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564714E-3B12-4B51-86B4-60862852FA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3" sheetId="3" r:id="rId2"/>
    <sheet name="Лист2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M51" i="3" l="1"/>
  <c r="M48" i="3"/>
  <c r="C6" i="3"/>
  <c r="E55" i="3"/>
  <c r="D55" i="3"/>
  <c r="C5" i="3"/>
  <c r="P29" i="3"/>
  <c r="O29" i="3"/>
  <c r="R19" i="3"/>
  <c r="R20" i="3"/>
  <c r="R21" i="3"/>
  <c r="R22" i="3"/>
  <c r="R23" i="3"/>
  <c r="R24" i="3"/>
  <c r="R25" i="3"/>
  <c r="R26" i="3"/>
  <c r="R27" i="3"/>
  <c r="R28" i="3"/>
  <c r="R18" i="3"/>
  <c r="C13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8" i="3"/>
  <c r="F36" i="3" s="1"/>
  <c r="C36" i="3"/>
  <c r="D36" i="3"/>
  <c r="C4" i="3" s="1"/>
  <c r="D13" i="3" s="1"/>
  <c r="E36" i="3"/>
  <c r="B36" i="3"/>
  <c r="A12" i="3"/>
  <c r="B13" i="3" s="1"/>
  <c r="B12" i="3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N3" i="1" l="1"/>
  <c r="N14" i="1" l="1"/>
  <c r="N15" i="1"/>
  <c r="H17" i="1"/>
  <c r="K17" i="1"/>
  <c r="E17" i="1"/>
  <c r="M3" i="1" l="1"/>
  <c r="M2" i="1"/>
  <c r="M4" i="1" l="1"/>
  <c r="M5" i="1"/>
  <c r="M8" i="1"/>
  <c r="M9" i="1"/>
  <c r="M10" i="1"/>
  <c r="M11" i="1"/>
  <c r="M12" i="1"/>
  <c r="M13" i="1"/>
  <c r="M14" i="1"/>
  <c r="N13" i="1" l="1"/>
  <c r="N12" i="1"/>
  <c r="N16" i="1"/>
  <c r="N9" i="1"/>
  <c r="N10" i="1"/>
  <c r="N11" i="1"/>
  <c r="N8" i="1"/>
  <c r="N5" i="1"/>
  <c r="N4" i="1"/>
  <c r="N2" i="1" l="1"/>
  <c r="N17" i="1" s="1"/>
</calcChain>
</file>

<file path=xl/sharedStrings.xml><?xml version="1.0" encoding="utf-8"?>
<sst xmlns="http://schemas.openxmlformats.org/spreadsheetml/2006/main" count="131" uniqueCount="101">
  <si>
    <t>Нозология</t>
  </si>
  <si>
    <t>Лекарственный препарат</t>
  </si>
  <si>
    <t>СМА</t>
  </si>
  <si>
    <t>Нусинерсен, раствор для интратекального введения, 2,4 мг/мл, 5 мл</t>
  </si>
  <si>
    <t>Рисдиплам, порошок для приготовления раствора для приема внутрь, 0,75 мг/мл, 2 г</t>
  </si>
  <si>
    <t>Болезнь Помпе</t>
  </si>
  <si>
    <t>Алглюкозидаза альфа, лиофилизат для приготовления концентрата для приготовления раствора для инфузий, 50 мг</t>
  </si>
  <si>
    <t>Семейная средиземноморская лихорадка</t>
  </si>
  <si>
    <t>Криопирин-ассоциированный синдром</t>
  </si>
  <si>
    <t>Синдром, ассоциированный с мутациями рецептора для фактора некроза опухоли</t>
  </si>
  <si>
    <t>Канакинумаб, лиофилизат для приготовления раствора для подкожного введения, 150 мг</t>
  </si>
  <si>
    <t>Мукополисахаридоз IVА типа</t>
  </si>
  <si>
    <t>Элосульфаза альфа, концентрат для приготовления раствора для инфузий, 1 мг/мл, 5 мл</t>
  </si>
  <si>
    <t>Асфотаза альфа раствор для подкожного введения 40 мг/мл, 1 мл</t>
  </si>
  <si>
    <t>Асфотаза альфа, раствор для подкожного введения, 40 мг/мл, 0,7 мл</t>
  </si>
  <si>
    <t>Асфотаза альфа, раствор для подкожного введения, 100 мг/мл, 0,8 мл</t>
  </si>
  <si>
    <t>Муковисцидоз</t>
  </si>
  <si>
    <t>Мышечная дистрофия Дюшенна</t>
  </si>
  <si>
    <t>Кол-во пациентов</t>
  </si>
  <si>
    <t>Размещено, флаконы</t>
  </si>
  <si>
    <t>Сумма, руб</t>
  </si>
  <si>
    <t>сумма, руб</t>
  </si>
  <si>
    <t>Итого, руб.</t>
  </si>
  <si>
    <t>Поставка</t>
  </si>
  <si>
    <t>Поставлено до 17.06.2021</t>
  </si>
  <si>
    <t>1 этап не позднее 15.07.21;  2 этап не позднее 15.10.21</t>
  </si>
  <si>
    <t>Аталурен 250мг №30 (саше)</t>
  </si>
  <si>
    <t>Аталурен 125мг №30 (саше)</t>
  </si>
  <si>
    <t>Аталурен 1000мг №30 (саше)</t>
  </si>
  <si>
    <t>Закуплено или заключен контракт,флаконы</t>
  </si>
  <si>
    <t>Не позднее 01.11.2021</t>
  </si>
  <si>
    <t>ИТОГО</t>
  </si>
  <si>
    <t>Ивакафтор+Лумакафтор 125мг + 100мг</t>
  </si>
  <si>
    <t>Ивакафтор+Лумакафтор 125мг + 200мг</t>
  </si>
  <si>
    <t>Итого флакон или упаковок</t>
  </si>
  <si>
    <t>Не позднее 15.12.2021</t>
  </si>
  <si>
    <t>Не позднее 01.10.2021</t>
  </si>
  <si>
    <t>Поставлено до 01.08.2021</t>
  </si>
  <si>
    <t>Поставлено до 01.07.21</t>
  </si>
  <si>
    <t>Не позднее 15.10.2021</t>
  </si>
  <si>
    <t>Не позднее 20.12.2021</t>
  </si>
  <si>
    <t>Не позднее 31.10.2021</t>
  </si>
  <si>
    <t>Готовится к размещению флаконы или упаковок</t>
  </si>
  <si>
    <t>НАДО</t>
  </si>
  <si>
    <t>ОБЩЕЕ</t>
  </si>
  <si>
    <t>Регион</t>
  </si>
  <si>
    <t>Стоимость закупки ЛП, руб.</t>
  </si>
  <si>
    <t>Стоимость ЛП на размещении, руб.</t>
  </si>
  <si>
    <t>г. Москва</t>
  </si>
  <si>
    <t>Московская область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</si>
  <si>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</si>
  <si>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</si>
  <si>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</si>
  <si>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</si>
  <si>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</si>
  <si>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</si>
  <si>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</si>
  <si>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</si>
  <si>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</si>
  <si>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</si>
  <si>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</si>
  <si>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</si>
  <si>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</si>
  <si>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</si>
  <si>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</si>
  <si>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</si>
  <si>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Нусинерсен </t>
  </si>
  <si>
    <t>Рисдиплам</t>
  </si>
  <si>
    <t>Итого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</si>
  <si>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</si>
  <si>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</si>
  <si>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</si>
  <si>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</si>
  <si>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</si>
  <si>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АО</t>
  </si>
  <si>
    <t>Новгородская область</t>
  </si>
  <si>
    <t>Псковская область</t>
  </si>
  <si>
    <t>Республика Карелия</t>
  </si>
  <si>
    <t>Республика Коми</t>
  </si>
  <si>
    <t>г. Санкт-Петербург</t>
  </si>
  <si>
    <t>Республика Башкортостан</t>
  </si>
  <si>
    <t>Республика Марий Эл</t>
  </si>
  <si>
    <t>Республика Татарстан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</si>
  <si>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</si>
  <si>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</si>
  <si>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</si>
  <si>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</si>
  <si>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</si>
  <si>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</si>
  <si>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Самарская область</t>
  </si>
  <si>
    <t>Саратовская область</t>
  </si>
  <si>
    <t>Оренбургская область</t>
  </si>
  <si>
    <t>Ульяновская область</t>
  </si>
  <si>
    <t>Пензенская область</t>
  </si>
  <si>
    <t>217 уп.</t>
  </si>
  <si>
    <t>399 уп.</t>
  </si>
  <si>
    <t>Поставлено до 01.09.2021</t>
  </si>
  <si>
    <t>Поставлено до  15.08.2021</t>
  </si>
  <si>
    <t>Поставлено до 15.07.2021</t>
  </si>
  <si>
    <t>Не позднее 01.08.2021</t>
  </si>
  <si>
    <t>Гипофосфатазия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</si>
</sst>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8"/>
      <name val="Arial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8"/>
      <color rgb="FFFFFFFF"/>
      <name val="Calibri"/>
      <family val="2"/>
      <charset val="204"/>
    </font>
    <font>
      <sz val="15"/>
      <color rgb="FF000000"/>
      <name val="Calibri"/>
      <family val="2"/>
      <charset val="204"/>
    </font>
    <font>
      <b/>
      <sz val="14"/>
      <color rgb="FFFFFFFF"/>
      <name val="Calibri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8CB"/>
        <bgColor indexed="64"/>
      </patternFill>
    </fill>
    <fill>
      <patternFill patternType="solid">
        <fgColor rgb="FFFFF4E7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4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/>
    </xf>
    <xf numFmtId="3" fontId="0" fillId="0" borderId="0" xfId="0" applyNumberFormat="1"/>
    <xf numFmtId="3" fontId="6" fillId="11" borderId="5" xfId="0" applyNumberFormat="1" applyFont="1" applyFill="1" applyBorder="1" applyAlignment="1">
      <alignment horizontal="center" wrapText="1" readingOrder="1"/>
    </xf>
    <xf numFmtId="3" fontId="7" fillId="12" borderId="5" xfId="0" applyNumberFormat="1" applyFont="1" applyFill="1" applyBorder="1" applyAlignment="1">
      <alignment horizontal="center" wrapText="1" readingOrder="1"/>
    </xf>
    <xf numFmtId="3" fontId="7" fillId="13" borderId="5" xfId="0" applyNumberFormat="1" applyFont="1" applyFill="1" applyBorder="1" applyAlignment="1">
      <alignment horizontal="center" wrapText="1" readingOrder="1"/>
    </xf>
    <xf numFmtId="3" fontId="7" fillId="11" borderId="5" xfId="0" applyNumberFormat="1" applyFont="1" applyFill="1" applyBorder="1" applyAlignment="1">
      <alignment horizontal="center" wrapText="1" readingOrder="1"/>
    </xf>
    <xf numFmtId="0" fontId="7" fillId="11" borderId="5" xfId="0" applyFont="1" applyFill="1" applyBorder="1" applyAlignment="1">
      <alignment horizontal="center" wrapText="1" readingOrder="1"/>
    </xf>
    <xf numFmtId="0" fontId="7" fillId="13" borderId="5" xfId="0" applyFont="1" applyFill="1" applyBorder="1" applyAlignment="1">
      <alignment horizontal="center" wrapText="1" readingOrder="1"/>
    </xf>
    <xf numFmtId="3" fontId="6" fillId="13" borderId="5" xfId="0" applyNumberFormat="1" applyFont="1" applyFill="1" applyBorder="1" applyAlignment="1">
      <alignment horizontal="center" wrapText="1" readingOrder="1"/>
    </xf>
    <xf numFmtId="4" fontId="6" fillId="11" borderId="5" xfId="0" applyNumberFormat="1" applyFont="1" applyFill="1" applyBorder="1" applyAlignment="1">
      <alignment horizontal="center" wrapText="1" readingOrder="1"/>
    </xf>
    <xf numFmtId="3" fontId="8" fillId="11" borderId="5" xfId="0" applyNumberFormat="1" applyFont="1" applyFill="1" applyBorder="1" applyAlignment="1">
      <alignment horizontal="center" wrapText="1" readingOrder="1"/>
    </xf>
    <xf numFmtId="3" fontId="8" fillId="13" borderId="5" xfId="0" applyNumberFormat="1" applyFont="1" applyFill="1" applyBorder="1" applyAlignment="1">
      <alignment horizontal="center" wrapText="1" readingOrder="1"/>
    </xf>
    <xf numFmtId="0" fontId="5" fillId="12" borderId="5" xfId="0" applyFont="1" applyFill="1" applyBorder="1" applyAlignment="1">
      <alignment horizontal="left" vertical="center" wrapText="1" indent="1"/>
    </xf>
    <xf numFmtId="0" fontId="10" fillId="13" borderId="5" xfId="0" applyFont="1" applyFill="1" applyBorder="1" applyAlignment="1">
      <alignment horizontal="center" vertical="center" wrapText="1" readingOrder="1"/>
    </xf>
    <xf numFmtId="0" fontId="10" fillId="11" borderId="5" xfId="0" applyFont="1" applyFill="1" applyBorder="1" applyAlignment="1">
      <alignment horizontal="center" vertical="center" wrapText="1" readingOrder="1"/>
    </xf>
    <xf numFmtId="3" fontId="11" fillId="11" borderId="5" xfId="0" applyNumberFormat="1" applyFont="1" applyFill="1" applyBorder="1" applyAlignment="1">
      <alignment horizontal="center" wrapText="1" readingOrder="1"/>
    </xf>
    <xf numFmtId="3" fontId="11" fillId="13" borderId="5" xfId="0" applyNumberFormat="1" applyFont="1" applyFill="1" applyBorder="1" applyAlignment="1">
      <alignment horizontal="center" wrapText="1" readingOrder="1"/>
    </xf>
    <xf numFmtId="0" fontId="11" fillId="13" borderId="5" xfId="0" applyFont="1" applyFill="1" applyBorder="1" applyAlignment="1">
      <alignment horizontal="center" wrapText="1" readingOrder="1"/>
    </xf>
    <xf numFmtId="0" fontId="11" fillId="11" borderId="5" xfId="0" applyFont="1" applyFill="1" applyBorder="1" applyAlignment="1">
      <alignment horizontal="center" wrapText="1" readingOrder="1"/>
    </xf>
    <xf numFmtId="3" fontId="11" fillId="15" borderId="5" xfId="0" applyNumberFormat="1" applyFont="1" applyFill="1" applyBorder="1" applyAlignment="1">
      <alignment horizontal="center" wrapText="1" readingOrder="1"/>
    </xf>
    <xf numFmtId="3" fontId="11" fillId="15" borderId="5" xfId="0" applyNumberFormat="1" applyFont="1" applyFill="1" applyBorder="1" applyAlignment="1">
      <alignment horizontal="center" vertical="center" wrapText="1" readingOrder="1"/>
    </xf>
    <xf numFmtId="3" fontId="11" fillId="16" borderId="5" xfId="0" applyNumberFormat="1" applyFont="1" applyFill="1" applyBorder="1" applyAlignment="1">
      <alignment horizontal="center" wrapText="1" readingOrder="1"/>
    </xf>
    <xf numFmtId="0" fontId="11" fillId="16" borderId="5" xfId="0" applyFont="1" applyFill="1" applyBorder="1" applyAlignment="1">
      <alignment horizontal="center" wrapText="1" readingOrder="1"/>
    </xf>
    <xf numFmtId="3" fontId="11" fillId="16" borderId="5" xfId="0" applyNumberFormat="1" applyFont="1" applyFill="1" applyBorder="1" applyAlignment="1">
      <alignment horizontal="center" vertical="center" wrapText="1" readingOrder="1"/>
    </xf>
    <xf numFmtId="0" fontId="11" fillId="15" borderId="5" xfId="0" applyFont="1" applyFill="1" applyBorder="1" applyAlignment="1">
      <alignment horizontal="center" wrapText="1" readingOrder="1"/>
    </xf>
    <xf numFmtId="0" fontId="11" fillId="15" borderId="5" xfId="0" applyFont="1" applyFill="1" applyBorder="1" applyAlignment="1">
      <alignment horizontal="center" vertical="center" wrapText="1" readingOrder="1"/>
    </xf>
    <xf numFmtId="0" fontId="12" fillId="14" borderId="5" xfId="0" applyFont="1" applyFill="1" applyBorder="1" applyAlignment="1">
      <alignment horizontal="center" vertical="center" wrapText="1" readingOrder="1"/>
    </xf>
    <xf numFmtId="0" fontId="13" fillId="16" borderId="5" xfId="0" applyFont="1" applyFill="1" applyBorder="1" applyAlignment="1">
      <alignment horizontal="center" vertical="center" wrapText="1" readingOrder="1"/>
    </xf>
    <xf numFmtId="0" fontId="13" fillId="15" borderId="5" xfId="0" applyFont="1" applyFill="1" applyBorder="1" applyAlignment="1">
      <alignment horizontal="center" vertical="center" wrapText="1" readingOrder="1"/>
    </xf>
    <xf numFmtId="0" fontId="5" fillId="17" borderId="5" xfId="0" applyFont="1" applyFill="1" applyBorder="1" applyAlignment="1">
      <alignment horizontal="left" vertical="center" wrapText="1" indent="1"/>
    </xf>
    <xf numFmtId="0" fontId="11" fillId="18" borderId="5" xfId="0" applyFont="1" applyFill="1" applyBorder="1" applyAlignment="1">
      <alignment horizontal="center" vertical="center" wrapText="1" readingOrder="1"/>
    </xf>
    <xf numFmtId="0" fontId="11" fillId="19" borderId="5" xfId="0" applyFont="1" applyFill="1" applyBorder="1" applyAlignment="1">
      <alignment horizontal="center" vertical="center" wrapText="1" readingOrder="1"/>
    </xf>
    <xf numFmtId="3" fontId="11" fillId="19" borderId="5" xfId="0" applyNumberFormat="1" applyFont="1" applyFill="1" applyBorder="1" applyAlignment="1">
      <alignment horizontal="center" wrapText="1" readingOrder="1"/>
    </xf>
    <xf numFmtId="0" fontId="11" fillId="18" borderId="5" xfId="0" applyFont="1" applyFill="1" applyBorder="1" applyAlignment="1">
      <alignment horizontal="center" wrapText="1" readingOrder="1"/>
    </xf>
    <xf numFmtId="3" fontId="11" fillId="18" borderId="5" xfId="0" applyNumberFormat="1" applyFont="1" applyFill="1" applyBorder="1" applyAlignment="1">
      <alignment horizontal="center" wrapText="1" readingOrder="1"/>
    </xf>
    <xf numFmtId="4" fontId="11" fillId="19" borderId="5" xfId="0" applyNumberFormat="1" applyFont="1" applyFill="1" applyBorder="1" applyAlignment="1">
      <alignment horizontal="center" vertical="center" wrapText="1" readingOrder="1"/>
    </xf>
    <xf numFmtId="3" fontId="15" fillId="19" borderId="5" xfId="0" applyNumberFormat="1" applyFont="1" applyFill="1" applyBorder="1" applyAlignment="1">
      <alignment horizontal="center" wrapText="1" readingOrder="1"/>
    </xf>
    <xf numFmtId="4" fontId="15" fillId="19" borderId="5" xfId="0" applyNumberFormat="1" applyFont="1" applyFill="1" applyBorder="1" applyAlignment="1">
      <alignment horizontal="center" wrapText="1" readingOrder="1"/>
    </xf>
    <xf numFmtId="3" fontId="16" fillId="11" borderId="5" xfId="0" applyNumberFormat="1" applyFont="1" applyFill="1" applyBorder="1" applyAlignment="1">
      <alignment horizontal="center" wrapText="1" readingOrder="1"/>
    </xf>
    <xf numFmtId="0" fontId="16" fillId="6" borderId="5" xfId="0" applyFont="1" applyFill="1" applyBorder="1" applyAlignment="1">
      <alignment horizontal="center" wrapText="1" readingOrder="1"/>
    </xf>
    <xf numFmtId="0" fontId="16" fillId="9" borderId="5" xfId="0" applyFont="1" applyFill="1" applyBorder="1" applyAlignment="1">
      <alignment horizontal="center" wrapText="1" readingOrder="1"/>
    </xf>
    <xf numFmtId="0" fontId="16" fillId="10" borderId="5" xfId="0" applyFont="1" applyFill="1" applyBorder="1" applyAlignment="1">
      <alignment horizontal="center" wrapText="1" readingOrder="1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 readingOrder="1"/>
    </xf>
    <xf numFmtId="0" fontId="12" fillId="14" borderId="9" xfId="0" applyFont="1" applyFill="1" applyBorder="1" applyAlignment="1">
      <alignment horizontal="center" vertical="center" wrapText="1" readingOrder="1"/>
    </xf>
    <xf numFmtId="0" fontId="12" fillId="14" borderId="6" xfId="0" applyFont="1" applyFill="1" applyBorder="1" applyAlignment="1">
      <alignment horizontal="center" vertical="center" wrapText="1" readingOrder="1"/>
    </xf>
    <xf numFmtId="0" fontId="12" fillId="14" borderId="7" xfId="0" applyFont="1" applyFill="1" applyBorder="1" applyAlignment="1">
      <alignment horizontal="center" vertical="center" wrapText="1" readingOrder="1"/>
    </xf>
    <xf numFmtId="0" fontId="14" fillId="17" borderId="8" xfId="0" applyFont="1" applyFill="1" applyBorder="1" applyAlignment="1">
      <alignment horizontal="center" vertical="center" wrapText="1" readingOrder="1"/>
    </xf>
    <xf numFmtId="0" fontId="14" fillId="17" borderId="9" xfId="0" applyFont="1" applyFill="1" applyBorder="1" applyAlignment="1">
      <alignment horizontal="center" vertical="center" wrapText="1" readingOrder="1"/>
    </xf>
    <xf numFmtId="0" fontId="5" fillId="17" borderId="6" xfId="0" applyFont="1" applyFill="1" applyBorder="1" applyAlignment="1">
      <alignment horizontal="left" vertical="center" wrapText="1" indent="1"/>
    </xf>
    <xf numFmtId="0" fontId="5" fillId="17" borderId="7" xfId="0" applyFont="1" applyFill="1" applyBorder="1" applyAlignment="1">
      <alignment horizontal="left" vertical="center" wrapText="1" indent="1"/>
    </xf>
    <xf numFmtId="0" fontId="9" fillId="12" borderId="8" xfId="0" applyFont="1" applyFill="1" applyBorder="1" applyAlignment="1">
      <alignment horizontal="center" vertical="center" wrapText="1" readingOrder="1"/>
    </xf>
    <xf numFmtId="0" fontId="9" fillId="12" borderId="9" xfId="0" applyFont="1" applyFill="1" applyBorder="1" applyAlignment="1">
      <alignment horizontal="center" vertical="center" wrapText="1" readingOrder="1"/>
    </xf>
    <xf numFmtId="0" fontId="5" fillId="12" borderId="6" xfId="0" applyFont="1" applyFill="1" applyBorder="1" applyAlignment="1">
      <alignment horizontal="left" vertical="center" wrapText="1" indent="1"/>
    </xf>
    <xf numFmtId="0" fontId="5" fillId="12" borderId="7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="71" zoomScaleNormal="71" workbookViewId="0">
      <selection activeCell="H11" sqref="H11"/>
    </sheetView>
  </sheetViews>
  <sheetFormatPr defaultRowHeight="15" x14ac:dyDescent="0.25"/>
  <cols>
    <col min="1" max="1" width="40.28515625" customWidth="1"/>
    <col min="2" max="2" width="11.140625" customWidth="1"/>
    <col min="3" max="3" width="41" customWidth="1"/>
    <col min="4" max="4" width="18.42578125" customWidth="1"/>
    <col min="5" max="5" width="20.85546875" customWidth="1"/>
    <col min="6" max="6" width="21.85546875" customWidth="1"/>
    <col min="7" max="7" width="12.5703125" customWidth="1"/>
    <col min="8" max="8" width="19.7109375" customWidth="1"/>
    <col min="9" max="9" width="21.28515625" customWidth="1"/>
    <col min="10" max="10" width="17.140625" customWidth="1"/>
    <col min="11" max="11" width="22.28515625" customWidth="1"/>
    <col min="12" max="12" width="21.7109375" customWidth="1"/>
    <col min="13" max="13" width="16.7109375" customWidth="1"/>
    <col min="14" max="14" width="23.42578125" customWidth="1"/>
    <col min="16" max="16" width="14" bestFit="1" customWidth="1"/>
    <col min="17" max="17" width="30.28515625" customWidth="1"/>
    <col min="18" max="18" width="21" customWidth="1"/>
    <col min="19" max="19" width="24.42578125" customWidth="1"/>
    <col min="20" max="20" width="23.7109375" customWidth="1"/>
    <col min="21" max="21" width="30.7109375" customWidth="1"/>
    <col min="23" max="23" width="16.42578125" bestFit="1" customWidth="1"/>
    <col min="26" max="26" width="15" bestFit="1" customWidth="1"/>
    <col min="28" max="28" width="10.140625" bestFit="1" customWidth="1"/>
  </cols>
  <sheetData>
    <row r="1" spans="1:14" ht="60" x14ac:dyDescent="0.25">
      <c r="A1" s="25" t="s">
        <v>0</v>
      </c>
      <c r="B1" s="26" t="s">
        <v>18</v>
      </c>
      <c r="C1" s="25" t="s">
        <v>1</v>
      </c>
      <c r="D1" s="4" t="s">
        <v>29</v>
      </c>
      <c r="E1" s="4" t="s">
        <v>20</v>
      </c>
      <c r="F1" s="4" t="s">
        <v>23</v>
      </c>
      <c r="G1" s="7" t="s">
        <v>19</v>
      </c>
      <c r="H1" s="7" t="s">
        <v>20</v>
      </c>
      <c r="I1" s="7" t="s">
        <v>23</v>
      </c>
      <c r="J1" s="9" t="s">
        <v>42</v>
      </c>
      <c r="K1" s="9" t="s">
        <v>21</v>
      </c>
      <c r="L1" s="9" t="s">
        <v>23</v>
      </c>
      <c r="M1" s="27" t="s">
        <v>34</v>
      </c>
      <c r="N1" s="16" t="s">
        <v>22</v>
      </c>
    </row>
    <row r="2" spans="1:14" ht="45" x14ac:dyDescent="0.25">
      <c r="A2" s="84" t="s">
        <v>2</v>
      </c>
      <c r="B2" s="15">
        <v>578</v>
      </c>
      <c r="C2" s="15" t="s">
        <v>3</v>
      </c>
      <c r="D2" s="2">
        <v>1826</v>
      </c>
      <c r="E2" s="20">
        <v>8814633506.1499996</v>
      </c>
      <c r="F2" s="2" t="s">
        <v>37</v>
      </c>
      <c r="G2" s="5">
        <v>632</v>
      </c>
      <c r="H2" s="37">
        <v>2679313376.8000002</v>
      </c>
      <c r="I2" s="6" t="s">
        <v>30</v>
      </c>
      <c r="J2" s="8"/>
      <c r="K2" s="18"/>
      <c r="L2" s="8"/>
      <c r="M2" s="14">
        <f>D2+G2+J2</f>
        <v>2458</v>
      </c>
      <c r="N2" s="11">
        <f>SUM(E2,H2,K2)</f>
        <v>11493946882.950001</v>
      </c>
    </row>
    <row r="3" spans="1:14" ht="45" x14ac:dyDescent="0.25">
      <c r="A3" s="84"/>
      <c r="B3" s="15">
        <v>427</v>
      </c>
      <c r="C3" s="15" t="s">
        <v>4</v>
      </c>
      <c r="D3" s="4">
        <v>7124</v>
      </c>
      <c r="E3" s="20">
        <v>4768676655.6000004</v>
      </c>
      <c r="F3" s="4" t="s">
        <v>96</v>
      </c>
      <c r="G3" s="7">
        <v>2551</v>
      </c>
      <c r="H3" s="21">
        <f>1639985655+67607571.9</f>
        <v>1707593226.9000001</v>
      </c>
      <c r="I3" s="7" t="s">
        <v>30</v>
      </c>
      <c r="J3" s="9"/>
      <c r="K3" s="19"/>
      <c r="L3" s="9"/>
      <c r="M3" s="14">
        <f>D3+G3+J3</f>
        <v>9675</v>
      </c>
      <c r="N3" s="11">
        <f>SUM(E3,H3,K3)</f>
        <v>6476269882.5</v>
      </c>
    </row>
    <row r="4" spans="1:14" ht="60" x14ac:dyDescent="0.25">
      <c r="A4" s="15" t="s">
        <v>5</v>
      </c>
      <c r="B4" s="15">
        <v>16</v>
      </c>
      <c r="C4" s="15" t="s">
        <v>6</v>
      </c>
      <c r="D4" s="4">
        <v>1670</v>
      </c>
      <c r="E4" s="3">
        <v>83916665</v>
      </c>
      <c r="F4" s="4" t="s">
        <v>24</v>
      </c>
      <c r="G4" s="7">
        <v>935</v>
      </c>
      <c r="H4" s="21">
        <v>46983282.5</v>
      </c>
      <c r="I4" s="7" t="s">
        <v>30</v>
      </c>
      <c r="J4" s="9"/>
      <c r="K4" s="10"/>
      <c r="L4" s="10"/>
      <c r="M4" s="14">
        <f>D4+G4+J4</f>
        <v>2605</v>
      </c>
      <c r="N4" s="11">
        <f>SUM(E4,H4,K4)</f>
        <v>130899947.5</v>
      </c>
    </row>
    <row r="5" spans="1:14" ht="30" x14ac:dyDescent="0.25">
      <c r="A5" s="15" t="s">
        <v>7</v>
      </c>
      <c r="B5" s="15">
        <v>11</v>
      </c>
      <c r="C5" s="84" t="s">
        <v>10</v>
      </c>
      <c r="D5" s="91">
        <v>142</v>
      </c>
      <c r="E5" s="96">
        <v>78783375</v>
      </c>
      <c r="F5" s="91" t="s">
        <v>38</v>
      </c>
      <c r="G5" s="92">
        <v>83</v>
      </c>
      <c r="H5" s="93">
        <v>46049437.5</v>
      </c>
      <c r="I5" s="92" t="s">
        <v>39</v>
      </c>
      <c r="J5" s="94"/>
      <c r="K5" s="95"/>
      <c r="L5" s="87"/>
      <c r="M5" s="83">
        <f>D5+G5+J5</f>
        <v>225</v>
      </c>
      <c r="N5" s="81">
        <f>SUM(E5,H5,K5)</f>
        <v>124832812.5</v>
      </c>
    </row>
    <row r="6" spans="1:14" x14ac:dyDescent="0.25">
      <c r="A6" s="15" t="s">
        <v>8</v>
      </c>
      <c r="B6" s="15">
        <v>9</v>
      </c>
      <c r="C6" s="84"/>
      <c r="D6" s="91"/>
      <c r="E6" s="96"/>
      <c r="F6" s="91"/>
      <c r="G6" s="92"/>
      <c r="H6" s="93"/>
      <c r="I6" s="92"/>
      <c r="J6" s="94"/>
      <c r="K6" s="95"/>
      <c r="L6" s="88"/>
      <c r="M6" s="84"/>
      <c r="N6" s="82"/>
    </row>
    <row r="7" spans="1:14" ht="30" x14ac:dyDescent="0.25">
      <c r="A7" s="15" t="s">
        <v>9</v>
      </c>
      <c r="B7" s="15">
        <v>5</v>
      </c>
      <c r="C7" s="84"/>
      <c r="D7" s="91"/>
      <c r="E7" s="96"/>
      <c r="F7" s="91"/>
      <c r="G7" s="92"/>
      <c r="H7" s="93"/>
      <c r="I7" s="92"/>
      <c r="J7" s="94"/>
      <c r="K7" s="95"/>
      <c r="L7" s="89"/>
      <c r="M7" s="84"/>
      <c r="N7" s="82"/>
    </row>
    <row r="8" spans="1:14" ht="45" x14ac:dyDescent="0.25">
      <c r="A8" s="15" t="s">
        <v>11</v>
      </c>
      <c r="B8" s="15">
        <v>34</v>
      </c>
      <c r="C8" s="15" t="s">
        <v>12</v>
      </c>
      <c r="D8" s="4">
        <v>8234</v>
      </c>
      <c r="E8" s="20">
        <v>768495688</v>
      </c>
      <c r="F8" s="4" t="s">
        <v>25</v>
      </c>
      <c r="G8" s="7">
        <v>4043</v>
      </c>
      <c r="H8" s="21">
        <v>377341276</v>
      </c>
      <c r="I8" s="7" t="s">
        <v>40</v>
      </c>
      <c r="J8" s="9"/>
      <c r="K8" s="10"/>
      <c r="L8" s="10"/>
      <c r="M8" s="14">
        <f t="shared" ref="M8:N14" si="0">D8+G8+J8</f>
        <v>12277</v>
      </c>
      <c r="N8" s="12">
        <f t="shared" si="0"/>
        <v>1145836964</v>
      </c>
    </row>
    <row r="9" spans="1:14" ht="30" x14ac:dyDescent="0.25">
      <c r="A9" s="84" t="s">
        <v>100</v>
      </c>
      <c r="B9" s="15">
        <v>8</v>
      </c>
      <c r="C9" s="15" t="s">
        <v>13</v>
      </c>
      <c r="D9" s="4">
        <v>642</v>
      </c>
      <c r="E9" s="3">
        <v>158850509.40000001</v>
      </c>
      <c r="F9" s="4" t="s">
        <v>37</v>
      </c>
      <c r="G9" s="7">
        <v>396</v>
      </c>
      <c r="H9" s="21">
        <v>97982557.200000003</v>
      </c>
      <c r="I9" s="7" t="s">
        <v>35</v>
      </c>
      <c r="J9" s="9"/>
      <c r="K9" s="10"/>
      <c r="L9" s="10"/>
      <c r="M9" s="14">
        <f t="shared" si="0"/>
        <v>1038</v>
      </c>
      <c r="N9" s="12">
        <f t="shared" si="0"/>
        <v>256833066.60000002</v>
      </c>
    </row>
    <row r="10" spans="1:14" ht="30" x14ac:dyDescent="0.25">
      <c r="A10" s="84"/>
      <c r="B10" s="15">
        <v>2</v>
      </c>
      <c r="C10" s="15" t="s">
        <v>14</v>
      </c>
      <c r="D10" s="4">
        <v>186</v>
      </c>
      <c r="E10" s="3">
        <v>32215477.140000001</v>
      </c>
      <c r="F10" s="4" t="s">
        <v>98</v>
      </c>
      <c r="G10" s="7">
        <v>96</v>
      </c>
      <c r="H10" s="21">
        <v>16627343.039999999</v>
      </c>
      <c r="I10" s="7" t="s">
        <v>41</v>
      </c>
      <c r="J10" s="9"/>
      <c r="K10" s="10"/>
      <c r="L10" s="10"/>
      <c r="M10" s="14">
        <f t="shared" si="0"/>
        <v>282</v>
      </c>
      <c r="N10" s="12">
        <f t="shared" si="0"/>
        <v>48842820.18</v>
      </c>
    </row>
    <row r="11" spans="1:14" ht="30" x14ac:dyDescent="0.25">
      <c r="A11" s="84"/>
      <c r="B11" s="15">
        <v>11</v>
      </c>
      <c r="C11" s="15" t="s">
        <v>15</v>
      </c>
      <c r="D11" s="4">
        <v>1032</v>
      </c>
      <c r="E11" s="3">
        <v>510696964.80000001</v>
      </c>
      <c r="F11" s="4" t="s">
        <v>97</v>
      </c>
      <c r="G11" s="7">
        <v>612</v>
      </c>
      <c r="H11" s="21">
        <v>302855176.80000001</v>
      </c>
      <c r="I11" s="7" t="s">
        <v>35</v>
      </c>
      <c r="J11" s="9"/>
      <c r="K11" s="10"/>
      <c r="L11" s="10"/>
      <c r="M11" s="14">
        <f t="shared" si="0"/>
        <v>1644</v>
      </c>
      <c r="N11" s="12">
        <f t="shared" si="0"/>
        <v>813552141.60000002</v>
      </c>
    </row>
    <row r="12" spans="1:14" ht="30" x14ac:dyDescent="0.25">
      <c r="A12" s="84" t="s">
        <v>17</v>
      </c>
      <c r="B12" s="15">
        <v>26</v>
      </c>
      <c r="C12" s="15" t="s">
        <v>27</v>
      </c>
      <c r="D12" s="4">
        <v>257</v>
      </c>
      <c r="E12" s="20">
        <v>99510541.349999994</v>
      </c>
      <c r="F12" s="28" t="s">
        <v>36</v>
      </c>
      <c r="G12" s="7">
        <v>924</v>
      </c>
      <c r="H12" s="21">
        <v>357773308.19999999</v>
      </c>
      <c r="I12" s="7" t="s">
        <v>40</v>
      </c>
      <c r="J12" s="9"/>
      <c r="K12" s="36"/>
      <c r="L12" s="10"/>
      <c r="M12" s="14">
        <f t="shared" si="0"/>
        <v>1181</v>
      </c>
      <c r="N12" s="12">
        <f t="shared" si="0"/>
        <v>457283849.54999995</v>
      </c>
    </row>
    <row r="13" spans="1:14" ht="30" x14ac:dyDescent="0.25">
      <c r="A13" s="90"/>
      <c r="B13" s="30">
        <v>63</v>
      </c>
      <c r="C13" s="17" t="s">
        <v>26</v>
      </c>
      <c r="D13" s="28">
        <v>965</v>
      </c>
      <c r="E13" s="20">
        <v>747297061.5</v>
      </c>
      <c r="F13" s="28" t="s">
        <v>36</v>
      </c>
      <c r="G13" s="29">
        <v>2013</v>
      </c>
      <c r="H13" s="21">
        <v>1558869347.0999999</v>
      </c>
      <c r="I13" s="7" t="s">
        <v>40</v>
      </c>
      <c r="J13" s="13"/>
      <c r="K13" s="18"/>
      <c r="L13" s="10"/>
      <c r="M13" s="14">
        <f t="shared" si="0"/>
        <v>2978</v>
      </c>
      <c r="N13" s="12">
        <f t="shared" si="0"/>
        <v>2306166408.5999999</v>
      </c>
    </row>
    <row r="14" spans="1:14" ht="30" x14ac:dyDescent="0.25">
      <c r="A14" s="90"/>
      <c r="B14" s="30">
        <v>3</v>
      </c>
      <c r="C14" s="17" t="s">
        <v>28</v>
      </c>
      <c r="D14" s="28">
        <v>18</v>
      </c>
      <c r="E14" s="20">
        <v>55756879.199999996</v>
      </c>
      <c r="F14" s="28" t="s">
        <v>99</v>
      </c>
      <c r="G14" s="29">
        <v>18</v>
      </c>
      <c r="H14" s="21">
        <v>55756879.199999996</v>
      </c>
      <c r="I14" s="34" t="s">
        <v>40</v>
      </c>
      <c r="J14" s="13"/>
      <c r="K14" s="18"/>
      <c r="L14" s="18"/>
      <c r="M14" s="14">
        <f t="shared" si="0"/>
        <v>36</v>
      </c>
      <c r="N14" s="12">
        <f t="shared" si="0"/>
        <v>111513758.39999999</v>
      </c>
    </row>
    <row r="15" spans="1:14" x14ac:dyDescent="0.25">
      <c r="A15" s="85" t="s">
        <v>16</v>
      </c>
      <c r="B15" s="79">
        <v>30</v>
      </c>
      <c r="C15" s="15" t="s">
        <v>32</v>
      </c>
      <c r="D15" s="28"/>
      <c r="E15" s="20"/>
      <c r="F15" s="28"/>
      <c r="G15" s="29" t="s">
        <v>94</v>
      </c>
      <c r="H15" s="21">
        <v>192061387.84</v>
      </c>
      <c r="I15" s="21" t="s">
        <v>30</v>
      </c>
      <c r="J15" s="13"/>
      <c r="K15" s="18"/>
      <c r="L15" s="18"/>
      <c r="M15" s="14" t="s">
        <v>94</v>
      </c>
      <c r="N15" s="12">
        <f>E15+H15+K15</f>
        <v>192061387.84</v>
      </c>
    </row>
    <row r="16" spans="1:14" x14ac:dyDescent="0.25">
      <c r="A16" s="86"/>
      <c r="B16" s="80">
        <v>58</v>
      </c>
      <c r="C16" s="15" t="s">
        <v>33</v>
      </c>
      <c r="D16" s="4"/>
      <c r="E16" s="3"/>
      <c r="F16" s="4"/>
      <c r="G16" s="34" t="s">
        <v>95</v>
      </c>
      <c r="H16" s="35">
        <v>353145132.48000002</v>
      </c>
      <c r="I16" s="21" t="s">
        <v>30</v>
      </c>
      <c r="J16" s="9"/>
      <c r="K16" s="10"/>
      <c r="L16" s="18"/>
      <c r="M16" s="14" t="s">
        <v>95</v>
      </c>
      <c r="N16" s="12">
        <f>E16+H16+K16</f>
        <v>353145132.48000002</v>
      </c>
    </row>
    <row r="17" spans="1:14" ht="18.75" x14ac:dyDescent="0.25">
      <c r="A17" s="22" t="s">
        <v>31</v>
      </c>
      <c r="B17" s="24"/>
      <c r="C17" s="24"/>
      <c r="D17" s="24"/>
      <c r="E17" s="31">
        <f>SUM(E2:E16)</f>
        <v>16118833323.139999</v>
      </c>
      <c r="F17" s="32"/>
      <c r="G17" s="32"/>
      <c r="H17" s="31">
        <f>SUM(H2:H16)</f>
        <v>7792351731.5600014</v>
      </c>
      <c r="I17" s="32"/>
      <c r="J17" s="32"/>
      <c r="K17" s="31">
        <f>SUM(K2:K16)</f>
        <v>0</v>
      </c>
      <c r="L17" s="23"/>
      <c r="M17" s="24"/>
      <c r="N17" s="33">
        <f>SUM(N2:N16)</f>
        <v>23911185054.699997</v>
      </c>
    </row>
    <row r="32" spans="1:14" ht="15.75" customHeight="1" x14ac:dyDescent="0.25"/>
    <row r="42" ht="15.75" customHeight="1" x14ac:dyDescent="0.25"/>
  </sheetData>
  <mergeCells count="16">
    <mergeCell ref="A2:A3"/>
    <mergeCell ref="C5:C7"/>
    <mergeCell ref="A9:A11"/>
    <mergeCell ref="D5:D7"/>
    <mergeCell ref="E5:E7"/>
    <mergeCell ref="N5:N7"/>
    <mergeCell ref="M5:M7"/>
    <mergeCell ref="A15:A16"/>
    <mergeCell ref="L5:L7"/>
    <mergeCell ref="A12:A14"/>
    <mergeCell ref="F5:F7"/>
    <mergeCell ref="G5:G7"/>
    <mergeCell ref="H5:H7"/>
    <mergeCell ref="I5:I7"/>
    <mergeCell ref="J5:J7"/>
    <mergeCell ref="K5:K7"/>
  </mergeCells>
  <pageMargins left="0.7" right="0.7" top="0.75" bottom="0.75" header="0.3" footer="0.3"/>
  <pageSetup paperSize="9" scale="3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topLeftCell="A61" workbookViewId="0">
      <selection activeCell="Q33" sqref="Q33:Q43"/>
    </sheetView>
  </sheetViews>
  <sheetFormatPr defaultRowHeight="15" x14ac:dyDescent="0.25"/>
  <cols>
    <col min="1" max="1" width="22" customWidth="1"/>
    <col min="2" max="2" width="21.85546875" customWidth="1"/>
    <col min="3" max="3" width="21" customWidth="1"/>
    <col min="4" max="4" width="24.140625" customWidth="1"/>
    <col min="5" max="5" width="39.28515625" customWidth="1"/>
    <col min="6" max="6" width="58.42578125" customWidth="1"/>
    <col min="12" max="12" width="31.140625" customWidth="1"/>
    <col min="13" max="13" width="24.85546875" customWidth="1"/>
    <col min="14" max="14" width="17.5703125" customWidth="1"/>
    <col min="15" max="15" width="17" customWidth="1"/>
    <col min="16" max="16" width="15.28515625" customWidth="1"/>
    <col min="17" max="17" width="18.85546875" customWidth="1"/>
    <col min="18" max="18" width="18.28515625" customWidth="1"/>
  </cols>
  <sheetData>
    <row r="1" spans="1:17" x14ac:dyDescent="0.25">
      <c r="A1" t="s">
        <v>43</v>
      </c>
      <c r="B1" s="1">
        <v>6476269882.5</v>
      </c>
    </row>
    <row r="2" spans="1:17" ht="15.75" thickBot="1" x14ac:dyDescent="0.3"/>
    <row r="3" spans="1:17" ht="21.75" thickBot="1" x14ac:dyDescent="0.4">
      <c r="A3" t="s">
        <v>44</v>
      </c>
      <c r="E3" s="47">
        <v>4768676154</v>
      </c>
      <c r="F3" s="47">
        <v>1679479188</v>
      </c>
    </row>
    <row r="4" spans="1:17" ht="21.75" thickBot="1" x14ac:dyDescent="0.4">
      <c r="A4" s="47">
        <v>1569700054</v>
      </c>
      <c r="B4" s="47">
        <v>514085299</v>
      </c>
      <c r="C4" s="38">
        <f>D36+E36</f>
        <v>2111899392</v>
      </c>
    </row>
    <row r="5" spans="1:17" ht="21.75" thickBot="1" x14ac:dyDescent="0.4">
      <c r="A5" s="48">
        <v>426396267</v>
      </c>
      <c r="B5" s="48">
        <v>154627218</v>
      </c>
      <c r="C5" s="38">
        <f>A5+B5</f>
        <v>581023485</v>
      </c>
    </row>
    <row r="6" spans="1:17" ht="21.75" thickBot="1" x14ac:dyDescent="0.4">
      <c r="A6" s="47">
        <v>935126509</v>
      </c>
      <c r="B6" s="47">
        <v>334690950</v>
      </c>
      <c r="C6" s="38">
        <f>SUM(D55:E55)</f>
        <v>1269817459</v>
      </c>
    </row>
    <row r="7" spans="1:17" ht="21.75" thickBot="1" x14ac:dyDescent="0.4">
      <c r="A7" s="48">
        <v>347409204</v>
      </c>
      <c r="B7" s="48">
        <v>122496888</v>
      </c>
    </row>
    <row r="8" spans="1:17" ht="21.75" thickBot="1" x14ac:dyDescent="0.4">
      <c r="A8" s="47">
        <v>432420724</v>
      </c>
      <c r="B8" s="47">
        <v>143917109</v>
      </c>
    </row>
    <row r="9" spans="1:17" ht="21.75" thickBot="1" x14ac:dyDescent="0.4">
      <c r="A9" s="48">
        <v>726279359</v>
      </c>
      <c r="B9" s="48">
        <v>246332539</v>
      </c>
    </row>
    <row r="10" spans="1:17" ht="21.75" thickBot="1" x14ac:dyDescent="0.4">
      <c r="A10" s="47">
        <v>181402492</v>
      </c>
      <c r="B10" s="47">
        <v>64260663</v>
      </c>
    </row>
    <row r="11" spans="1:17" ht="21.75" thickBot="1" x14ac:dyDescent="0.4">
      <c r="A11" s="48">
        <v>149941545</v>
      </c>
      <c r="B11" s="48">
        <v>99068522</v>
      </c>
    </row>
    <row r="12" spans="1:17" ht="21.75" thickBot="1" x14ac:dyDescent="0.4">
      <c r="A12" s="47">
        <f>SUM(A4:A11)</f>
        <v>4768676154</v>
      </c>
      <c r="B12" s="47">
        <f>SUM(B4:B11)</f>
        <v>1679479188</v>
      </c>
    </row>
    <row r="13" spans="1:17" x14ac:dyDescent="0.25">
      <c r="B13" s="38">
        <f>SUM(A12:B12)</f>
        <v>6448155342</v>
      </c>
      <c r="C13" s="38">
        <f>A12+C12</f>
        <v>4768676154</v>
      </c>
      <c r="D13" s="38">
        <f>C4+C5+C6+B7+B8+B9+B10+B11+A11+A10+A9+A8+A7</f>
        <v>6476269381</v>
      </c>
    </row>
    <row r="15" spans="1:17" ht="15.75" thickBot="1" x14ac:dyDescent="0.3"/>
    <row r="16" spans="1:17" ht="24" thickBot="1" x14ac:dyDescent="0.3">
      <c r="A16" s="105" t="s">
        <v>45</v>
      </c>
      <c r="B16" s="107"/>
      <c r="C16" s="108"/>
      <c r="D16" s="107"/>
      <c r="E16" s="108"/>
      <c r="F16" s="49"/>
      <c r="L16" s="97" t="s">
        <v>45</v>
      </c>
      <c r="M16" s="99" t="s">
        <v>66</v>
      </c>
      <c r="N16" s="100"/>
      <c r="O16" s="99" t="s">
        <v>67</v>
      </c>
      <c r="P16" s="100"/>
      <c r="Q16" s="63" t="s">
        <v>68</v>
      </c>
    </row>
    <row r="17" spans="1:18" ht="95.25" customHeight="1" thickBot="1" x14ac:dyDescent="0.3">
      <c r="A17" s="106"/>
      <c r="B17" s="50" t="s">
        <v>46</v>
      </c>
      <c r="C17" s="50" t="s">
        <v>47</v>
      </c>
      <c r="D17" s="50" t="s">
        <v>46</v>
      </c>
      <c r="E17" s="50" t="s">
        <v>47</v>
      </c>
      <c r="F17" s="50" t="s">
        <v>46</v>
      </c>
      <c r="L17" s="98"/>
      <c r="M17" s="62" t="s">
        <v>46</v>
      </c>
      <c r="N17" s="62" t="s">
        <v>47</v>
      </c>
      <c r="O17" s="62" t="s">
        <v>46</v>
      </c>
      <c r="P17" s="62" t="s">
        <v>47</v>
      </c>
      <c r="Q17" s="62" t="s">
        <v>46</v>
      </c>
    </row>
    <row r="18" spans="1:18" ht="20.25" thickBot="1" x14ac:dyDescent="0.35">
      <c r="A18" s="51" t="s">
        <v>48</v>
      </c>
      <c r="B18" s="52">
        <v>1015765001</v>
      </c>
      <c r="C18" s="52">
        <v>165337376</v>
      </c>
      <c r="D18" s="52">
        <v>360796344</v>
      </c>
      <c r="E18" s="52">
        <v>98399139</v>
      </c>
      <c r="F18" s="52">
        <f>SUM(B18:E18)</f>
        <v>1640297860</v>
      </c>
      <c r="L18" s="64" t="s">
        <v>69</v>
      </c>
      <c r="M18" s="58">
        <v>46825239</v>
      </c>
      <c r="N18" s="58">
        <v>12718260</v>
      </c>
      <c r="O18" s="59">
        <v>0</v>
      </c>
      <c r="P18" s="59">
        <v>0</v>
      </c>
      <c r="Q18" s="60">
        <v>59543499</v>
      </c>
      <c r="R18" s="38">
        <f>SUM(M18:P18)</f>
        <v>59543499</v>
      </c>
    </row>
    <row r="19" spans="1:18" ht="20.25" thickBot="1" x14ac:dyDescent="0.35">
      <c r="A19" s="50" t="s">
        <v>49</v>
      </c>
      <c r="B19" s="53">
        <v>263599751</v>
      </c>
      <c r="C19" s="53">
        <v>80548978</v>
      </c>
      <c r="D19" s="53">
        <v>409661723</v>
      </c>
      <c r="E19" s="53">
        <v>136553908</v>
      </c>
      <c r="F19" s="52">
        <f t="shared" ref="F19:F35" si="0">SUM(B19:E19)</f>
        <v>890364360</v>
      </c>
      <c r="L19" s="65" t="s">
        <v>70</v>
      </c>
      <c r="M19" s="56">
        <v>102239537</v>
      </c>
      <c r="N19" s="56">
        <v>50873039</v>
      </c>
      <c r="O19" s="56">
        <v>28114039</v>
      </c>
      <c r="P19" s="56">
        <v>9371347</v>
      </c>
      <c r="Q19" s="57">
        <v>190597962</v>
      </c>
      <c r="R19" s="38">
        <f t="shared" ref="R19:R28" si="1">SUM(M19:P19)</f>
        <v>190597962</v>
      </c>
    </row>
    <row r="20" spans="1:18" ht="39.75" thickBot="1" x14ac:dyDescent="0.35">
      <c r="A20" s="51" t="s">
        <v>50</v>
      </c>
      <c r="B20" s="52">
        <v>90542067</v>
      </c>
      <c r="C20" s="52">
        <v>25436519</v>
      </c>
      <c r="D20" s="52">
        <v>95052229</v>
      </c>
      <c r="E20" s="52">
        <v>31460949</v>
      </c>
      <c r="F20" s="52">
        <f t="shared" si="0"/>
        <v>242491764</v>
      </c>
      <c r="L20" s="64" t="s">
        <v>71</v>
      </c>
      <c r="M20" s="58">
        <v>48685494</v>
      </c>
      <c r="N20" s="59">
        <v>0</v>
      </c>
      <c r="O20" s="58">
        <v>74970772</v>
      </c>
      <c r="P20" s="58">
        <v>24767130</v>
      </c>
      <c r="Q20" s="60">
        <v>148423396</v>
      </c>
      <c r="R20" s="38">
        <f t="shared" si="1"/>
        <v>148423396</v>
      </c>
    </row>
    <row r="21" spans="1:18" ht="20.25" thickBot="1" x14ac:dyDescent="0.35">
      <c r="A21" s="50" t="s">
        <v>51</v>
      </c>
      <c r="B21" s="53">
        <v>101206817</v>
      </c>
      <c r="C21" s="53">
        <v>8478840</v>
      </c>
      <c r="D21" s="53">
        <v>71623863</v>
      </c>
      <c r="E21" s="53">
        <v>24097748</v>
      </c>
      <c r="F21" s="52">
        <f t="shared" si="0"/>
        <v>205407268</v>
      </c>
      <c r="L21" s="65" t="s">
        <v>72</v>
      </c>
      <c r="M21" s="56">
        <v>72299391</v>
      </c>
      <c r="N21" s="56">
        <v>21197100</v>
      </c>
      <c r="O21" s="56">
        <v>13387638</v>
      </c>
      <c r="P21" s="56">
        <v>4685673</v>
      </c>
      <c r="Q21" s="57">
        <v>111569802</v>
      </c>
      <c r="R21" s="38">
        <f t="shared" si="1"/>
        <v>111569802</v>
      </c>
    </row>
    <row r="22" spans="1:18" ht="32.25" thickBot="1" x14ac:dyDescent="0.35">
      <c r="A22" s="51" t="s">
        <v>52</v>
      </c>
      <c r="B22" s="52">
        <v>139175506</v>
      </c>
      <c r="C22" s="52">
        <v>42394199</v>
      </c>
      <c r="D22" s="52">
        <v>42171059</v>
      </c>
      <c r="E22" s="52">
        <v>14057020</v>
      </c>
      <c r="F22" s="52">
        <f t="shared" si="0"/>
        <v>237797784</v>
      </c>
      <c r="L22" s="64" t="s">
        <v>73</v>
      </c>
      <c r="M22" s="58">
        <v>61486265</v>
      </c>
      <c r="N22" s="58">
        <v>16957680</v>
      </c>
      <c r="O22" s="58">
        <v>12048874</v>
      </c>
      <c r="P22" s="58">
        <v>4016291</v>
      </c>
      <c r="Q22" s="60">
        <v>94509110</v>
      </c>
      <c r="R22" s="38">
        <f t="shared" si="1"/>
        <v>94509110</v>
      </c>
    </row>
    <row r="23" spans="1:18" ht="32.25" thickBot="1" x14ac:dyDescent="0.35">
      <c r="A23" s="50" t="s">
        <v>53</v>
      </c>
      <c r="B23" s="53">
        <v>48687416</v>
      </c>
      <c r="C23" s="53">
        <v>12718260</v>
      </c>
      <c r="D23" s="53">
        <v>90366557</v>
      </c>
      <c r="E23" s="53">
        <v>47526115</v>
      </c>
      <c r="F23" s="52">
        <f t="shared" si="0"/>
        <v>199298348</v>
      </c>
      <c r="L23" s="65" t="s">
        <v>74</v>
      </c>
      <c r="M23" s="61">
        <v>0</v>
      </c>
      <c r="N23" s="61">
        <v>0</v>
      </c>
      <c r="O23" s="61">
        <v>0</v>
      </c>
      <c r="P23" s="61">
        <v>0</v>
      </c>
      <c r="Q23" s="62">
        <v>0</v>
      </c>
      <c r="R23" s="38">
        <f t="shared" si="1"/>
        <v>0</v>
      </c>
    </row>
    <row r="24" spans="1:18" ht="20.25" thickBot="1" x14ac:dyDescent="0.35">
      <c r="A24" s="51" t="s">
        <v>54</v>
      </c>
      <c r="B24" s="52">
        <v>48687416</v>
      </c>
      <c r="C24" s="52">
        <v>12718260</v>
      </c>
      <c r="D24" s="52">
        <v>12048874</v>
      </c>
      <c r="E24" s="52">
        <v>16734548</v>
      </c>
      <c r="F24" s="52">
        <f t="shared" si="0"/>
        <v>90189098</v>
      </c>
      <c r="L24" s="64" t="s">
        <v>75</v>
      </c>
      <c r="M24" s="58">
        <v>108926547</v>
      </c>
      <c r="N24" s="58">
        <v>55112459</v>
      </c>
      <c r="O24" s="58">
        <v>6693819</v>
      </c>
      <c r="P24" s="58">
        <v>14726402</v>
      </c>
      <c r="Q24" s="60">
        <v>185459227</v>
      </c>
      <c r="R24" s="38">
        <f t="shared" si="1"/>
        <v>185459227</v>
      </c>
    </row>
    <row r="25" spans="1:18" ht="20.25" thickBot="1" x14ac:dyDescent="0.35">
      <c r="A25" s="50" t="s">
        <v>55</v>
      </c>
      <c r="B25" s="53">
        <v>135736941</v>
      </c>
      <c r="C25" s="53">
        <v>38154779</v>
      </c>
      <c r="D25" s="53">
        <v>8701964</v>
      </c>
      <c r="E25" s="53">
        <v>2677528</v>
      </c>
      <c r="F25" s="52">
        <f t="shared" si="0"/>
        <v>185271212</v>
      </c>
      <c r="L25" s="65" t="s">
        <v>76</v>
      </c>
      <c r="M25" s="56">
        <v>58422592</v>
      </c>
      <c r="N25" s="56">
        <v>16957680</v>
      </c>
      <c r="O25" s="61">
        <v>0</v>
      </c>
      <c r="P25" s="61">
        <v>0</v>
      </c>
      <c r="Q25" s="57">
        <v>75380272</v>
      </c>
      <c r="R25" s="38">
        <f t="shared" si="1"/>
        <v>75380272</v>
      </c>
    </row>
    <row r="26" spans="1:18" ht="32.25" thickBot="1" x14ac:dyDescent="0.35">
      <c r="A26" s="51" t="s">
        <v>56</v>
      </c>
      <c r="B26" s="52">
        <v>43185435</v>
      </c>
      <c r="C26" s="52">
        <v>8478840</v>
      </c>
      <c r="D26" s="52">
        <v>31460949</v>
      </c>
      <c r="E26" s="52">
        <v>10710110</v>
      </c>
      <c r="F26" s="52">
        <f t="shared" si="0"/>
        <v>93835334</v>
      </c>
      <c r="L26" s="64" t="s">
        <v>77</v>
      </c>
      <c r="M26" s="58">
        <v>23973917</v>
      </c>
      <c r="N26" s="58">
        <v>8478840</v>
      </c>
      <c r="O26" s="58">
        <v>42840441</v>
      </c>
      <c r="P26" s="58">
        <v>14057020</v>
      </c>
      <c r="Q26" s="60">
        <v>89350218</v>
      </c>
      <c r="R26" s="38">
        <f t="shared" si="1"/>
        <v>89350218</v>
      </c>
    </row>
    <row r="27" spans="1:18" ht="20.25" thickBot="1" x14ac:dyDescent="0.35">
      <c r="A27" s="50" t="s">
        <v>57</v>
      </c>
      <c r="B27" s="53">
        <v>14458116</v>
      </c>
      <c r="C27" s="53">
        <v>8478840</v>
      </c>
      <c r="D27" s="53">
        <v>78317682</v>
      </c>
      <c r="E27" s="53">
        <v>26105894</v>
      </c>
      <c r="F27" s="52">
        <f t="shared" si="0"/>
        <v>127360532</v>
      </c>
      <c r="L27" s="65" t="s">
        <v>78</v>
      </c>
      <c r="M27" s="56">
        <v>84116289</v>
      </c>
      <c r="N27" s="56">
        <v>25436519</v>
      </c>
      <c r="O27" s="56">
        <v>15395783</v>
      </c>
      <c r="P27" s="56">
        <v>5355055</v>
      </c>
      <c r="Q27" s="57">
        <v>130303646</v>
      </c>
      <c r="R27" s="38">
        <f t="shared" si="1"/>
        <v>130303646</v>
      </c>
    </row>
    <row r="28" spans="1:18" ht="20.25" thickBot="1" x14ac:dyDescent="0.35">
      <c r="A28" s="51" t="s">
        <v>58</v>
      </c>
      <c r="B28" s="52">
        <v>62212122</v>
      </c>
      <c r="C28" s="52">
        <v>16957680</v>
      </c>
      <c r="D28" s="52">
        <v>36146622</v>
      </c>
      <c r="E28" s="52">
        <v>12048874</v>
      </c>
      <c r="F28" s="52">
        <f t="shared" si="0"/>
        <v>127365298</v>
      </c>
      <c r="L28" s="64" t="s">
        <v>79</v>
      </c>
      <c r="M28" s="58">
        <v>176379045</v>
      </c>
      <c r="N28" s="58">
        <v>63591299</v>
      </c>
      <c r="O28" s="58">
        <v>232944901</v>
      </c>
      <c r="P28" s="58">
        <v>77648300</v>
      </c>
      <c r="Q28" s="60">
        <v>550563545</v>
      </c>
      <c r="R28" s="38">
        <f t="shared" si="1"/>
        <v>550563545</v>
      </c>
    </row>
    <row r="29" spans="1:18" ht="19.5" thickBot="1" x14ac:dyDescent="0.35">
      <c r="A29" s="50" t="s">
        <v>59</v>
      </c>
      <c r="B29" s="54">
        <v>0</v>
      </c>
      <c r="C29" s="54">
        <v>0</v>
      </c>
      <c r="D29" s="53">
        <v>86350266</v>
      </c>
      <c r="E29" s="53">
        <v>28783422</v>
      </c>
      <c r="F29" s="52">
        <f t="shared" si="0"/>
        <v>115133688</v>
      </c>
      <c r="O29" s="1">
        <f>SUM(O18:O28)</f>
        <v>426396267</v>
      </c>
      <c r="P29" s="1">
        <f>SUM(P18:P28)</f>
        <v>154627218</v>
      </c>
    </row>
    <row r="30" spans="1:18" ht="19.5" thickBot="1" x14ac:dyDescent="0.35">
      <c r="A30" s="51" t="s">
        <v>60</v>
      </c>
      <c r="B30" s="52">
        <v>104855526</v>
      </c>
      <c r="C30" s="52">
        <v>29675939</v>
      </c>
      <c r="D30" s="55">
        <v>0</v>
      </c>
      <c r="E30" s="55">
        <v>0</v>
      </c>
      <c r="F30" s="52">
        <f t="shared" si="0"/>
        <v>134531465</v>
      </c>
    </row>
    <row r="31" spans="1:18" ht="19.5" thickBot="1" x14ac:dyDescent="0.35">
      <c r="A31" s="50" t="s">
        <v>61</v>
      </c>
      <c r="B31" s="53">
        <v>58127526</v>
      </c>
      <c r="C31" s="53">
        <v>21197100</v>
      </c>
      <c r="D31" s="54">
        <v>0</v>
      </c>
      <c r="E31" s="54">
        <v>0</v>
      </c>
      <c r="F31" s="52">
        <f t="shared" si="0"/>
        <v>79324626</v>
      </c>
    </row>
    <row r="32" spans="1:18" ht="19.5" thickBot="1" x14ac:dyDescent="0.35">
      <c r="A32" s="51" t="s">
        <v>62</v>
      </c>
      <c r="B32" s="52">
        <v>85330234</v>
      </c>
      <c r="C32" s="52">
        <v>46633619</v>
      </c>
      <c r="D32" s="55">
        <v>0</v>
      </c>
      <c r="E32" s="55">
        <v>0</v>
      </c>
      <c r="F32" s="52">
        <f t="shared" si="0"/>
        <v>131963853</v>
      </c>
    </row>
    <row r="33" spans="1:17" ht="19.5" thickBot="1" x14ac:dyDescent="0.35">
      <c r="A33" s="50" t="s">
        <v>63</v>
      </c>
      <c r="B33" s="53">
        <v>76818726</v>
      </c>
      <c r="C33" s="53">
        <v>21197100</v>
      </c>
      <c r="D33" s="53">
        <v>115133687</v>
      </c>
      <c r="E33" s="53">
        <v>38154768</v>
      </c>
      <c r="F33" s="52">
        <f t="shared" si="0"/>
        <v>251304281</v>
      </c>
      <c r="Q33" s="76">
        <v>16</v>
      </c>
    </row>
    <row r="34" spans="1:17" ht="19.5" thickBot="1" x14ac:dyDescent="0.35">
      <c r="A34" s="51" t="s">
        <v>64</v>
      </c>
      <c r="B34" s="52">
        <v>38751684</v>
      </c>
      <c r="C34" s="52">
        <v>16957680</v>
      </c>
      <c r="D34" s="52">
        <v>60244371</v>
      </c>
      <c r="E34" s="52">
        <v>30791567</v>
      </c>
      <c r="F34" s="52">
        <f t="shared" si="0"/>
        <v>146745302</v>
      </c>
      <c r="Q34" s="77">
        <v>64</v>
      </c>
    </row>
    <row r="35" spans="1:17" ht="19.5" thickBot="1" x14ac:dyDescent="0.35">
      <c r="A35" s="50" t="s">
        <v>65</v>
      </c>
      <c r="B35" s="53">
        <v>96194569</v>
      </c>
      <c r="C35" s="53">
        <v>29675939</v>
      </c>
      <c r="D35" s="53">
        <v>71623864</v>
      </c>
      <c r="E35" s="53">
        <v>24097748</v>
      </c>
      <c r="F35" s="52">
        <f t="shared" si="0"/>
        <v>221592120</v>
      </c>
      <c r="Q35" s="78">
        <v>125</v>
      </c>
    </row>
    <row r="36" spans="1:17" ht="15.75" thickBot="1" x14ac:dyDescent="0.3">
      <c r="B36" s="38">
        <f>SUM(B18:B35)</f>
        <v>2423334853</v>
      </c>
      <c r="C36" s="38">
        <f t="shared" ref="C36:E36" si="2">SUM(C18:C35)</f>
        <v>585039948</v>
      </c>
      <c r="D36" s="38">
        <f t="shared" si="2"/>
        <v>1569700054</v>
      </c>
      <c r="E36" s="38">
        <f t="shared" si="2"/>
        <v>542199338</v>
      </c>
      <c r="F36" s="38">
        <f>SUM(F18:F35)</f>
        <v>5120274193</v>
      </c>
      <c r="Q36" s="77">
        <v>37</v>
      </c>
    </row>
    <row r="37" spans="1:17" ht="15.75" thickBot="1" x14ac:dyDescent="0.3">
      <c r="Q37" s="78">
        <v>42</v>
      </c>
    </row>
    <row r="38" spans="1:17" ht="15.75" thickBot="1" x14ac:dyDescent="0.3">
      <c r="Q38" s="77">
        <v>21</v>
      </c>
    </row>
    <row r="39" spans="1:17" ht="24" thickBot="1" x14ac:dyDescent="0.3">
      <c r="A39" s="101" t="s">
        <v>45</v>
      </c>
      <c r="B39" s="103"/>
      <c r="C39" s="104"/>
      <c r="D39" s="103"/>
      <c r="E39" s="104"/>
      <c r="F39" s="66"/>
      <c r="Q39" s="78">
        <v>80</v>
      </c>
    </row>
    <row r="40" spans="1:17" ht="57" thickBot="1" x14ac:dyDescent="0.3">
      <c r="A40" s="102"/>
      <c r="B40" s="67" t="s">
        <v>46</v>
      </c>
      <c r="C40" s="67" t="s">
        <v>47</v>
      </c>
      <c r="D40" s="67" t="s">
        <v>46</v>
      </c>
      <c r="E40" s="67" t="s">
        <v>47</v>
      </c>
      <c r="F40" s="67" t="s">
        <v>46</v>
      </c>
      <c r="L40" s="75">
        <v>1569700054</v>
      </c>
      <c r="M40" s="75">
        <v>542199338</v>
      </c>
      <c r="Q40" s="77">
        <v>27</v>
      </c>
    </row>
    <row r="41" spans="1:17" ht="38.25" thickBot="1" x14ac:dyDescent="0.4">
      <c r="A41" s="68" t="s">
        <v>80</v>
      </c>
      <c r="B41" s="69">
        <v>252520130</v>
      </c>
      <c r="C41" s="69">
        <v>80548978</v>
      </c>
      <c r="D41" s="69">
        <v>124505033</v>
      </c>
      <c r="E41" s="69">
        <v>41501678</v>
      </c>
      <c r="F41" s="69">
        <v>378441178</v>
      </c>
      <c r="L41" s="48">
        <v>426396267</v>
      </c>
      <c r="M41" s="48">
        <v>154627218</v>
      </c>
      <c r="Q41" s="78">
        <v>55</v>
      </c>
    </row>
    <row r="42" spans="1:17" ht="38.25" thickBot="1" x14ac:dyDescent="0.4">
      <c r="A42" s="67" t="s">
        <v>81</v>
      </c>
      <c r="B42" s="70">
        <v>0</v>
      </c>
      <c r="C42" s="70">
        <v>0</v>
      </c>
      <c r="D42" s="71">
        <v>89027792</v>
      </c>
      <c r="E42" s="71">
        <v>29452804</v>
      </c>
      <c r="F42" s="71">
        <v>89027792</v>
      </c>
      <c r="L42" s="47">
        <v>935126509</v>
      </c>
      <c r="M42" s="47">
        <v>334690950</v>
      </c>
      <c r="Q42" s="77">
        <v>262</v>
      </c>
    </row>
    <row r="43" spans="1:17" ht="38.25" thickBot="1" x14ac:dyDescent="0.4">
      <c r="A43" s="68" t="s">
        <v>82</v>
      </c>
      <c r="B43" s="69">
        <v>474636228</v>
      </c>
      <c r="C43" s="69">
        <v>139900857</v>
      </c>
      <c r="D43" s="69">
        <v>80325828</v>
      </c>
      <c r="E43" s="69">
        <v>26775276</v>
      </c>
      <c r="F43" s="69">
        <v>555811665</v>
      </c>
      <c r="L43" s="48">
        <v>347409204</v>
      </c>
      <c r="M43" s="48">
        <v>122496888</v>
      </c>
      <c r="Q43" s="78">
        <v>160</v>
      </c>
    </row>
    <row r="44" spans="1:17" ht="38.25" thickBot="1" x14ac:dyDescent="0.4">
      <c r="A44" s="67" t="s">
        <v>83</v>
      </c>
      <c r="B44" s="71">
        <v>57537400</v>
      </c>
      <c r="C44" s="71">
        <v>16957680</v>
      </c>
      <c r="D44" s="70">
        <v>0</v>
      </c>
      <c r="E44" s="70">
        <v>0</v>
      </c>
      <c r="F44" s="71">
        <v>57537400</v>
      </c>
      <c r="L44" s="47">
        <v>432420724</v>
      </c>
      <c r="M44" s="47">
        <v>143917109</v>
      </c>
    </row>
    <row r="45" spans="1:17" ht="38.25" thickBot="1" x14ac:dyDescent="0.4">
      <c r="A45" s="68" t="s">
        <v>84</v>
      </c>
      <c r="B45" s="69">
        <v>124196081</v>
      </c>
      <c r="C45" s="69">
        <v>63591299</v>
      </c>
      <c r="D45" s="69">
        <v>33469095</v>
      </c>
      <c r="E45" s="69">
        <v>11379492</v>
      </c>
      <c r="F45" s="69">
        <v>158420384</v>
      </c>
      <c r="L45" s="48">
        <v>726279359</v>
      </c>
      <c r="M45" s="48">
        <v>246332539</v>
      </c>
    </row>
    <row r="46" spans="1:17" ht="38.25" thickBot="1" x14ac:dyDescent="0.4">
      <c r="A46" s="67" t="s">
        <v>85</v>
      </c>
      <c r="B46" s="71">
        <v>66619414</v>
      </c>
      <c r="C46" s="71">
        <v>25436519</v>
      </c>
      <c r="D46" s="71">
        <v>148602781</v>
      </c>
      <c r="E46" s="71">
        <v>49534261</v>
      </c>
      <c r="F46" s="71">
        <v>215505398</v>
      </c>
      <c r="L46" s="47">
        <v>181402492</v>
      </c>
      <c r="M46" s="47">
        <v>64260663</v>
      </c>
    </row>
    <row r="47" spans="1:17" ht="21.75" thickBot="1" x14ac:dyDescent="0.4">
      <c r="A47" s="68" t="s">
        <v>86</v>
      </c>
      <c r="B47" s="69">
        <v>181585959</v>
      </c>
      <c r="C47" s="69">
        <v>55112459</v>
      </c>
      <c r="D47" s="69">
        <v>67607571</v>
      </c>
      <c r="E47" s="69">
        <v>33469095</v>
      </c>
      <c r="F47" s="69">
        <v>260658848</v>
      </c>
      <c r="L47" s="48">
        <v>149941545</v>
      </c>
      <c r="M47" s="48">
        <v>99068522</v>
      </c>
    </row>
    <row r="48" spans="1:17" ht="38.25" thickBot="1" x14ac:dyDescent="0.4">
      <c r="A48" s="67" t="s">
        <v>87</v>
      </c>
      <c r="B48" s="71">
        <v>299163679</v>
      </c>
      <c r="C48" s="71">
        <v>89027818</v>
      </c>
      <c r="D48" s="71">
        <v>24097748</v>
      </c>
      <c r="E48" s="71">
        <v>8032583</v>
      </c>
      <c r="F48" s="71">
        <v>325432638</v>
      </c>
      <c r="L48" s="47">
        <v>4768676154</v>
      </c>
      <c r="M48" s="47">
        <f>SUM(M40:M47)</f>
        <v>1707593227</v>
      </c>
    </row>
    <row r="49" spans="1:15" ht="38.25" thickBot="1" x14ac:dyDescent="0.35">
      <c r="A49" s="68" t="s">
        <v>88</v>
      </c>
      <c r="B49" s="69">
        <v>153094700</v>
      </c>
      <c r="C49" s="69">
        <v>76309558</v>
      </c>
      <c r="D49" s="69">
        <v>137892671</v>
      </c>
      <c r="E49" s="69">
        <v>46187351</v>
      </c>
      <c r="F49" s="69">
        <v>291176173</v>
      </c>
    </row>
    <row r="50" spans="1:15" ht="38.25" thickBot="1" x14ac:dyDescent="0.4">
      <c r="A50" s="67" t="s">
        <v>89</v>
      </c>
      <c r="B50" s="71">
        <v>96387445</v>
      </c>
      <c r="C50" s="71">
        <v>33915359</v>
      </c>
      <c r="D50" s="71">
        <v>119149978</v>
      </c>
      <c r="E50" s="71">
        <v>39493532</v>
      </c>
      <c r="F50" s="71">
        <v>215537423</v>
      </c>
      <c r="L50" s="47">
        <v>8814633491</v>
      </c>
      <c r="M50" s="47">
        <v>2679313384</v>
      </c>
      <c r="N50" s="47">
        <v>4768676154</v>
      </c>
      <c r="O50" s="47">
        <v>1707593227</v>
      </c>
    </row>
    <row r="51" spans="1:15" ht="38.25" thickBot="1" x14ac:dyDescent="0.35">
      <c r="A51" s="68" t="s">
        <v>90</v>
      </c>
      <c r="B51" s="69">
        <v>96879211</v>
      </c>
      <c r="C51" s="72">
        <v>67830718.400000006</v>
      </c>
      <c r="D51" s="69">
        <v>18742693</v>
      </c>
      <c r="E51" s="73">
        <v>18073311</v>
      </c>
      <c r="F51" s="74">
        <v>154222936.5</v>
      </c>
      <c r="M51" s="38">
        <f>SUM(L50:O50)</f>
        <v>17970216256</v>
      </c>
    </row>
    <row r="52" spans="1:15" ht="38.25" thickBot="1" x14ac:dyDescent="0.35">
      <c r="A52" s="67" t="s">
        <v>91</v>
      </c>
      <c r="B52" s="71">
        <v>203976289</v>
      </c>
      <c r="C52" s="71">
        <v>101746078</v>
      </c>
      <c r="D52" s="70">
        <v>0</v>
      </c>
      <c r="E52" s="70">
        <v>0</v>
      </c>
      <c r="F52" s="71">
        <v>205203502</v>
      </c>
    </row>
    <row r="53" spans="1:15" ht="38.25" thickBot="1" x14ac:dyDescent="0.35">
      <c r="A53" s="68" t="s">
        <v>92</v>
      </c>
      <c r="B53" s="69">
        <v>77503368</v>
      </c>
      <c r="C53" s="69">
        <v>21197100</v>
      </c>
      <c r="D53" s="69">
        <v>76309536</v>
      </c>
      <c r="E53" s="69">
        <v>25436512</v>
      </c>
      <c r="F53" s="69">
        <v>153812904</v>
      </c>
    </row>
    <row r="54" spans="1:15" ht="38.25" thickBot="1" x14ac:dyDescent="0.35">
      <c r="A54" s="67" t="s">
        <v>93</v>
      </c>
      <c r="B54" s="71">
        <v>77109956</v>
      </c>
      <c r="C54" s="71">
        <v>21197100</v>
      </c>
      <c r="D54" s="71">
        <v>15395783</v>
      </c>
      <c r="E54" s="71">
        <v>5355055</v>
      </c>
      <c r="F54" s="71">
        <v>92505739</v>
      </c>
    </row>
    <row r="55" spans="1:15" x14ac:dyDescent="0.25">
      <c r="D55" s="38">
        <f>SUM(D41:D54)</f>
        <v>935126509</v>
      </c>
      <c r="E55" s="38">
        <f>SUM(E41:E54)</f>
        <v>334690950</v>
      </c>
    </row>
  </sheetData>
  <mergeCells count="9">
    <mergeCell ref="L16:L17"/>
    <mergeCell ref="M16:N16"/>
    <mergeCell ref="O16:P16"/>
    <mergeCell ref="A39:A40"/>
    <mergeCell ref="B39:C39"/>
    <mergeCell ref="D39:E39"/>
    <mergeCell ref="A16:A17"/>
    <mergeCell ref="B16:C16"/>
    <mergeCell ref="D16:E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8"/>
  <sheetViews>
    <sheetView workbookViewId="0">
      <selection activeCell="C14" sqref="C14"/>
    </sheetView>
  </sheetViews>
  <sheetFormatPr defaultRowHeight="15" x14ac:dyDescent="0.25"/>
  <cols>
    <col min="1" max="1" width="26.5703125" customWidth="1"/>
    <col min="2" max="2" width="18.7109375" customWidth="1"/>
    <col min="3" max="3" width="31.140625" customWidth="1"/>
    <col min="4" max="4" width="31.5703125" customWidth="1"/>
    <col min="5" max="5" width="27" customWidth="1"/>
    <col min="6" max="6" width="12.28515625" bestFit="1" customWidth="1"/>
    <col min="15" max="15" width="21.85546875" customWidth="1"/>
    <col min="16" max="16" width="23.140625" customWidth="1"/>
    <col min="17" max="17" width="21.140625" customWidth="1"/>
    <col min="18" max="18" width="24.85546875" customWidth="1"/>
    <col min="19" max="19" width="20.7109375" customWidth="1"/>
  </cols>
  <sheetData>
    <row r="1" spans="1:19" ht="19.5" thickBot="1" x14ac:dyDescent="0.35">
      <c r="A1" s="40">
        <v>1015765001</v>
      </c>
      <c r="B1" s="40">
        <v>165337376</v>
      </c>
      <c r="C1" s="40">
        <v>360796344</v>
      </c>
      <c r="D1" s="40">
        <v>98399139</v>
      </c>
      <c r="E1" s="40">
        <v>1640297860</v>
      </c>
      <c r="F1" s="38">
        <f>SUM(A1:D1)</f>
        <v>1640297860</v>
      </c>
    </row>
    <row r="2" spans="1:19" ht="19.5" thickBot="1" x14ac:dyDescent="0.35">
      <c r="A2" s="41">
        <v>263599751</v>
      </c>
      <c r="B2" s="41">
        <v>80548978</v>
      </c>
      <c r="C2" s="41">
        <v>409661723</v>
      </c>
      <c r="D2" s="41">
        <v>136553908</v>
      </c>
      <c r="E2" s="41">
        <v>890364360</v>
      </c>
      <c r="F2" s="38">
        <f t="shared" ref="F2:F18" si="0">SUM(A2:D2)</f>
        <v>890364360</v>
      </c>
    </row>
    <row r="3" spans="1:19" ht="19.5" thickBot="1" x14ac:dyDescent="0.35">
      <c r="A3" s="42">
        <v>90542067</v>
      </c>
      <c r="B3" s="42">
        <v>25436519</v>
      </c>
      <c r="C3" s="42">
        <v>95052229</v>
      </c>
      <c r="D3" s="42">
        <v>31460949</v>
      </c>
      <c r="E3" s="42">
        <v>242491764</v>
      </c>
      <c r="F3" s="38">
        <f t="shared" si="0"/>
        <v>242491764</v>
      </c>
    </row>
    <row r="4" spans="1:19" ht="19.5" thickBot="1" x14ac:dyDescent="0.35">
      <c r="A4" s="41">
        <v>101206817</v>
      </c>
      <c r="B4" s="41">
        <v>8478840</v>
      </c>
      <c r="C4" s="41">
        <v>71623863</v>
      </c>
      <c r="D4" s="41">
        <v>24097748</v>
      </c>
      <c r="E4" s="41">
        <v>205407268</v>
      </c>
      <c r="F4" s="38">
        <f t="shared" si="0"/>
        <v>205407268</v>
      </c>
    </row>
    <row r="5" spans="1:19" ht="21.75" thickBot="1" x14ac:dyDescent="0.4">
      <c r="A5" s="42">
        <v>139175506</v>
      </c>
      <c r="B5" s="42">
        <v>42394199</v>
      </c>
      <c r="C5" s="42">
        <v>42171059</v>
      </c>
      <c r="D5" s="42">
        <v>14057020</v>
      </c>
      <c r="E5" s="42">
        <v>237797784</v>
      </c>
      <c r="F5" s="38">
        <f t="shared" si="0"/>
        <v>237797784</v>
      </c>
      <c r="O5" s="39">
        <v>2423334853</v>
      </c>
      <c r="P5" s="39">
        <v>585039948</v>
      </c>
      <c r="Q5" s="39">
        <v>1569700054</v>
      </c>
      <c r="R5" s="39">
        <v>514085299</v>
      </c>
      <c r="S5" s="39">
        <v>5092160154</v>
      </c>
    </row>
    <row r="6" spans="1:19" ht="21.75" thickBot="1" x14ac:dyDescent="0.4">
      <c r="A6" s="41">
        <v>48687416</v>
      </c>
      <c r="B6" s="41">
        <v>12718260</v>
      </c>
      <c r="C6" s="41">
        <v>90366557</v>
      </c>
      <c r="D6" s="41">
        <v>47526115</v>
      </c>
      <c r="E6" s="41">
        <v>199298348</v>
      </c>
      <c r="F6" s="38">
        <f t="shared" si="0"/>
        <v>199298348</v>
      </c>
      <c r="O6" s="45">
        <v>783354316</v>
      </c>
      <c r="P6" s="45">
        <v>271322876</v>
      </c>
      <c r="Q6" s="45">
        <v>426396267</v>
      </c>
      <c r="R6" s="45">
        <v>154627218</v>
      </c>
      <c r="S6" s="45">
        <v>1635700677</v>
      </c>
    </row>
    <row r="7" spans="1:19" ht="21.75" thickBot="1" x14ac:dyDescent="0.4">
      <c r="A7" s="42">
        <v>48687416</v>
      </c>
      <c r="B7" s="42">
        <v>12718260</v>
      </c>
      <c r="C7" s="42">
        <v>12048874</v>
      </c>
      <c r="D7" s="42">
        <v>16734548</v>
      </c>
      <c r="E7" s="42">
        <v>90189098</v>
      </c>
      <c r="F7" s="38">
        <f t="shared" si="0"/>
        <v>90189098</v>
      </c>
      <c r="O7" s="39">
        <v>2161209860</v>
      </c>
      <c r="P7" s="46">
        <v>792771523.20000005</v>
      </c>
      <c r="Q7" s="39">
        <v>935126509</v>
      </c>
      <c r="R7" s="39">
        <v>334690950</v>
      </c>
      <c r="S7" s="39">
        <v>4189883483</v>
      </c>
    </row>
    <row r="8" spans="1:19" ht="21.75" thickBot="1" x14ac:dyDescent="0.4">
      <c r="A8" s="41">
        <v>135736941</v>
      </c>
      <c r="B8" s="41">
        <v>38154779</v>
      </c>
      <c r="C8" s="41">
        <v>8701964</v>
      </c>
      <c r="D8" s="41">
        <v>2677528</v>
      </c>
      <c r="E8" s="41">
        <v>185271212</v>
      </c>
      <c r="F8" s="38">
        <f t="shared" si="0"/>
        <v>185271212</v>
      </c>
      <c r="O8" s="45">
        <v>830590209</v>
      </c>
      <c r="P8" s="45">
        <v>279801713</v>
      </c>
      <c r="Q8" s="45">
        <v>347409204</v>
      </c>
      <c r="R8" s="45">
        <v>122496888</v>
      </c>
      <c r="S8" s="45">
        <v>1580298014</v>
      </c>
    </row>
    <row r="9" spans="1:19" ht="21.75" thickBot="1" x14ac:dyDescent="0.4">
      <c r="A9" s="42">
        <v>43185435</v>
      </c>
      <c r="B9" s="42">
        <v>8478840</v>
      </c>
      <c r="C9" s="42">
        <v>31460949</v>
      </c>
      <c r="D9" s="42">
        <v>10710110</v>
      </c>
      <c r="E9" s="42">
        <v>93835334</v>
      </c>
      <c r="F9" s="38">
        <f t="shared" si="0"/>
        <v>93835334</v>
      </c>
      <c r="O9" s="39">
        <v>460017752</v>
      </c>
      <c r="P9" s="39">
        <v>122943177</v>
      </c>
      <c r="Q9" s="39">
        <v>432420724</v>
      </c>
      <c r="R9" s="39">
        <v>143917109</v>
      </c>
      <c r="S9" s="39">
        <v>1159298762</v>
      </c>
    </row>
    <row r="10" spans="1:19" ht="21.75" thickBot="1" x14ac:dyDescent="0.4">
      <c r="A10" s="41">
        <v>14458116</v>
      </c>
      <c r="B10" s="41">
        <v>8478840</v>
      </c>
      <c r="C10" s="41">
        <v>78317682</v>
      </c>
      <c r="D10" s="41">
        <v>26105894</v>
      </c>
      <c r="E10" s="41">
        <v>127360532</v>
      </c>
      <c r="F10" s="38">
        <f t="shared" si="0"/>
        <v>127360532</v>
      </c>
      <c r="O10" s="45">
        <v>1062416457</v>
      </c>
      <c r="P10" s="45">
        <v>271322874</v>
      </c>
      <c r="Q10" s="45">
        <v>726279359</v>
      </c>
      <c r="R10" s="45">
        <v>246332539</v>
      </c>
      <c r="S10" s="45">
        <v>2306351229</v>
      </c>
    </row>
    <row r="11" spans="1:19" ht="21.75" thickBot="1" x14ac:dyDescent="0.4">
      <c r="A11" s="42">
        <v>62212122</v>
      </c>
      <c r="B11" s="42">
        <v>16957680</v>
      </c>
      <c r="C11" s="42">
        <v>36146622</v>
      </c>
      <c r="D11" s="42">
        <v>12048874</v>
      </c>
      <c r="E11" s="42">
        <v>127365298</v>
      </c>
      <c r="F11" s="38">
        <f t="shared" si="0"/>
        <v>127365298</v>
      </c>
      <c r="O11" s="39">
        <v>389852797</v>
      </c>
      <c r="P11" s="39">
        <v>144140277</v>
      </c>
      <c r="Q11" s="39">
        <v>181402492</v>
      </c>
      <c r="R11" s="39">
        <v>64260663</v>
      </c>
      <c r="S11" s="39">
        <v>779656229</v>
      </c>
    </row>
    <row r="12" spans="1:19" ht="21.75" thickBot="1" x14ac:dyDescent="0.4">
      <c r="A12" s="44">
        <v>0</v>
      </c>
      <c r="B12" s="44">
        <v>0</v>
      </c>
      <c r="C12" s="41">
        <v>86350266</v>
      </c>
      <c r="D12" s="41">
        <v>28783422</v>
      </c>
      <c r="E12" s="41">
        <v>115133688</v>
      </c>
      <c r="F12" s="38">
        <f t="shared" si="0"/>
        <v>115133688</v>
      </c>
      <c r="O12" s="45">
        <v>703857247</v>
      </c>
      <c r="P12" s="45">
        <v>211970996</v>
      </c>
      <c r="Q12" s="45">
        <v>149941545</v>
      </c>
      <c r="R12" s="45">
        <v>99068522</v>
      </c>
      <c r="S12" s="45">
        <v>1164838310</v>
      </c>
    </row>
    <row r="13" spans="1:19" ht="21.75" thickBot="1" x14ac:dyDescent="0.4">
      <c r="A13" s="42">
        <v>104855526</v>
      </c>
      <c r="B13" s="42">
        <v>29675939</v>
      </c>
      <c r="C13" s="43">
        <v>0</v>
      </c>
      <c r="D13" s="43">
        <v>0</v>
      </c>
      <c r="E13" s="42">
        <v>134531465</v>
      </c>
      <c r="F13" s="38">
        <f t="shared" si="0"/>
        <v>134531465</v>
      </c>
      <c r="O13" s="39">
        <v>8814633491</v>
      </c>
      <c r="P13" s="39">
        <v>2679313384</v>
      </c>
      <c r="Q13" s="39">
        <v>4768676154</v>
      </c>
      <c r="R13" s="39">
        <v>1639985656</v>
      </c>
      <c r="S13" s="39">
        <v>17868693326</v>
      </c>
    </row>
    <row r="14" spans="1:19" ht="19.5" thickBot="1" x14ac:dyDescent="0.35">
      <c r="A14" s="41">
        <v>58127526</v>
      </c>
      <c r="B14" s="41">
        <v>21197100</v>
      </c>
      <c r="C14" s="44">
        <v>0</v>
      </c>
      <c r="D14" s="44">
        <v>0</v>
      </c>
      <c r="E14" s="41">
        <v>79324626</v>
      </c>
      <c r="F14" s="38">
        <f t="shared" si="0"/>
        <v>79324626</v>
      </c>
    </row>
    <row r="15" spans="1:19" ht="19.5" thickBot="1" x14ac:dyDescent="0.35">
      <c r="A15" s="42">
        <v>85330234</v>
      </c>
      <c r="B15" s="42">
        <v>46633619</v>
      </c>
      <c r="C15" s="43">
        <v>0</v>
      </c>
      <c r="D15" s="43">
        <v>0</v>
      </c>
      <c r="E15" s="42">
        <v>131963853</v>
      </c>
      <c r="F15" s="38">
        <f t="shared" si="0"/>
        <v>131963853</v>
      </c>
    </row>
    <row r="16" spans="1:19" ht="19.5" thickBot="1" x14ac:dyDescent="0.35">
      <c r="A16" s="41">
        <v>76818726</v>
      </c>
      <c r="B16" s="41">
        <v>21197100</v>
      </c>
      <c r="C16" s="41">
        <v>115133687</v>
      </c>
      <c r="D16" s="41">
        <v>38154768</v>
      </c>
      <c r="E16" s="41">
        <v>251304281</v>
      </c>
      <c r="F16" s="38">
        <f t="shared" si="0"/>
        <v>251304281</v>
      </c>
    </row>
    <row r="17" spans="1:6" ht="19.5" thickBot="1" x14ac:dyDescent="0.35">
      <c r="A17" s="42">
        <v>38751684</v>
      </c>
      <c r="B17" s="42">
        <v>16957680</v>
      </c>
      <c r="C17" s="42">
        <v>60244371</v>
      </c>
      <c r="D17" s="42">
        <v>30791567</v>
      </c>
      <c r="E17" s="42">
        <v>146745302</v>
      </c>
      <c r="F17" s="38">
        <f t="shared" si="0"/>
        <v>146745302</v>
      </c>
    </row>
    <row r="18" spans="1:6" ht="19.5" thickBot="1" x14ac:dyDescent="0.35">
      <c r="A18" s="41">
        <v>96194569</v>
      </c>
      <c r="B18" s="41">
        <v>29675939</v>
      </c>
      <c r="C18" s="41">
        <v>71623864</v>
      </c>
      <c r="D18" s="41">
        <v>24097748</v>
      </c>
      <c r="E18" s="41">
        <v>221592120</v>
      </c>
      <c r="F18" s="38">
        <f t="shared" si="0"/>
        <v>221592120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2021-09-15T09:18:12Z</dcterms:modified>
</cp:coreProperties>
</file>