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Z:\Отдел размещения и заключения\ГК 2023 ФКУ\003 Сведения для сайта\03. Март\"/>
    </mc:Choice>
  </mc:AlternateContent>
  <xr:revisionPtr revIDLastSave="0" documentId="13_ncr:1_{31A6003A-EB15-4F96-84A4-7E5029D137D2}" xr6:coauthVersionLast="47" xr6:coauthVersionMax="47" xr10:uidLastSave="{00000000-0000-0000-0000-000000000000}"/>
  <bookViews>
    <workbookView xWindow="28680" yWindow="-120" windowWidth="29040" windowHeight="15840" xr2:uid="{BCE02448-4C70-4B0B-9B35-D743B28017AD}"/>
  </bookViews>
  <sheets>
    <sheet name="2023 год" sheetId="1" r:id="rId1"/>
    <sheet name="1416" sheetId="3" r:id="rId2"/>
    <sheet name="1512 вич" sheetId="4" r:id="rId3"/>
    <sheet name="1512 туб" sheetId="5" r:id="rId4"/>
    <sheet name="1688" sheetId="6" r:id="rId5"/>
    <sheet name="545" sheetId="7" r:id="rId6"/>
    <sheet name="лист" sheetId="8" r:id="rId7"/>
  </sheets>
  <definedNames>
    <definedName name="_xlnm._FilterDatabase" localSheetId="1" hidden="1">'1416'!$A$1:$AR$259</definedName>
    <definedName name="_xlnm._FilterDatabase" localSheetId="2" hidden="1">'1512 вич'!$A$1:$AR$259</definedName>
    <definedName name="_xlnm._FilterDatabase" localSheetId="3" hidden="1">'1512 туб'!$A$1:$AR$259</definedName>
    <definedName name="_xlnm._FilterDatabase" localSheetId="4" hidden="1">'1688'!$A$1:$AR$259</definedName>
    <definedName name="_xlnm._FilterDatabase" localSheetId="0" hidden="1">'2023 год'!$A$1:$AR$442</definedName>
    <definedName name="_xlnm._FilterDatabase" localSheetId="5" hidden="1">'545'!$A$1:$AR$259</definedName>
    <definedName name="_xlnm._FilterDatabase" localSheetId="6" hidden="1">лист!$A$1:$AR$259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42" i="1" l="1"/>
  <c r="AL442" i="1" s="1"/>
  <c r="AM442" i="1" s="1"/>
  <c r="K442" i="1"/>
  <c r="V441" i="1"/>
  <c r="AL441" i="1" s="1"/>
  <c r="AM441" i="1" s="1"/>
  <c r="K441" i="1"/>
  <c r="L441" i="1" s="1"/>
  <c r="V440" i="1"/>
  <c r="AL440" i="1" s="1"/>
  <c r="AM440" i="1" s="1"/>
  <c r="K440" i="1"/>
  <c r="V439" i="1"/>
  <c r="AL439" i="1" s="1"/>
  <c r="AM439" i="1" s="1"/>
  <c r="K439" i="1"/>
  <c r="V438" i="1"/>
  <c r="AL438" i="1" s="1"/>
  <c r="AM438" i="1" s="1"/>
  <c r="K438" i="1"/>
  <c r="L438" i="1" s="1"/>
  <c r="V437" i="1"/>
  <c r="AL437" i="1" s="1"/>
  <c r="AM437" i="1" s="1"/>
  <c r="K437" i="1"/>
  <c r="V436" i="1"/>
  <c r="AL436" i="1" s="1"/>
  <c r="AM436" i="1" s="1"/>
  <c r="K436" i="1"/>
  <c r="V435" i="1"/>
  <c r="AL435" i="1" s="1"/>
  <c r="AM435" i="1" s="1"/>
  <c r="K435" i="1"/>
  <c r="L435" i="1" s="1"/>
  <c r="V434" i="1"/>
  <c r="AL434" i="1" s="1"/>
  <c r="AM434" i="1" s="1"/>
  <c r="K434" i="1"/>
  <c r="V433" i="1"/>
  <c r="AL433" i="1" s="1"/>
  <c r="AM433" i="1" s="1"/>
  <c r="K433" i="1"/>
  <c r="V432" i="1"/>
  <c r="AL432" i="1" s="1"/>
  <c r="AM432" i="1" s="1"/>
  <c r="K432" i="1"/>
  <c r="L432" i="1" s="1"/>
  <c r="V431" i="1"/>
  <c r="AL431" i="1" s="1"/>
  <c r="AM431" i="1" s="1"/>
  <c r="K431" i="1"/>
  <c r="V430" i="1"/>
  <c r="AL430" i="1" s="1"/>
  <c r="AM430" i="1" s="1"/>
  <c r="K430" i="1"/>
  <c r="V429" i="1"/>
  <c r="AL429" i="1" s="1"/>
  <c r="AM429" i="1" s="1"/>
  <c r="K429" i="1"/>
  <c r="L429" i="1" s="1"/>
  <c r="V428" i="1"/>
  <c r="AL428" i="1" s="1"/>
  <c r="AM428" i="1" s="1"/>
  <c r="K428" i="1"/>
  <c r="V427" i="1"/>
  <c r="AL427" i="1" s="1"/>
  <c r="AM427" i="1" s="1"/>
  <c r="K427" i="1"/>
  <c r="V426" i="1"/>
  <c r="AL426" i="1" s="1"/>
  <c r="AM426" i="1" s="1"/>
  <c r="K426" i="1"/>
  <c r="L426" i="1" s="1"/>
  <c r="V425" i="1"/>
  <c r="AL425" i="1" s="1"/>
  <c r="AM425" i="1" s="1"/>
  <c r="K425" i="1"/>
  <c r="L425" i="1" s="1"/>
  <c r="V424" i="1"/>
  <c r="AL424" i="1" s="1"/>
  <c r="AM424" i="1" s="1"/>
  <c r="K424" i="1"/>
  <c r="V423" i="1"/>
  <c r="AL423" i="1" s="1"/>
  <c r="AM423" i="1" s="1"/>
  <c r="K423" i="1"/>
  <c r="L423" i="1" s="1"/>
  <c r="V422" i="1"/>
  <c r="AL422" i="1" s="1"/>
  <c r="AM422" i="1" s="1"/>
  <c r="K422" i="1"/>
  <c r="L422" i="1" s="1"/>
  <c r="V421" i="1"/>
  <c r="AL421" i="1" s="1"/>
  <c r="AM421" i="1" s="1"/>
  <c r="K421" i="1"/>
  <c r="V420" i="1"/>
  <c r="AL420" i="1" s="1"/>
  <c r="AM420" i="1" s="1"/>
  <c r="K420" i="1"/>
  <c r="V419" i="1"/>
  <c r="AL419" i="1" s="1"/>
  <c r="AM419" i="1" s="1"/>
  <c r="K419" i="1"/>
  <c r="V418" i="1"/>
  <c r="AL418" i="1" s="1"/>
  <c r="AM418" i="1" s="1"/>
  <c r="K418" i="1"/>
  <c r="V417" i="1"/>
  <c r="AL417" i="1" s="1"/>
  <c r="AM417" i="1" s="1"/>
  <c r="K417" i="1"/>
  <c r="L417" i="1" s="1"/>
  <c r="V416" i="1"/>
  <c r="AL416" i="1" s="1"/>
  <c r="AM416" i="1" s="1"/>
  <c r="K416" i="1"/>
  <c r="V415" i="1"/>
  <c r="AL415" i="1" s="1"/>
  <c r="AM415" i="1" s="1"/>
  <c r="K415" i="1"/>
  <c r="V414" i="1"/>
  <c r="AL414" i="1" s="1"/>
  <c r="AM414" i="1" s="1"/>
  <c r="K414" i="1"/>
  <c r="L414" i="1" s="1"/>
  <c r="V413" i="1"/>
  <c r="AL413" i="1" s="1"/>
  <c r="AM413" i="1" s="1"/>
  <c r="K413" i="1"/>
  <c r="L413" i="1" s="1"/>
  <c r="V412" i="1"/>
  <c r="AL412" i="1" s="1"/>
  <c r="AM412" i="1" s="1"/>
  <c r="K412" i="1"/>
  <c r="V411" i="1"/>
  <c r="AL411" i="1" s="1"/>
  <c r="AM411" i="1" s="1"/>
  <c r="K411" i="1"/>
  <c r="L411" i="1" s="1"/>
  <c r="V410" i="1"/>
  <c r="AL410" i="1" s="1"/>
  <c r="AM410" i="1" s="1"/>
  <c r="K410" i="1"/>
  <c r="L410" i="1" s="1"/>
  <c r="V409" i="1"/>
  <c r="AL409" i="1" s="1"/>
  <c r="AM409" i="1" s="1"/>
  <c r="K409" i="1"/>
  <c r="V408" i="1"/>
  <c r="AL408" i="1" s="1"/>
  <c r="AM408" i="1" s="1"/>
  <c r="K408" i="1"/>
  <c r="L408" i="1" s="1"/>
  <c r="V407" i="1"/>
  <c r="AL407" i="1" s="1"/>
  <c r="AM407" i="1" s="1"/>
  <c r="K407" i="1"/>
  <c r="L407" i="1" s="1"/>
  <c r="V406" i="1"/>
  <c r="AL406" i="1" s="1"/>
  <c r="AM406" i="1" s="1"/>
  <c r="K406" i="1"/>
  <c r="V405" i="1"/>
  <c r="AL405" i="1" s="1"/>
  <c r="AM405" i="1" s="1"/>
  <c r="K405" i="1"/>
  <c r="L405" i="1" s="1"/>
  <c r="V404" i="1"/>
  <c r="AL404" i="1" s="1"/>
  <c r="AM404" i="1" s="1"/>
  <c r="K404" i="1"/>
  <c r="V403" i="1"/>
  <c r="AL403" i="1" s="1"/>
  <c r="AM403" i="1" s="1"/>
  <c r="K403" i="1"/>
  <c r="V402" i="1"/>
  <c r="K402" i="1"/>
  <c r="L402" i="1" s="1"/>
  <c r="V401" i="1"/>
  <c r="AL401" i="1" s="1"/>
  <c r="AM401" i="1" s="1"/>
  <c r="K401" i="1"/>
  <c r="V400" i="1"/>
  <c r="AL400" i="1" s="1"/>
  <c r="AM400" i="1" s="1"/>
  <c r="K400" i="1"/>
  <c r="V399" i="1"/>
  <c r="AL399" i="1" s="1"/>
  <c r="AM399" i="1" s="1"/>
  <c r="K399" i="1"/>
  <c r="L399" i="1" s="1"/>
  <c r="V398" i="1"/>
  <c r="AL398" i="1" s="1"/>
  <c r="AM398" i="1" s="1"/>
  <c r="K398" i="1"/>
  <c r="L398" i="1" s="1"/>
  <c r="V397" i="1"/>
  <c r="AL397" i="1" s="1"/>
  <c r="AM397" i="1" s="1"/>
  <c r="K397" i="1"/>
  <c r="V396" i="1"/>
  <c r="AL396" i="1" s="1"/>
  <c r="AM396" i="1" s="1"/>
  <c r="K396" i="1"/>
  <c r="L396" i="1" s="1"/>
  <c r="V395" i="1"/>
  <c r="AL395" i="1" s="1"/>
  <c r="AM395" i="1" s="1"/>
  <c r="K395" i="1"/>
  <c r="V394" i="1"/>
  <c r="AL394" i="1" s="1"/>
  <c r="AM394" i="1" s="1"/>
  <c r="K394" i="1"/>
  <c r="V393" i="1"/>
  <c r="K393" i="1"/>
  <c r="L393" i="1" s="1"/>
  <c r="V392" i="1"/>
  <c r="AL392" i="1" s="1"/>
  <c r="AM392" i="1" s="1"/>
  <c r="K392" i="1"/>
  <c r="L392" i="1" s="1"/>
  <c r="V391" i="1"/>
  <c r="AL391" i="1" s="1"/>
  <c r="AM391" i="1" s="1"/>
  <c r="K391" i="1"/>
  <c r="V390" i="1"/>
  <c r="AL390" i="1" s="1"/>
  <c r="AM390" i="1" s="1"/>
  <c r="K390" i="1"/>
  <c r="L390" i="1" s="1"/>
  <c r="V389" i="1"/>
  <c r="AL389" i="1" s="1"/>
  <c r="AM389" i="1" s="1"/>
  <c r="K389" i="1"/>
  <c r="V388" i="1"/>
  <c r="AL388" i="1" s="1"/>
  <c r="AM388" i="1" s="1"/>
  <c r="K388" i="1"/>
  <c r="V387" i="1"/>
  <c r="AL387" i="1" s="1"/>
  <c r="AM387" i="1" s="1"/>
  <c r="K387" i="1"/>
  <c r="L387" i="1" s="1"/>
  <c r="V386" i="1"/>
  <c r="AL386" i="1" s="1"/>
  <c r="AM386" i="1" s="1"/>
  <c r="K386" i="1"/>
  <c r="L386" i="1" s="1"/>
  <c r="V385" i="1"/>
  <c r="AL385" i="1" s="1"/>
  <c r="AM385" i="1" s="1"/>
  <c r="K385" i="1"/>
  <c r="V384" i="1"/>
  <c r="K384" i="1"/>
  <c r="L384" i="1" s="1"/>
  <c r="V383" i="1"/>
  <c r="AL383" i="1" s="1"/>
  <c r="AM383" i="1" s="1"/>
  <c r="K383" i="1"/>
  <c r="L383" i="1" s="1"/>
  <c r="V382" i="1"/>
  <c r="AL382" i="1" s="1"/>
  <c r="AM382" i="1" s="1"/>
  <c r="K382" i="1"/>
  <c r="V381" i="1"/>
  <c r="K381" i="1"/>
  <c r="V380" i="1"/>
  <c r="AL380" i="1" s="1"/>
  <c r="AM380" i="1" s="1"/>
  <c r="K380" i="1"/>
  <c r="V379" i="1"/>
  <c r="AL379" i="1" s="1"/>
  <c r="AM379" i="1" s="1"/>
  <c r="K379" i="1"/>
  <c r="L379" i="1" s="1"/>
  <c r="V378" i="1"/>
  <c r="AL378" i="1" s="1"/>
  <c r="AM378" i="1" s="1"/>
  <c r="K378" i="1"/>
  <c r="V377" i="1"/>
  <c r="AL377" i="1" s="1"/>
  <c r="AM377" i="1" s="1"/>
  <c r="K377" i="1"/>
  <c r="V376" i="1"/>
  <c r="AL376" i="1" s="1"/>
  <c r="AM376" i="1" s="1"/>
  <c r="K376" i="1"/>
  <c r="V375" i="1"/>
  <c r="AL375" i="1" s="1"/>
  <c r="AM375" i="1" s="1"/>
  <c r="K375" i="1"/>
  <c r="V374" i="1"/>
  <c r="AL374" i="1" s="1"/>
  <c r="AM374" i="1" s="1"/>
  <c r="K374" i="1"/>
  <c r="L374" i="1" s="1"/>
  <c r="V373" i="1"/>
  <c r="K373" i="1"/>
  <c r="V372" i="1"/>
  <c r="AL372" i="1" s="1"/>
  <c r="AM372" i="1" s="1"/>
  <c r="K372" i="1"/>
  <c r="V371" i="1"/>
  <c r="AL371" i="1" s="1"/>
  <c r="AM371" i="1" s="1"/>
  <c r="K371" i="1"/>
  <c r="V370" i="1"/>
  <c r="AL370" i="1" s="1"/>
  <c r="AM370" i="1" s="1"/>
  <c r="K370" i="1"/>
  <c r="L370" i="1" s="1"/>
  <c r="V369" i="1"/>
  <c r="AL369" i="1" s="1"/>
  <c r="AM369" i="1" s="1"/>
  <c r="K369" i="1"/>
  <c r="L369" i="1" s="1"/>
  <c r="V368" i="1"/>
  <c r="AL368" i="1" s="1"/>
  <c r="AM368" i="1" s="1"/>
  <c r="K368" i="1"/>
  <c r="L368" i="1" s="1"/>
  <c r="V367" i="1"/>
  <c r="AL367" i="1" s="1"/>
  <c r="AM367" i="1" s="1"/>
  <c r="K367" i="1"/>
  <c r="V366" i="1"/>
  <c r="AL366" i="1" s="1"/>
  <c r="AM366" i="1" s="1"/>
  <c r="K366" i="1"/>
  <c r="L366" i="1" s="1"/>
  <c r="V365" i="1"/>
  <c r="AL365" i="1" s="1"/>
  <c r="AM365" i="1" s="1"/>
  <c r="K365" i="1"/>
  <c r="V364" i="1"/>
  <c r="AL364" i="1" s="1"/>
  <c r="AM364" i="1" s="1"/>
  <c r="K364" i="1"/>
  <c r="L364" i="1" s="1"/>
  <c r="V363" i="1"/>
  <c r="AL363" i="1" s="1"/>
  <c r="AM363" i="1" s="1"/>
  <c r="K363" i="1"/>
  <c r="V362" i="1"/>
  <c r="AL362" i="1" s="1"/>
  <c r="AM362" i="1" s="1"/>
  <c r="K362" i="1"/>
  <c r="V361" i="1"/>
  <c r="AL361" i="1" s="1"/>
  <c r="AM361" i="1" s="1"/>
  <c r="K361" i="1"/>
  <c r="L361" i="1" s="1"/>
  <c r="V360" i="1"/>
  <c r="AL360" i="1" s="1"/>
  <c r="AM360" i="1" s="1"/>
  <c r="K360" i="1"/>
  <c r="V359" i="1"/>
  <c r="AL359" i="1" s="1"/>
  <c r="AM359" i="1" s="1"/>
  <c r="K359" i="1"/>
  <c r="L359" i="1" s="1"/>
  <c r="V358" i="1"/>
  <c r="K358" i="1"/>
  <c r="V357" i="1"/>
  <c r="K357" i="1"/>
  <c r="L357" i="1" s="1"/>
  <c r="V356" i="1"/>
  <c r="AL356" i="1" s="1"/>
  <c r="AM356" i="1" s="1"/>
  <c r="K356" i="1"/>
  <c r="V355" i="1"/>
  <c r="AL355" i="1" s="1"/>
  <c r="AM355" i="1" s="1"/>
  <c r="K355" i="1"/>
  <c r="V354" i="1"/>
  <c r="AL354" i="1" s="1"/>
  <c r="AM354" i="1" s="1"/>
  <c r="K354" i="1"/>
  <c r="L354" i="1" s="1"/>
  <c r="V353" i="1"/>
  <c r="AL353" i="1" s="1"/>
  <c r="AM353" i="1" s="1"/>
  <c r="K353" i="1"/>
  <c r="L353" i="1" s="1"/>
  <c r="V352" i="1"/>
  <c r="AL352" i="1" s="1"/>
  <c r="AM352" i="1" s="1"/>
  <c r="K352" i="1"/>
  <c r="V351" i="1"/>
  <c r="AL351" i="1" s="1"/>
  <c r="AM351" i="1" s="1"/>
  <c r="K351" i="1"/>
  <c r="L351" i="1" s="1"/>
  <c r="V350" i="1"/>
  <c r="AL350" i="1" s="1"/>
  <c r="AM350" i="1" s="1"/>
  <c r="K350" i="1"/>
  <c r="V349" i="1"/>
  <c r="AL349" i="1" s="1"/>
  <c r="AM349" i="1" s="1"/>
  <c r="K349" i="1"/>
  <c r="V348" i="1"/>
  <c r="AL348" i="1" s="1"/>
  <c r="AM348" i="1" s="1"/>
  <c r="K348" i="1"/>
  <c r="L348" i="1" s="1"/>
  <c r="V347" i="1"/>
  <c r="AL347" i="1" s="1"/>
  <c r="AM347" i="1" s="1"/>
  <c r="K347" i="1"/>
  <c r="L347" i="1" s="1"/>
  <c r="V346" i="1"/>
  <c r="AL346" i="1" s="1"/>
  <c r="AM346" i="1" s="1"/>
  <c r="K346" i="1"/>
  <c r="V345" i="1"/>
  <c r="AL345" i="1" s="1"/>
  <c r="AM345" i="1" s="1"/>
  <c r="K345" i="1"/>
  <c r="L345" i="1" s="1"/>
  <c r="V344" i="1"/>
  <c r="AL344" i="1" s="1"/>
  <c r="AM344" i="1" s="1"/>
  <c r="K344" i="1"/>
  <c r="V343" i="1"/>
  <c r="AL343" i="1" s="1"/>
  <c r="AM343" i="1" s="1"/>
  <c r="K343" i="1"/>
  <c r="V342" i="1"/>
  <c r="AL342" i="1" s="1"/>
  <c r="AM342" i="1" s="1"/>
  <c r="K342" i="1"/>
  <c r="L342" i="1" s="1"/>
  <c r="V341" i="1"/>
  <c r="AL341" i="1" s="1"/>
  <c r="AM341" i="1" s="1"/>
  <c r="K341" i="1"/>
  <c r="L341" i="1" s="1"/>
  <c r="V340" i="1"/>
  <c r="AL340" i="1" s="1"/>
  <c r="AM340" i="1" s="1"/>
  <c r="K340" i="1"/>
  <c r="V339" i="1"/>
  <c r="AL339" i="1" s="1"/>
  <c r="AM339" i="1" s="1"/>
  <c r="K339" i="1"/>
  <c r="L339" i="1" s="1"/>
  <c r="V338" i="1"/>
  <c r="AL338" i="1" s="1"/>
  <c r="AM338" i="1" s="1"/>
  <c r="K338" i="1"/>
  <c r="L338" i="1" s="1"/>
  <c r="V337" i="1"/>
  <c r="AL337" i="1" s="1"/>
  <c r="AM337" i="1" s="1"/>
  <c r="K337" i="1"/>
  <c r="V336" i="1"/>
  <c r="AL336" i="1" s="1"/>
  <c r="AM336" i="1" s="1"/>
  <c r="K336" i="1"/>
  <c r="L336" i="1" s="1"/>
  <c r="V335" i="1"/>
  <c r="AL335" i="1" s="1"/>
  <c r="AM335" i="1" s="1"/>
  <c r="K335" i="1"/>
  <c r="V334" i="1"/>
  <c r="AL334" i="1" s="1"/>
  <c r="AM334" i="1" s="1"/>
  <c r="K334" i="1"/>
  <c r="V333" i="1"/>
  <c r="AL333" i="1" s="1"/>
  <c r="AM333" i="1" s="1"/>
  <c r="K333" i="1"/>
  <c r="L333" i="1" s="1"/>
  <c r="V332" i="1"/>
  <c r="K332" i="1"/>
  <c r="L332" i="1" s="1"/>
  <c r="V331" i="1"/>
  <c r="AL331" i="1" s="1"/>
  <c r="AM331" i="1" s="1"/>
  <c r="K331" i="1"/>
  <c r="V330" i="1"/>
  <c r="AL330" i="1" s="1"/>
  <c r="AM330" i="1" s="1"/>
  <c r="K330" i="1"/>
  <c r="V329" i="1"/>
  <c r="AL329" i="1" s="1"/>
  <c r="AM329" i="1" s="1"/>
  <c r="K329" i="1"/>
  <c r="V328" i="1"/>
  <c r="AL328" i="1" s="1"/>
  <c r="AM328" i="1" s="1"/>
  <c r="K328" i="1"/>
  <c r="V327" i="1"/>
  <c r="AL327" i="1" s="1"/>
  <c r="AM327" i="1" s="1"/>
  <c r="K327" i="1"/>
  <c r="V326" i="1"/>
  <c r="AL326" i="1" s="1"/>
  <c r="AM326" i="1" s="1"/>
  <c r="K326" i="1"/>
  <c r="V325" i="1"/>
  <c r="AL325" i="1" s="1"/>
  <c r="AM325" i="1" s="1"/>
  <c r="K325" i="1"/>
  <c r="V324" i="1"/>
  <c r="AL324" i="1" s="1"/>
  <c r="AM324" i="1" s="1"/>
  <c r="K324" i="1"/>
  <c r="V323" i="1"/>
  <c r="AL323" i="1" s="1"/>
  <c r="AM323" i="1" s="1"/>
  <c r="K323" i="1"/>
  <c r="V322" i="1"/>
  <c r="K322" i="1"/>
  <c r="V321" i="1"/>
  <c r="AL321" i="1" s="1"/>
  <c r="AM321" i="1" s="1"/>
  <c r="K321" i="1"/>
  <c r="L321" i="1" s="1"/>
  <c r="V320" i="1"/>
  <c r="AL320" i="1" s="1"/>
  <c r="AM320" i="1" s="1"/>
  <c r="K320" i="1"/>
  <c r="V319" i="1"/>
  <c r="AL319" i="1" s="1"/>
  <c r="AM319" i="1" s="1"/>
  <c r="K319" i="1"/>
  <c r="L319" i="1" s="1"/>
  <c r="V318" i="1"/>
  <c r="AL318" i="1" s="1"/>
  <c r="AM318" i="1" s="1"/>
  <c r="K318" i="1"/>
  <c r="L318" i="1" s="1"/>
  <c r="V317" i="1"/>
  <c r="AL317" i="1" s="1"/>
  <c r="AM317" i="1" s="1"/>
  <c r="K317" i="1"/>
  <c r="L317" i="1" s="1"/>
  <c r="V316" i="1"/>
  <c r="AL316" i="1" s="1"/>
  <c r="AM316" i="1" s="1"/>
  <c r="K316" i="1"/>
  <c r="V315" i="1"/>
  <c r="AL315" i="1" s="1"/>
  <c r="AM315" i="1" s="1"/>
  <c r="K315" i="1"/>
  <c r="L315" i="1" s="1"/>
  <c r="V314" i="1"/>
  <c r="AL314" i="1" s="1"/>
  <c r="AM314" i="1" s="1"/>
  <c r="K314" i="1"/>
  <c r="V313" i="1"/>
  <c r="AL313" i="1" s="1"/>
  <c r="AM313" i="1" s="1"/>
  <c r="K313" i="1"/>
  <c r="W312" i="1"/>
  <c r="V312" i="1" s="1"/>
  <c r="AL312" i="1" s="1"/>
  <c r="AM312" i="1" s="1"/>
  <c r="L312" i="1"/>
  <c r="V311" i="1"/>
  <c r="AL311" i="1" s="1"/>
  <c r="AM311" i="1" s="1"/>
  <c r="K311" i="1"/>
  <c r="V310" i="1"/>
  <c r="AL310" i="1" s="1"/>
  <c r="AM310" i="1" s="1"/>
  <c r="K310" i="1"/>
  <c r="V309" i="1"/>
  <c r="AL309" i="1" s="1"/>
  <c r="AM309" i="1" s="1"/>
  <c r="L309" i="1"/>
  <c r="V308" i="1"/>
  <c r="AL308" i="1" s="1"/>
  <c r="AM308" i="1" s="1"/>
  <c r="K308" i="1"/>
  <c r="V307" i="1"/>
  <c r="AL307" i="1" s="1"/>
  <c r="AM307" i="1" s="1"/>
  <c r="K307" i="1"/>
  <c r="L307" i="1" s="1"/>
  <c r="V306" i="1"/>
  <c r="AL306" i="1" s="1"/>
  <c r="AM306" i="1" s="1"/>
  <c r="K306" i="1"/>
  <c r="V305" i="1"/>
  <c r="AL305" i="1" s="1"/>
  <c r="AM305" i="1" s="1"/>
  <c r="K305" i="1"/>
  <c r="V304" i="1"/>
  <c r="AL304" i="1" s="1"/>
  <c r="AM304" i="1" s="1"/>
  <c r="K304" i="1"/>
  <c r="V303" i="1"/>
  <c r="AL303" i="1" s="1"/>
  <c r="AM303" i="1" s="1"/>
  <c r="K303" i="1"/>
  <c r="L303" i="1" s="1"/>
  <c r="V302" i="1"/>
  <c r="AL302" i="1" s="1"/>
  <c r="AM302" i="1" s="1"/>
  <c r="K302" i="1"/>
  <c r="V301" i="1"/>
  <c r="AL301" i="1" s="1"/>
  <c r="AM301" i="1" s="1"/>
  <c r="K301" i="1"/>
  <c r="V300" i="1"/>
  <c r="AL300" i="1" s="1"/>
  <c r="AM300" i="1" s="1"/>
  <c r="K300" i="1"/>
  <c r="L300" i="1" s="1"/>
  <c r="V299" i="1"/>
  <c r="AL299" i="1" s="1"/>
  <c r="AM299" i="1" s="1"/>
  <c r="K299" i="1"/>
  <c r="V298" i="1"/>
  <c r="AL298" i="1" s="1"/>
  <c r="AM298" i="1" s="1"/>
  <c r="K298" i="1"/>
  <c r="V297" i="1"/>
  <c r="AL297" i="1" s="1"/>
  <c r="AM297" i="1" s="1"/>
  <c r="K297" i="1"/>
  <c r="V296" i="1"/>
  <c r="AL296" i="1" s="1"/>
  <c r="AM296" i="1" s="1"/>
  <c r="K296" i="1"/>
  <c r="V295" i="1"/>
  <c r="AL295" i="1" s="1"/>
  <c r="AM295" i="1" s="1"/>
  <c r="K295" i="1"/>
  <c r="V294" i="1"/>
  <c r="AL294" i="1" s="1"/>
  <c r="AM294" i="1" s="1"/>
  <c r="K294" i="1"/>
  <c r="V293" i="1"/>
  <c r="AL293" i="1" s="1"/>
  <c r="AM293" i="1" s="1"/>
  <c r="L293" i="1"/>
  <c r="V292" i="1"/>
  <c r="AL292" i="1" s="1"/>
  <c r="AM292" i="1" s="1"/>
  <c r="K292" i="1"/>
  <c r="V291" i="1"/>
  <c r="AL291" i="1" s="1"/>
  <c r="AM291" i="1" s="1"/>
  <c r="K291" i="1"/>
  <c r="L291" i="1" s="1"/>
  <c r="V290" i="1"/>
  <c r="AL290" i="1" s="1"/>
  <c r="AM290" i="1" s="1"/>
  <c r="L290" i="1"/>
  <c r="V289" i="1"/>
  <c r="AL289" i="1" s="1"/>
  <c r="AM289" i="1" s="1"/>
  <c r="L289" i="1"/>
  <c r="V288" i="1"/>
  <c r="AL288" i="1" s="1"/>
  <c r="AM288" i="1" s="1"/>
  <c r="L288" i="1"/>
  <c r="V287" i="1"/>
  <c r="AL287" i="1" s="1"/>
  <c r="AM287" i="1" s="1"/>
  <c r="K287" i="1"/>
  <c r="V286" i="1"/>
  <c r="AL286" i="1" s="1"/>
  <c r="AM286" i="1" s="1"/>
  <c r="L286" i="1"/>
  <c r="V285" i="1"/>
  <c r="AL285" i="1" s="1"/>
  <c r="AM285" i="1" s="1"/>
  <c r="L285" i="1"/>
  <c r="V284" i="1"/>
  <c r="AL284" i="1" s="1"/>
  <c r="AM284" i="1" s="1"/>
  <c r="K284" i="1"/>
  <c r="L284" i="1" s="1"/>
  <c r="V283" i="1"/>
  <c r="AL283" i="1" s="1"/>
  <c r="AM283" i="1" s="1"/>
  <c r="L283" i="1"/>
  <c r="V282" i="1"/>
  <c r="AL282" i="1" s="1"/>
  <c r="AM282" i="1" s="1"/>
  <c r="L282" i="1"/>
  <c r="V281" i="1"/>
  <c r="AL281" i="1" s="1"/>
  <c r="AM281" i="1" s="1"/>
  <c r="L281" i="1"/>
  <c r="V280" i="1"/>
  <c r="AL280" i="1" s="1"/>
  <c r="AM280" i="1" s="1"/>
  <c r="K280" i="1"/>
  <c r="L280" i="1" s="1"/>
  <c r="V279" i="1"/>
  <c r="AL279" i="1" s="1"/>
  <c r="AM279" i="1" s="1"/>
  <c r="L279" i="1"/>
  <c r="V278" i="1"/>
  <c r="AL278" i="1" s="1"/>
  <c r="AM278" i="1" s="1"/>
  <c r="K278" i="1"/>
  <c r="V277" i="1"/>
  <c r="AL277" i="1" s="1"/>
  <c r="AM277" i="1" s="1"/>
  <c r="K277" i="1"/>
  <c r="V276" i="1"/>
  <c r="AL276" i="1" s="1"/>
  <c r="AM276" i="1" s="1"/>
  <c r="L276" i="1"/>
  <c r="V275" i="1"/>
  <c r="AL275" i="1" s="1"/>
  <c r="AM275" i="1" s="1"/>
  <c r="K275" i="1"/>
  <c r="L275" i="1" s="1"/>
  <c r="V274" i="1"/>
  <c r="AL274" i="1" s="1"/>
  <c r="AM274" i="1" s="1"/>
  <c r="L274" i="1"/>
  <c r="V273" i="1"/>
  <c r="AL273" i="1" s="1"/>
  <c r="AM273" i="1" s="1"/>
  <c r="L273" i="1"/>
  <c r="AB272" i="1"/>
  <c r="V272" i="1" s="1"/>
  <c r="AL272" i="1" s="1"/>
  <c r="AM272" i="1" s="1"/>
  <c r="L272" i="1"/>
  <c r="V271" i="1"/>
  <c r="AL271" i="1" s="1"/>
  <c r="AM271" i="1" s="1"/>
  <c r="K271" i="1"/>
  <c r="V270" i="1"/>
  <c r="AL270" i="1" s="1"/>
  <c r="AM270" i="1" s="1"/>
  <c r="K270" i="1"/>
  <c r="L270" i="1" s="1"/>
  <c r="V269" i="1"/>
  <c r="AL269" i="1" s="1"/>
  <c r="AM269" i="1" s="1"/>
  <c r="K269" i="1"/>
  <c r="L269" i="1" s="1"/>
  <c r="V268" i="1"/>
  <c r="AL268" i="1" s="1"/>
  <c r="AM268" i="1" s="1"/>
  <c r="K268" i="1"/>
  <c r="V267" i="1"/>
  <c r="AL267" i="1" s="1"/>
  <c r="AM267" i="1" s="1"/>
  <c r="K267" i="1"/>
  <c r="L267" i="1" s="1"/>
  <c r="V266" i="1"/>
  <c r="AL266" i="1" s="1"/>
  <c r="AM266" i="1" s="1"/>
  <c r="K266" i="1"/>
  <c r="L266" i="1" s="1"/>
  <c r="V265" i="1"/>
  <c r="AL265" i="1" s="1"/>
  <c r="AM265" i="1" s="1"/>
  <c r="K265" i="1"/>
  <c r="V264" i="1"/>
  <c r="AL264" i="1" s="1"/>
  <c r="AM264" i="1" s="1"/>
  <c r="K264" i="1"/>
  <c r="V263" i="1"/>
  <c r="AL263" i="1" s="1"/>
  <c r="AM263" i="1" s="1"/>
  <c r="K263" i="1"/>
  <c r="L263" i="1" s="1"/>
  <c r="V262" i="1"/>
  <c r="AL262" i="1" s="1"/>
  <c r="AM262" i="1" s="1"/>
  <c r="K262" i="1"/>
  <c r="V261" i="1"/>
  <c r="AL261" i="1" s="1"/>
  <c r="AM261" i="1" s="1"/>
  <c r="K261" i="1"/>
  <c r="V260" i="1"/>
  <c r="AL260" i="1" s="1"/>
  <c r="AM260" i="1" s="1"/>
  <c r="K260" i="1"/>
  <c r="L260" i="1" s="1"/>
  <c r="AB259" i="1"/>
  <c r="V259" i="1" s="1"/>
  <c r="AL259" i="1" s="1"/>
  <c r="AM259" i="1" s="1"/>
  <c r="L259" i="1"/>
  <c r="AB258" i="1"/>
  <c r="V258" i="1" s="1"/>
  <c r="AL258" i="1" s="1"/>
  <c r="AM258" i="1" s="1"/>
  <c r="L258" i="1"/>
  <c r="V257" i="1"/>
  <c r="AL257" i="1" s="1"/>
  <c r="AM257" i="1" s="1"/>
  <c r="K257" i="1"/>
  <c r="L257" i="1" s="1"/>
  <c r="V256" i="1"/>
  <c r="AL256" i="1" s="1"/>
  <c r="AM256" i="1" s="1"/>
  <c r="K256" i="1"/>
  <c r="V255" i="1"/>
  <c r="AL255" i="1" s="1"/>
  <c r="AM255" i="1" s="1"/>
  <c r="K255" i="1"/>
  <c r="V254" i="1"/>
  <c r="AL254" i="1" s="1"/>
  <c r="AM254" i="1" s="1"/>
  <c r="K254" i="1"/>
  <c r="L254" i="1" s="1"/>
  <c r="V253" i="1"/>
  <c r="AL253" i="1" s="1"/>
  <c r="AM253" i="1" s="1"/>
  <c r="K253" i="1"/>
  <c r="V252" i="1"/>
  <c r="AL252" i="1" s="1"/>
  <c r="AM252" i="1" s="1"/>
  <c r="K252" i="1"/>
  <c r="V251" i="1"/>
  <c r="AL251" i="1" s="1"/>
  <c r="AM251" i="1" s="1"/>
  <c r="K251" i="1"/>
  <c r="L251" i="1" s="1"/>
  <c r="V250" i="1"/>
  <c r="AL250" i="1" s="1"/>
  <c r="AM250" i="1" s="1"/>
  <c r="K250" i="1"/>
  <c r="V249" i="1"/>
  <c r="AL249" i="1" s="1"/>
  <c r="AM249" i="1" s="1"/>
  <c r="K249" i="1"/>
  <c r="V248" i="1"/>
  <c r="AL248" i="1" s="1"/>
  <c r="AM248" i="1" s="1"/>
  <c r="K248" i="1"/>
  <c r="L248" i="1" s="1"/>
  <c r="V247" i="1"/>
  <c r="AL247" i="1" s="1"/>
  <c r="AM247" i="1" s="1"/>
  <c r="K247" i="1"/>
  <c r="V246" i="1"/>
  <c r="AL246" i="1" s="1"/>
  <c r="AM246" i="1" s="1"/>
  <c r="K246" i="1"/>
  <c r="V245" i="1"/>
  <c r="AL245" i="1" s="1"/>
  <c r="AM245" i="1" s="1"/>
  <c r="K245" i="1"/>
  <c r="L245" i="1" s="1"/>
  <c r="V244" i="1"/>
  <c r="AL244" i="1" s="1"/>
  <c r="AM244" i="1" s="1"/>
  <c r="K244" i="1"/>
  <c r="V243" i="1"/>
  <c r="AL243" i="1" s="1"/>
  <c r="AM243" i="1" s="1"/>
  <c r="K243" i="1"/>
  <c r="V242" i="1"/>
  <c r="AL242" i="1" s="1"/>
  <c r="AM242" i="1" s="1"/>
  <c r="K242" i="1"/>
  <c r="V241" i="1"/>
  <c r="AL241" i="1" s="1"/>
  <c r="AM241" i="1" s="1"/>
  <c r="K241" i="1"/>
  <c r="AB240" i="1"/>
  <c r="V240" i="1" s="1"/>
  <c r="AL240" i="1" s="1"/>
  <c r="AM240" i="1" s="1"/>
  <c r="L240" i="1"/>
  <c r="V239" i="1"/>
  <c r="AL239" i="1" s="1"/>
  <c r="AM239" i="1" s="1"/>
  <c r="K239" i="1"/>
  <c r="L239" i="1" s="1"/>
  <c r="V238" i="1"/>
  <c r="AL238" i="1" s="1"/>
  <c r="AM238" i="1" s="1"/>
  <c r="K238" i="1"/>
  <c r="V237" i="1"/>
  <c r="AL237" i="1" s="1"/>
  <c r="AM237" i="1" s="1"/>
  <c r="K237" i="1"/>
  <c r="V236" i="1"/>
  <c r="AL236" i="1" s="1"/>
  <c r="AM236" i="1" s="1"/>
  <c r="K236" i="1"/>
  <c r="L236" i="1" s="1"/>
  <c r="V235" i="1"/>
  <c r="AL235" i="1" s="1"/>
  <c r="AM235" i="1" s="1"/>
  <c r="K235" i="1"/>
  <c r="AB234" i="1"/>
  <c r="V234" i="1" s="1"/>
  <c r="AL234" i="1" s="1"/>
  <c r="AM234" i="1" s="1"/>
  <c r="L234" i="1"/>
  <c r="AB233" i="1"/>
  <c r="V233" i="1" s="1"/>
  <c r="AL233" i="1" s="1"/>
  <c r="AM233" i="1" s="1"/>
  <c r="L233" i="1"/>
  <c r="V232" i="1"/>
  <c r="AL232" i="1" s="1"/>
  <c r="AM232" i="1" s="1"/>
  <c r="K232" i="1"/>
  <c r="V231" i="1"/>
  <c r="AL231" i="1" s="1"/>
  <c r="AM231" i="1" s="1"/>
  <c r="K231" i="1"/>
  <c r="L231" i="1" s="1"/>
  <c r="V230" i="1"/>
  <c r="AL230" i="1" s="1"/>
  <c r="AM230" i="1" s="1"/>
  <c r="L230" i="1"/>
  <c r="V229" i="1"/>
  <c r="AL229" i="1" s="1"/>
  <c r="AM229" i="1" s="1"/>
  <c r="K229" i="1"/>
  <c r="V228" i="1"/>
  <c r="AL228" i="1" s="1"/>
  <c r="AM228" i="1" s="1"/>
  <c r="K228" i="1"/>
  <c r="L228" i="1" s="1"/>
  <c r="AL227" i="1"/>
  <c r="AM227" i="1" s="1"/>
  <c r="L227" i="1"/>
  <c r="T227" i="1" s="1"/>
  <c r="AL226" i="1"/>
  <c r="AM226" i="1" s="1"/>
  <c r="K226" i="1"/>
  <c r="V225" i="1"/>
  <c r="AL225" i="1" s="1"/>
  <c r="AM225" i="1" s="1"/>
  <c r="L225" i="1"/>
  <c r="V224" i="1"/>
  <c r="AL224" i="1" s="1"/>
  <c r="AM224" i="1" s="1"/>
  <c r="K224" i="1"/>
  <c r="L224" i="1" s="1"/>
  <c r="AB223" i="1"/>
  <c r="V223" i="1" s="1"/>
  <c r="L223" i="1"/>
  <c r="V222" i="1"/>
  <c r="AL222" i="1" s="1"/>
  <c r="AM222" i="1" s="1"/>
  <c r="L222" i="1"/>
  <c r="V221" i="1"/>
  <c r="AL221" i="1" s="1"/>
  <c r="AM221" i="1" s="1"/>
  <c r="L221" i="1"/>
  <c r="V220" i="1"/>
  <c r="AL220" i="1" s="1"/>
  <c r="AM220" i="1" s="1"/>
  <c r="L220" i="1"/>
  <c r="V219" i="1"/>
  <c r="AL219" i="1" s="1"/>
  <c r="AM219" i="1" s="1"/>
  <c r="K219" i="1"/>
  <c r="V218" i="1"/>
  <c r="AL218" i="1" s="1"/>
  <c r="AM218" i="1" s="1"/>
  <c r="K218" i="1"/>
  <c r="V217" i="1"/>
  <c r="AL217" i="1" s="1"/>
  <c r="AM217" i="1" s="1"/>
  <c r="K217" i="1"/>
  <c r="L217" i="1" s="1"/>
  <c r="V216" i="1"/>
  <c r="AL216" i="1" s="1"/>
  <c r="AM216" i="1" s="1"/>
  <c r="L216" i="1"/>
  <c r="V215" i="1"/>
  <c r="AL215" i="1" s="1"/>
  <c r="AM215" i="1" s="1"/>
  <c r="L215" i="1"/>
  <c r="V214" i="1"/>
  <c r="AL214" i="1" s="1"/>
  <c r="AM214" i="1" s="1"/>
  <c r="K214" i="1"/>
  <c r="V213" i="1"/>
  <c r="AL213" i="1" s="1"/>
  <c r="AM213" i="1" s="1"/>
  <c r="K213" i="1"/>
  <c r="L213" i="1" s="1"/>
  <c r="V212" i="1"/>
  <c r="AL212" i="1" s="1"/>
  <c r="AM212" i="1" s="1"/>
  <c r="K212" i="1"/>
  <c r="V211" i="1"/>
  <c r="AL211" i="1" s="1"/>
  <c r="AM211" i="1" s="1"/>
  <c r="L211" i="1"/>
  <c r="V210" i="1"/>
  <c r="AL210" i="1" s="1"/>
  <c r="AM210" i="1" s="1"/>
  <c r="K210" i="1"/>
  <c r="L210" i="1" s="1"/>
  <c r="V209" i="1"/>
  <c r="AL209" i="1" s="1"/>
  <c r="AM209" i="1" s="1"/>
  <c r="K209" i="1"/>
  <c r="V208" i="1"/>
  <c r="AL208" i="1" s="1"/>
  <c r="AM208" i="1" s="1"/>
  <c r="K208" i="1"/>
  <c r="L208" i="1" s="1"/>
  <c r="AB207" i="1"/>
  <c r="V207" i="1" s="1"/>
  <c r="AL207" i="1" s="1"/>
  <c r="AM207" i="1" s="1"/>
  <c r="L207" i="1"/>
  <c r="AB206" i="1"/>
  <c r="V206" i="1" s="1"/>
  <c r="AL206" i="1" s="1"/>
  <c r="AM206" i="1" s="1"/>
  <c r="L206" i="1"/>
  <c r="V205" i="1"/>
  <c r="AL205" i="1" s="1"/>
  <c r="AM205" i="1" s="1"/>
  <c r="K205" i="1"/>
  <c r="L205" i="1" s="1"/>
  <c r="V204" i="1"/>
  <c r="AL204" i="1" s="1"/>
  <c r="AM204" i="1" s="1"/>
  <c r="K204" i="1"/>
  <c r="L204" i="1" s="1"/>
  <c r="AB203" i="1"/>
  <c r="V203" i="1" s="1"/>
  <c r="L203" i="1"/>
  <c r="V202" i="1"/>
  <c r="AL202" i="1" s="1"/>
  <c r="AM202" i="1" s="1"/>
  <c r="K202" i="1"/>
  <c r="L202" i="1" s="1"/>
  <c r="V201" i="1"/>
  <c r="AL201" i="1" s="1"/>
  <c r="AM201" i="1" s="1"/>
  <c r="K201" i="1"/>
  <c r="L201" i="1" s="1"/>
  <c r="V200" i="1"/>
  <c r="AL200" i="1" s="1"/>
  <c r="AM200" i="1" s="1"/>
  <c r="K200" i="1"/>
  <c r="V199" i="1"/>
  <c r="AL199" i="1" s="1"/>
  <c r="AM199" i="1" s="1"/>
  <c r="K199" i="1"/>
  <c r="L199" i="1" s="1"/>
  <c r="V198" i="1"/>
  <c r="AL198" i="1" s="1"/>
  <c r="AM198" i="1" s="1"/>
  <c r="K198" i="1"/>
  <c r="L198" i="1" s="1"/>
  <c r="V197" i="1"/>
  <c r="AL197" i="1" s="1"/>
  <c r="AM197" i="1" s="1"/>
  <c r="K197" i="1"/>
  <c r="V196" i="1"/>
  <c r="AL196" i="1" s="1"/>
  <c r="AM196" i="1" s="1"/>
  <c r="K196" i="1"/>
  <c r="L196" i="1" s="1"/>
  <c r="V195" i="1"/>
  <c r="AL195" i="1" s="1"/>
  <c r="AM195" i="1" s="1"/>
  <c r="K195" i="1"/>
  <c r="L195" i="1" s="1"/>
  <c r="V194" i="1"/>
  <c r="AL194" i="1" s="1"/>
  <c r="AM194" i="1" s="1"/>
  <c r="K194" i="1"/>
  <c r="AL193" i="1"/>
  <c r="AM193" i="1" s="1"/>
  <c r="V193" i="1"/>
  <c r="K193" i="1"/>
  <c r="L193" i="1" s="1"/>
  <c r="T193" i="1" s="1"/>
  <c r="U193" i="1" s="1"/>
  <c r="V192" i="1"/>
  <c r="AL192" i="1" s="1"/>
  <c r="AM192" i="1" s="1"/>
  <c r="K192" i="1"/>
  <c r="L192" i="1" s="1"/>
  <c r="V191" i="1"/>
  <c r="AL191" i="1" s="1"/>
  <c r="AM191" i="1" s="1"/>
  <c r="K191" i="1"/>
  <c r="V190" i="1"/>
  <c r="AL190" i="1" s="1"/>
  <c r="AM190" i="1" s="1"/>
  <c r="K190" i="1"/>
  <c r="L190" i="1" s="1"/>
  <c r="V189" i="1"/>
  <c r="AL189" i="1" s="1"/>
  <c r="AM189" i="1" s="1"/>
  <c r="K189" i="1"/>
  <c r="L189" i="1" s="1"/>
  <c r="V188" i="1"/>
  <c r="AL188" i="1" s="1"/>
  <c r="AM188" i="1" s="1"/>
  <c r="K188" i="1"/>
  <c r="V187" i="1"/>
  <c r="AL187" i="1" s="1"/>
  <c r="AM187" i="1" s="1"/>
  <c r="K187" i="1"/>
  <c r="L187" i="1" s="1"/>
  <c r="T187" i="1" s="1"/>
  <c r="U187" i="1" s="1"/>
  <c r="V186" i="1"/>
  <c r="AL186" i="1" s="1"/>
  <c r="AM186" i="1" s="1"/>
  <c r="L186" i="1"/>
  <c r="V185" i="1"/>
  <c r="AL185" i="1" s="1"/>
  <c r="AM185" i="1" s="1"/>
  <c r="K185" i="1"/>
  <c r="V184" i="1"/>
  <c r="AL184" i="1" s="1"/>
  <c r="AM184" i="1" s="1"/>
  <c r="K184" i="1"/>
  <c r="L184" i="1" s="1"/>
  <c r="T184" i="1" s="1"/>
  <c r="V183" i="1"/>
  <c r="AL183" i="1" s="1"/>
  <c r="AM183" i="1" s="1"/>
  <c r="K183" i="1"/>
  <c r="V182" i="1"/>
  <c r="AL182" i="1" s="1"/>
  <c r="AM182" i="1" s="1"/>
  <c r="K182" i="1"/>
  <c r="V181" i="1"/>
  <c r="AL181" i="1" s="1"/>
  <c r="AM181" i="1" s="1"/>
  <c r="K181" i="1"/>
  <c r="V180" i="1"/>
  <c r="AL180" i="1" s="1"/>
  <c r="AM180" i="1" s="1"/>
  <c r="K180" i="1"/>
  <c r="L180" i="1" s="1"/>
  <c r="V179" i="1"/>
  <c r="T179" i="1" s="1"/>
  <c r="V178" i="1"/>
  <c r="AL178" i="1" s="1"/>
  <c r="AM178" i="1" s="1"/>
  <c r="K178" i="1"/>
  <c r="L178" i="1" s="1"/>
  <c r="V177" i="1"/>
  <c r="AL177" i="1" s="1"/>
  <c r="AM177" i="1" s="1"/>
  <c r="K177" i="1"/>
  <c r="V176" i="1"/>
  <c r="AL176" i="1" s="1"/>
  <c r="AM176" i="1" s="1"/>
  <c r="K176" i="1"/>
  <c r="L176" i="1" s="1"/>
  <c r="AM175" i="1"/>
  <c r="V175" i="1"/>
  <c r="K175" i="1"/>
  <c r="L175" i="1" s="1"/>
  <c r="V174" i="1"/>
  <c r="AL174" i="1" s="1"/>
  <c r="AM174" i="1" s="1"/>
  <c r="K174" i="1"/>
  <c r="V173" i="1"/>
  <c r="AL173" i="1" s="1"/>
  <c r="AM173" i="1" s="1"/>
  <c r="K173" i="1"/>
  <c r="L173" i="1" s="1"/>
  <c r="V172" i="1"/>
  <c r="AL172" i="1" s="1"/>
  <c r="AM172" i="1" s="1"/>
  <c r="K172" i="1"/>
  <c r="L172" i="1" s="1"/>
  <c r="V171" i="1"/>
  <c r="AL171" i="1" s="1"/>
  <c r="AM171" i="1" s="1"/>
  <c r="K171" i="1"/>
  <c r="V170" i="1"/>
  <c r="AL170" i="1" s="1"/>
  <c r="AM170" i="1" s="1"/>
  <c r="K170" i="1"/>
  <c r="L170" i="1" s="1"/>
  <c r="V169" i="1"/>
  <c r="AL169" i="1" s="1"/>
  <c r="AM169" i="1" s="1"/>
  <c r="K169" i="1"/>
  <c r="V168" i="1"/>
  <c r="AL168" i="1" s="1"/>
  <c r="AM168" i="1" s="1"/>
  <c r="K168" i="1"/>
  <c r="V167" i="1"/>
  <c r="AL167" i="1" s="1"/>
  <c r="AM167" i="1" s="1"/>
  <c r="K167" i="1"/>
  <c r="V166" i="1"/>
  <c r="AL166" i="1" s="1"/>
  <c r="AM166" i="1" s="1"/>
  <c r="K166" i="1"/>
  <c r="L166" i="1" s="1"/>
  <c r="AM165" i="1"/>
  <c r="V165" i="1"/>
  <c r="K165" i="1"/>
  <c r="AM164" i="1"/>
  <c r="V164" i="1"/>
  <c r="K164" i="1"/>
  <c r="V163" i="1"/>
  <c r="AL163" i="1" s="1"/>
  <c r="AM163" i="1" s="1"/>
  <c r="K163" i="1"/>
  <c r="V162" i="1"/>
  <c r="AL162" i="1" s="1"/>
  <c r="AM162" i="1" s="1"/>
  <c r="K162" i="1"/>
  <c r="L162" i="1" s="1"/>
  <c r="V161" i="1"/>
  <c r="AL161" i="1" s="1"/>
  <c r="AM161" i="1" s="1"/>
  <c r="K161" i="1"/>
  <c r="V160" i="1"/>
  <c r="AL160" i="1" s="1"/>
  <c r="AM160" i="1" s="1"/>
  <c r="K160" i="1"/>
  <c r="V159" i="1"/>
  <c r="AL159" i="1" s="1"/>
  <c r="AM159" i="1" s="1"/>
  <c r="K159" i="1"/>
  <c r="L159" i="1" s="1"/>
  <c r="V158" i="1"/>
  <c r="AL158" i="1" s="1"/>
  <c r="AM158" i="1" s="1"/>
  <c r="K158" i="1"/>
  <c r="V157" i="1"/>
  <c r="AL157" i="1" s="1"/>
  <c r="AM157" i="1" s="1"/>
  <c r="K157" i="1"/>
  <c r="V156" i="1"/>
  <c r="AL156" i="1" s="1"/>
  <c r="AM156" i="1" s="1"/>
  <c r="K156" i="1"/>
  <c r="L156" i="1" s="1"/>
  <c r="V155" i="1"/>
  <c r="AL155" i="1" s="1"/>
  <c r="AM155" i="1" s="1"/>
  <c r="K155" i="1"/>
  <c r="V154" i="1"/>
  <c r="AL154" i="1" s="1"/>
  <c r="AM154" i="1" s="1"/>
  <c r="K154" i="1"/>
  <c r="L154" i="1" s="1"/>
  <c r="AM153" i="1"/>
  <c r="V153" i="1"/>
  <c r="K153" i="1"/>
  <c r="L153" i="1" s="1"/>
  <c r="V152" i="1"/>
  <c r="AL152" i="1" s="1"/>
  <c r="AM152" i="1" s="1"/>
  <c r="K152" i="1"/>
  <c r="V151" i="1"/>
  <c r="AL151" i="1" s="1"/>
  <c r="AM151" i="1" s="1"/>
  <c r="K151" i="1"/>
  <c r="V150" i="1"/>
  <c r="AL150" i="1" s="1"/>
  <c r="AM150" i="1" s="1"/>
  <c r="K150" i="1"/>
  <c r="L150" i="1" s="1"/>
  <c r="V149" i="1"/>
  <c r="AL149" i="1" s="1"/>
  <c r="AM149" i="1" s="1"/>
  <c r="K149" i="1"/>
  <c r="L149" i="1" s="1"/>
  <c r="V148" i="1"/>
  <c r="AL148" i="1" s="1"/>
  <c r="AM148" i="1" s="1"/>
  <c r="K148" i="1"/>
  <c r="V147" i="1"/>
  <c r="AL147" i="1" s="1"/>
  <c r="AM147" i="1" s="1"/>
  <c r="K147" i="1"/>
  <c r="L147" i="1" s="1"/>
  <c r="V146" i="1"/>
  <c r="AL146" i="1" s="1"/>
  <c r="AM146" i="1" s="1"/>
  <c r="K146" i="1"/>
  <c r="V145" i="1"/>
  <c r="AL145" i="1" s="1"/>
  <c r="AM145" i="1" s="1"/>
  <c r="K145" i="1"/>
  <c r="L145" i="1" s="1"/>
  <c r="V144" i="1"/>
  <c r="AL144" i="1" s="1"/>
  <c r="AM144" i="1" s="1"/>
  <c r="L144" i="1"/>
  <c r="V143" i="1"/>
  <c r="AL143" i="1" s="1"/>
  <c r="AM143" i="1" s="1"/>
  <c r="K143" i="1"/>
  <c r="V142" i="1"/>
  <c r="K142" i="1"/>
  <c r="V141" i="1"/>
  <c r="AL141" i="1" s="1"/>
  <c r="AM141" i="1" s="1"/>
  <c r="K141" i="1"/>
  <c r="L141" i="1" s="1"/>
  <c r="V140" i="1"/>
  <c r="AL140" i="1" s="1"/>
  <c r="AM140" i="1" s="1"/>
  <c r="K140" i="1"/>
  <c r="V139" i="1"/>
  <c r="AL139" i="1" s="1"/>
  <c r="AM139" i="1" s="1"/>
  <c r="K139" i="1"/>
  <c r="V138" i="1"/>
  <c r="AL138" i="1" s="1"/>
  <c r="AM138" i="1" s="1"/>
  <c r="K138" i="1"/>
  <c r="L138" i="1" s="1"/>
  <c r="V137" i="1"/>
  <c r="AL137" i="1" s="1"/>
  <c r="AM137" i="1" s="1"/>
  <c r="K137" i="1"/>
  <c r="V136" i="1"/>
  <c r="AL136" i="1" s="1"/>
  <c r="AM136" i="1" s="1"/>
  <c r="K136" i="1"/>
  <c r="V135" i="1"/>
  <c r="AL135" i="1" s="1"/>
  <c r="AM135" i="1" s="1"/>
  <c r="K135" i="1"/>
  <c r="L135" i="1" s="1"/>
  <c r="V134" i="1"/>
  <c r="AL134" i="1" s="1"/>
  <c r="AM134" i="1" s="1"/>
  <c r="K134" i="1"/>
  <c r="V133" i="1"/>
  <c r="AL133" i="1" s="1"/>
  <c r="AM133" i="1" s="1"/>
  <c r="K133" i="1"/>
  <c r="V132" i="1"/>
  <c r="AL132" i="1" s="1"/>
  <c r="AM132" i="1" s="1"/>
  <c r="K132" i="1"/>
  <c r="L132" i="1" s="1"/>
  <c r="V131" i="1"/>
  <c r="AL131" i="1" s="1"/>
  <c r="AM131" i="1" s="1"/>
  <c r="K131" i="1"/>
  <c r="V130" i="1"/>
  <c r="AL130" i="1" s="1"/>
  <c r="AM130" i="1" s="1"/>
  <c r="K130" i="1"/>
  <c r="V129" i="1"/>
  <c r="AL129" i="1" s="1"/>
  <c r="AM129" i="1" s="1"/>
  <c r="K129" i="1"/>
  <c r="L129" i="1" s="1"/>
  <c r="V128" i="1"/>
  <c r="AL128" i="1" s="1"/>
  <c r="AM128" i="1" s="1"/>
  <c r="K128" i="1"/>
  <c r="V127" i="1"/>
  <c r="AL127" i="1" s="1"/>
  <c r="AM127" i="1" s="1"/>
  <c r="K127" i="1"/>
  <c r="L127" i="1" s="1"/>
  <c r="V126" i="1"/>
  <c r="AL126" i="1" s="1"/>
  <c r="AM126" i="1" s="1"/>
  <c r="K126" i="1"/>
  <c r="L126" i="1" s="1"/>
  <c r="V125" i="1"/>
  <c r="K125" i="1"/>
  <c r="V124" i="1"/>
  <c r="K124" i="1"/>
  <c r="V123" i="1"/>
  <c r="AL123" i="1" s="1"/>
  <c r="AM123" i="1" s="1"/>
  <c r="K123" i="1"/>
  <c r="L123" i="1" s="1"/>
  <c r="V122" i="1"/>
  <c r="AL122" i="1" s="1"/>
  <c r="AM122" i="1" s="1"/>
  <c r="K122" i="1"/>
  <c r="V121" i="1"/>
  <c r="T121" i="1" s="1"/>
  <c r="K121" i="1"/>
  <c r="V120" i="1"/>
  <c r="AL120" i="1" s="1"/>
  <c r="AM120" i="1" s="1"/>
  <c r="K120" i="1"/>
  <c r="V119" i="1"/>
  <c r="AL119" i="1" s="1"/>
  <c r="AM119" i="1" s="1"/>
  <c r="K119" i="1"/>
  <c r="L119" i="1" s="1"/>
  <c r="V118" i="1"/>
  <c r="AL118" i="1" s="1"/>
  <c r="AM118" i="1" s="1"/>
  <c r="K118" i="1"/>
  <c r="L118" i="1" s="1"/>
  <c r="V117" i="1"/>
  <c r="AL117" i="1" s="1"/>
  <c r="AM117" i="1" s="1"/>
  <c r="K117" i="1"/>
  <c r="V116" i="1"/>
  <c r="AL116" i="1" s="1"/>
  <c r="AM116" i="1" s="1"/>
  <c r="K116" i="1"/>
  <c r="L116" i="1" s="1"/>
  <c r="V115" i="1"/>
  <c r="AL115" i="1" s="1"/>
  <c r="AM115" i="1" s="1"/>
  <c r="K115" i="1"/>
  <c r="L115" i="1" s="1"/>
  <c r="V114" i="1"/>
  <c r="AL114" i="1" s="1"/>
  <c r="AM114" i="1" s="1"/>
  <c r="K114" i="1"/>
  <c r="AL113" i="1"/>
  <c r="AM113" i="1" s="1"/>
  <c r="K113" i="1"/>
  <c r="V112" i="1"/>
  <c r="K112" i="1"/>
  <c r="V111" i="1"/>
  <c r="AL111" i="1" s="1"/>
  <c r="AM111" i="1" s="1"/>
  <c r="K111" i="1"/>
  <c r="AM110" i="1"/>
  <c r="V110" i="1"/>
  <c r="K110" i="1"/>
  <c r="L110" i="1" s="1"/>
  <c r="V109" i="1"/>
  <c r="AL109" i="1" s="1"/>
  <c r="AM109" i="1" s="1"/>
  <c r="K109" i="1"/>
  <c r="V108" i="1"/>
  <c r="AL108" i="1" s="1"/>
  <c r="AM108" i="1" s="1"/>
  <c r="K108" i="1"/>
  <c r="V107" i="1"/>
  <c r="AL107" i="1" s="1"/>
  <c r="AM107" i="1" s="1"/>
  <c r="K107" i="1"/>
  <c r="L107" i="1" s="1"/>
  <c r="AM106" i="1"/>
  <c r="V106" i="1"/>
  <c r="K106" i="1"/>
  <c r="V105" i="1"/>
  <c r="AL105" i="1" s="1"/>
  <c r="AM105" i="1" s="1"/>
  <c r="K105" i="1"/>
  <c r="L105" i="1" s="1"/>
  <c r="AM104" i="1"/>
  <c r="V104" i="1"/>
  <c r="K104" i="1"/>
  <c r="V103" i="1"/>
  <c r="AL103" i="1" s="1"/>
  <c r="AM103" i="1" s="1"/>
  <c r="K103" i="1"/>
  <c r="L103" i="1" s="1"/>
  <c r="V102" i="1"/>
  <c r="AL102" i="1" s="1"/>
  <c r="AM102" i="1" s="1"/>
  <c r="K102" i="1"/>
  <c r="V101" i="1"/>
  <c r="AL101" i="1" s="1"/>
  <c r="AM101" i="1" s="1"/>
  <c r="K101" i="1"/>
  <c r="V100" i="1"/>
  <c r="AL100" i="1" s="1"/>
  <c r="AM100" i="1" s="1"/>
  <c r="K100" i="1"/>
  <c r="L100" i="1" s="1"/>
  <c r="V98" i="1"/>
  <c r="AL98" i="1" s="1"/>
  <c r="AM98" i="1" s="1"/>
  <c r="K98" i="1"/>
  <c r="V97" i="1"/>
  <c r="AL97" i="1" s="1"/>
  <c r="AM97" i="1" s="1"/>
  <c r="K97" i="1"/>
  <c r="V96" i="1"/>
  <c r="AL96" i="1" s="1"/>
  <c r="AM96" i="1" s="1"/>
  <c r="K96" i="1"/>
  <c r="V95" i="1"/>
  <c r="AL95" i="1" s="1"/>
  <c r="AM95" i="1" s="1"/>
  <c r="K95" i="1"/>
  <c r="L95" i="1" s="1"/>
  <c r="V94" i="1"/>
  <c r="AL94" i="1" s="1"/>
  <c r="AM94" i="1" s="1"/>
  <c r="K94" i="1"/>
  <c r="V93" i="1"/>
  <c r="AL93" i="1" s="1"/>
  <c r="AM93" i="1" s="1"/>
  <c r="K93" i="1"/>
  <c r="V92" i="1"/>
  <c r="AL92" i="1" s="1"/>
  <c r="AM92" i="1" s="1"/>
  <c r="K92" i="1"/>
  <c r="V91" i="1"/>
  <c r="T91" i="1" s="1"/>
  <c r="K91" i="1"/>
  <c r="V90" i="1"/>
  <c r="AL90" i="1" s="1"/>
  <c r="AM90" i="1" s="1"/>
  <c r="K90" i="1"/>
  <c r="V89" i="1"/>
  <c r="AL89" i="1" s="1"/>
  <c r="AM89" i="1" s="1"/>
  <c r="K89" i="1"/>
  <c r="L89" i="1" s="1"/>
  <c r="V88" i="1"/>
  <c r="AL88" i="1" s="1"/>
  <c r="AM88" i="1" s="1"/>
  <c r="K88" i="1"/>
  <c r="L88" i="1" s="1"/>
  <c r="V87" i="1"/>
  <c r="AL87" i="1" s="1"/>
  <c r="AM87" i="1" s="1"/>
  <c r="K87" i="1"/>
  <c r="V86" i="1"/>
  <c r="AL86" i="1" s="1"/>
  <c r="AM86" i="1" s="1"/>
  <c r="K86" i="1"/>
  <c r="V85" i="1"/>
  <c r="AL85" i="1" s="1"/>
  <c r="AM85" i="1" s="1"/>
  <c r="K85" i="1"/>
  <c r="V84" i="1"/>
  <c r="AL84" i="1" s="1"/>
  <c r="AM84" i="1" s="1"/>
  <c r="K84" i="1"/>
  <c r="L84" i="1" s="1"/>
  <c r="V83" i="1"/>
  <c r="T83" i="1" s="1"/>
  <c r="K83" i="1"/>
  <c r="V82" i="1"/>
  <c r="AL82" i="1" s="1"/>
  <c r="AM82" i="1" s="1"/>
  <c r="K82" i="1"/>
  <c r="V81" i="1"/>
  <c r="AL81" i="1" s="1"/>
  <c r="AM81" i="1" s="1"/>
  <c r="K81" i="1"/>
  <c r="AM80" i="1"/>
  <c r="V80" i="1"/>
  <c r="T80" i="1" s="1"/>
  <c r="K80" i="1"/>
  <c r="V79" i="1"/>
  <c r="AL79" i="1" s="1"/>
  <c r="AM79" i="1" s="1"/>
  <c r="K79" i="1"/>
  <c r="V78" i="1"/>
  <c r="T78" i="1" s="1"/>
  <c r="U78" i="1" s="1"/>
  <c r="K78" i="1"/>
  <c r="V77" i="1"/>
  <c r="AL77" i="1" s="1"/>
  <c r="AM77" i="1" s="1"/>
  <c r="K77" i="1"/>
  <c r="V76" i="1"/>
  <c r="AL76" i="1" s="1"/>
  <c r="AM76" i="1" s="1"/>
  <c r="K76" i="1"/>
  <c r="L76" i="1" s="1"/>
  <c r="V75" i="1"/>
  <c r="AL75" i="1" s="1"/>
  <c r="AM75" i="1" s="1"/>
  <c r="K75" i="1"/>
  <c r="V74" i="1"/>
  <c r="T74" i="1" s="1"/>
  <c r="K74" i="1"/>
  <c r="K73" i="1"/>
  <c r="L73" i="1" s="1"/>
  <c r="V72" i="1"/>
  <c r="AL72" i="1" s="1"/>
  <c r="AM72" i="1" s="1"/>
  <c r="K72" i="1"/>
  <c r="V71" i="1"/>
  <c r="K71" i="1"/>
  <c r="K70" i="1"/>
  <c r="V69" i="1"/>
  <c r="AL69" i="1" s="1"/>
  <c r="AM69" i="1" s="1"/>
  <c r="K69" i="1"/>
  <c r="V68" i="1"/>
  <c r="K68" i="1"/>
  <c r="K67" i="1"/>
  <c r="V66" i="1"/>
  <c r="AL66" i="1" s="1"/>
  <c r="AM66" i="1" s="1"/>
  <c r="K66" i="1"/>
  <c r="L66" i="1" s="1"/>
  <c r="V65" i="1"/>
  <c r="K65" i="1"/>
  <c r="V64" i="1"/>
  <c r="K64" i="1"/>
  <c r="V63" i="1"/>
  <c r="AL63" i="1" s="1"/>
  <c r="AM63" i="1" s="1"/>
  <c r="K63" i="1"/>
  <c r="K62" i="1"/>
  <c r="V61" i="1"/>
  <c r="AL61" i="1" s="1"/>
  <c r="AM61" i="1" s="1"/>
  <c r="K61" i="1"/>
  <c r="V60" i="1"/>
  <c r="AL60" i="1" s="1"/>
  <c r="AM60" i="1" s="1"/>
  <c r="K60" i="1"/>
  <c r="L60" i="1" s="1"/>
  <c r="V59" i="1"/>
  <c r="K59" i="1"/>
  <c r="V58" i="1"/>
  <c r="AL58" i="1" s="1"/>
  <c r="AM58" i="1" s="1"/>
  <c r="K58" i="1"/>
  <c r="AM57" i="1"/>
  <c r="V57" i="1"/>
  <c r="T57" i="1" s="1"/>
  <c r="K57" i="1"/>
  <c r="V56" i="1"/>
  <c r="AL56" i="1" s="1"/>
  <c r="AM56" i="1" s="1"/>
  <c r="K56" i="1"/>
  <c r="L56" i="1" s="1"/>
  <c r="AM55" i="1"/>
  <c r="V55" i="1"/>
  <c r="K55" i="1"/>
  <c r="V54" i="1"/>
  <c r="AL54" i="1" s="1"/>
  <c r="AM54" i="1" s="1"/>
  <c r="K54" i="1"/>
  <c r="L54" i="1" s="1"/>
  <c r="V53" i="1"/>
  <c r="AL53" i="1" s="1"/>
  <c r="AM53" i="1" s="1"/>
  <c r="K53" i="1"/>
  <c r="V52" i="1"/>
  <c r="AL52" i="1" s="1"/>
  <c r="AM52" i="1" s="1"/>
  <c r="K52" i="1"/>
  <c r="V51" i="1"/>
  <c r="AL51" i="1" s="1"/>
  <c r="AM51" i="1" s="1"/>
  <c r="U51" i="1"/>
  <c r="K51" i="1"/>
  <c r="V50" i="1"/>
  <c r="AL50" i="1" s="1"/>
  <c r="AM50" i="1" s="1"/>
  <c r="U50" i="1"/>
  <c r="K50" i="1"/>
  <c r="V49" i="1"/>
  <c r="AL49" i="1" s="1"/>
  <c r="AM49" i="1" s="1"/>
  <c r="K49" i="1"/>
  <c r="V48" i="1"/>
  <c r="T48" i="1" s="1"/>
  <c r="K48" i="1"/>
  <c r="L48" i="1" s="1"/>
  <c r="V47" i="1"/>
  <c r="T47" i="1" s="1"/>
  <c r="K47" i="1"/>
  <c r="V46" i="1"/>
  <c r="AL46" i="1" s="1"/>
  <c r="AM46" i="1" s="1"/>
  <c r="K46" i="1"/>
  <c r="V45" i="1"/>
  <c r="AL45" i="1" s="1"/>
  <c r="AM45" i="1" s="1"/>
  <c r="K45" i="1"/>
  <c r="V44" i="1"/>
  <c r="T44" i="1" s="1"/>
  <c r="K44" i="1"/>
  <c r="L44" i="1" s="1"/>
  <c r="V43" i="1"/>
  <c r="AL43" i="1" s="1"/>
  <c r="AM43" i="1" s="1"/>
  <c r="K43" i="1"/>
  <c r="L43" i="1" s="1"/>
  <c r="V42" i="1"/>
  <c r="AL42" i="1" s="1"/>
  <c r="AM42" i="1" s="1"/>
  <c r="K42" i="1"/>
  <c r="V41" i="1"/>
  <c r="T41" i="1" s="1"/>
  <c r="U41" i="1" s="1"/>
  <c r="K41" i="1"/>
  <c r="V40" i="1"/>
  <c r="AL40" i="1" s="1"/>
  <c r="AM40" i="1" s="1"/>
  <c r="K40" i="1"/>
  <c r="V39" i="1"/>
  <c r="AL39" i="1" s="1"/>
  <c r="AM39" i="1" s="1"/>
  <c r="K39" i="1"/>
  <c r="V38" i="1"/>
  <c r="AL38" i="1" s="1"/>
  <c r="AM38" i="1" s="1"/>
  <c r="K38" i="1"/>
  <c r="V37" i="1"/>
  <c r="AL37" i="1" s="1"/>
  <c r="AM37" i="1" s="1"/>
  <c r="K37" i="1"/>
  <c r="V36" i="1"/>
  <c r="T36" i="1" s="1"/>
  <c r="U36" i="1" s="1"/>
  <c r="K36" i="1"/>
  <c r="V35" i="1"/>
  <c r="T35" i="1" s="1"/>
  <c r="K35" i="1"/>
  <c r="V34" i="1"/>
  <c r="AL34" i="1" s="1"/>
  <c r="AM34" i="1" s="1"/>
  <c r="U34" i="1"/>
  <c r="K34" i="1"/>
  <c r="V33" i="1"/>
  <c r="T33" i="1" s="1"/>
  <c r="U33" i="1"/>
  <c r="K33" i="1"/>
  <c r="V32" i="1"/>
  <c r="T32" i="1" s="1"/>
  <c r="K32" i="1"/>
  <c r="V31" i="1"/>
  <c r="T31" i="1" s="1"/>
  <c r="K31" i="1"/>
  <c r="V30" i="1"/>
  <c r="AL30" i="1" s="1"/>
  <c r="AM30" i="1" s="1"/>
  <c r="K30" i="1"/>
  <c r="AL29" i="1"/>
  <c r="AM29" i="1" s="1"/>
  <c r="T29" i="1"/>
  <c r="U29" i="1" s="1"/>
  <c r="K29" i="1"/>
  <c r="AL28" i="1"/>
  <c r="AM28" i="1" s="1"/>
  <c r="U28" i="1"/>
  <c r="AG27" i="1"/>
  <c r="AL27" i="1" s="1"/>
  <c r="AM27" i="1" s="1"/>
  <c r="AL26" i="1"/>
  <c r="AM26" i="1" s="1"/>
  <c r="AG26" i="1"/>
  <c r="V26" i="1" s="1"/>
  <c r="U26" i="1"/>
  <c r="AL25" i="1"/>
  <c r="AM25" i="1" s="1"/>
  <c r="U25" i="1"/>
  <c r="V23" i="1"/>
  <c r="AL23" i="1" s="1"/>
  <c r="AM23" i="1" s="1"/>
  <c r="K23" i="1"/>
  <c r="L23" i="1" s="1"/>
  <c r="AG22" i="1"/>
  <c r="V22" i="1" s="1"/>
  <c r="AL22" i="1" s="1"/>
  <c r="AM22" i="1" s="1"/>
  <c r="K22" i="1"/>
  <c r="L22" i="1" s="1"/>
  <c r="V21" i="1"/>
  <c r="AL21" i="1" s="1"/>
  <c r="AM21" i="1" s="1"/>
  <c r="K21" i="1"/>
  <c r="V20" i="1"/>
  <c r="AL20" i="1" s="1"/>
  <c r="AM20" i="1" s="1"/>
  <c r="K20" i="1"/>
  <c r="V19" i="1"/>
  <c r="AL19" i="1" s="1"/>
  <c r="AM19" i="1" s="1"/>
  <c r="K19" i="1"/>
  <c r="L19" i="1" s="1"/>
  <c r="V18" i="1"/>
  <c r="AL18" i="1" s="1"/>
  <c r="AM18" i="1" s="1"/>
  <c r="K18" i="1"/>
  <c r="L18" i="1" s="1"/>
  <c r="V17" i="1"/>
  <c r="AL17" i="1" s="1"/>
  <c r="AM17" i="1" s="1"/>
  <c r="K17" i="1"/>
  <c r="V16" i="1"/>
  <c r="AL16" i="1" s="1"/>
  <c r="AM16" i="1" s="1"/>
  <c r="K16" i="1"/>
  <c r="V15" i="1"/>
  <c r="AL15" i="1" s="1"/>
  <c r="AM15" i="1" s="1"/>
  <c r="K15" i="1"/>
  <c r="L15" i="1" s="1"/>
  <c r="V14" i="1"/>
  <c r="AL14" i="1" s="1"/>
  <c r="AM14" i="1" s="1"/>
  <c r="K14" i="1"/>
  <c r="L14" i="1" s="1"/>
  <c r="V13" i="1"/>
  <c r="AL13" i="1" s="1"/>
  <c r="AM13" i="1" s="1"/>
  <c r="K13" i="1"/>
  <c r="V12" i="1"/>
  <c r="AL12" i="1" s="1"/>
  <c r="AM12" i="1" s="1"/>
  <c r="K12" i="1"/>
  <c r="V11" i="1"/>
  <c r="AL11" i="1" s="1"/>
  <c r="AM11" i="1" s="1"/>
  <c r="K11" i="1"/>
  <c r="L11" i="1" s="1"/>
  <c r="V10" i="1"/>
  <c r="AL10" i="1" s="1"/>
  <c r="AM10" i="1" s="1"/>
  <c r="K10" i="1"/>
  <c r="L10" i="1" s="1"/>
  <c r="V9" i="1"/>
  <c r="AL9" i="1" s="1"/>
  <c r="AM9" i="1" s="1"/>
  <c r="K9" i="1"/>
  <c r="V8" i="1"/>
  <c r="AL8" i="1" s="1"/>
  <c r="AM8" i="1" s="1"/>
  <c r="K8" i="1"/>
  <c r="L8" i="1" s="1"/>
  <c r="V7" i="1"/>
  <c r="AL7" i="1" s="1"/>
  <c r="AM7" i="1" s="1"/>
  <c r="K7" i="1"/>
  <c r="L7" i="1" s="1"/>
  <c r="AG6" i="1"/>
  <c r="V6" i="1" s="1"/>
  <c r="K6" i="1"/>
  <c r="AG5" i="1"/>
  <c r="V5" i="1" s="1"/>
  <c r="K5" i="1"/>
  <c r="V4" i="1"/>
  <c r="AL4" i="1" s="1"/>
  <c r="AM4" i="1" s="1"/>
  <c r="K4" i="1"/>
  <c r="V3" i="1"/>
  <c r="T3" i="1" s="1"/>
  <c r="K3" i="1"/>
  <c r="T398" i="1" l="1"/>
  <c r="T423" i="1"/>
  <c r="T153" i="1"/>
  <c r="T228" i="1"/>
  <c r="T318" i="1"/>
  <c r="T396" i="1"/>
  <c r="T217" i="1"/>
  <c r="L375" i="1"/>
  <c r="T375" i="1" s="1"/>
  <c r="U375" i="1" s="1"/>
  <c r="L352" i="1"/>
  <c r="L55" i="1"/>
  <c r="T55" i="1" s="1"/>
  <c r="L133" i="1"/>
  <c r="T315" i="1"/>
  <c r="U315" i="1" s="1"/>
  <c r="T230" i="1"/>
  <c r="U230" i="1" s="1"/>
  <c r="T317" i="1"/>
  <c r="T387" i="1"/>
  <c r="U387" i="1" s="1"/>
  <c r="T411" i="1"/>
  <c r="T438" i="1"/>
  <c r="T7" i="1"/>
  <c r="T162" i="1"/>
  <c r="T361" i="1"/>
  <c r="L112" i="1"/>
  <c r="T225" i="1"/>
  <c r="U225" i="1" s="1"/>
  <c r="AL44" i="1"/>
  <c r="AM44" i="1" s="1"/>
  <c r="L90" i="1"/>
  <c r="T90" i="1" s="1"/>
  <c r="T129" i="1"/>
  <c r="U129" i="1" s="1"/>
  <c r="T156" i="1"/>
  <c r="U156" i="1" s="1"/>
  <c r="T198" i="1"/>
  <c r="U198" i="1" s="1"/>
  <c r="T284" i="1"/>
  <c r="L287" i="1"/>
  <c r="T287" i="1" s="1"/>
  <c r="T429" i="1"/>
  <c r="T441" i="1"/>
  <c r="L358" i="1"/>
  <c r="L152" i="1"/>
  <c r="T152" i="1" s="1"/>
  <c r="U152" i="1" s="1"/>
  <c r="L313" i="1"/>
  <c r="T313" i="1" s="1"/>
  <c r="T333" i="1"/>
  <c r="U333" i="1" s="1"/>
  <c r="T364" i="1"/>
  <c r="U364" i="1" s="1"/>
  <c r="T417" i="1"/>
  <c r="L58" i="1"/>
  <c r="AL74" i="1"/>
  <c r="AM74" i="1" s="1"/>
  <c r="AL78" i="1"/>
  <c r="AM78" i="1" s="1"/>
  <c r="L104" i="1"/>
  <c r="L218" i="1"/>
  <c r="T218" i="1" s="1"/>
  <c r="T282" i="1"/>
  <c r="L294" i="1"/>
  <c r="T300" i="1"/>
  <c r="T374" i="1"/>
  <c r="U374" i="1" s="1"/>
  <c r="T425" i="1"/>
  <c r="U425" i="1" s="1"/>
  <c r="T133" i="1"/>
  <c r="U133" i="1" s="1"/>
  <c r="T289" i="1"/>
  <c r="U289" i="1" s="1"/>
  <c r="L355" i="1"/>
  <c r="L21" i="1"/>
  <c r="T21" i="1" s="1"/>
  <c r="AL121" i="1"/>
  <c r="AM121" i="1" s="1"/>
  <c r="T149" i="1"/>
  <c r="L77" i="1"/>
  <c r="L98" i="1"/>
  <c r="L250" i="1"/>
  <c r="T369" i="1"/>
  <c r="U369" i="1" s="1"/>
  <c r="T422" i="1"/>
  <c r="U422" i="1" s="1"/>
  <c r="L146" i="1"/>
  <c r="T146" i="1" s="1"/>
  <c r="L81" i="1"/>
  <c r="T81" i="1" s="1"/>
  <c r="L85" i="1"/>
  <c r="T348" i="1"/>
  <c r="U348" i="1" s="1"/>
  <c r="T354" i="1"/>
  <c r="T426" i="1"/>
  <c r="T135" i="1"/>
  <c r="T303" i="1"/>
  <c r="L401" i="1"/>
  <c r="T107" i="1"/>
  <c r="T309" i="1"/>
  <c r="U309" i="1" s="1"/>
  <c r="T332" i="1"/>
  <c r="T336" i="1"/>
  <c r="U336" i="1" s="1"/>
  <c r="T338" i="1"/>
  <c r="U338" i="1" s="1"/>
  <c r="AL179" i="1"/>
  <c r="AM179" i="1" s="1"/>
  <c r="T37" i="1"/>
  <c r="U37" i="1" s="1"/>
  <c r="T126" i="1"/>
  <c r="L183" i="1"/>
  <c r="T183" i="1" s="1"/>
  <c r="T213" i="1"/>
  <c r="T366" i="1"/>
  <c r="L377" i="1"/>
  <c r="T377" i="1" s="1"/>
  <c r="T379" i="1"/>
  <c r="U379" i="1" s="1"/>
  <c r="AL91" i="1"/>
  <c r="AM91" i="1" s="1"/>
  <c r="L302" i="1"/>
  <c r="T302" i="1" s="1"/>
  <c r="U302" i="1" s="1"/>
  <c r="L311" i="1"/>
  <c r="T311" i="1" s="1"/>
  <c r="AL47" i="1"/>
  <c r="AM47" i="1" s="1"/>
  <c r="L93" i="1"/>
  <c r="T93" i="1" s="1"/>
  <c r="L101" i="1"/>
  <c r="L106" i="1"/>
  <c r="T245" i="1"/>
  <c r="L350" i="1"/>
  <c r="T350" i="1" s="1"/>
  <c r="T432" i="1"/>
  <c r="L389" i="1"/>
  <c r="T14" i="1"/>
  <c r="U14" i="1" s="1"/>
  <c r="T23" i="1"/>
  <c r="U23" i="1" s="1"/>
  <c r="L97" i="1"/>
  <c r="T97" i="1" s="1"/>
  <c r="L168" i="1"/>
  <c r="T168" i="1" s="1"/>
  <c r="T170" i="1"/>
  <c r="U170" i="1" s="1"/>
  <c r="T172" i="1"/>
  <c r="L229" i="1"/>
  <c r="T229" i="1" s="1"/>
  <c r="L253" i="1"/>
  <c r="T253" i="1" s="1"/>
  <c r="L434" i="1"/>
  <c r="T434" i="1" s="1"/>
  <c r="T4" i="1"/>
  <c r="U4" i="1" s="1"/>
  <c r="T38" i="1"/>
  <c r="U38" i="1" s="1"/>
  <c r="T10" i="1"/>
  <c r="T19" i="1"/>
  <c r="U19" i="1" s="1"/>
  <c r="AL36" i="1"/>
  <c r="AM36" i="1" s="1"/>
  <c r="L108" i="1"/>
  <c r="T108" i="1" s="1"/>
  <c r="T110" i="1"/>
  <c r="L161" i="1"/>
  <c r="T161" i="1" s="1"/>
  <c r="T178" i="1"/>
  <c r="T199" i="1"/>
  <c r="T231" i="1"/>
  <c r="L297" i="1"/>
  <c r="T399" i="1"/>
  <c r="T414" i="1"/>
  <c r="U398" i="1"/>
  <c r="T5" i="1"/>
  <c r="U5" i="1" s="1"/>
  <c r="AL5" i="1"/>
  <c r="AM5" i="1" s="1"/>
  <c r="T6" i="1"/>
  <c r="U6" i="1" s="1"/>
  <c r="AL6" i="1"/>
  <c r="AM6" i="1" s="1"/>
  <c r="U74" i="1"/>
  <c r="AL203" i="1"/>
  <c r="AM203" i="1" s="1"/>
  <c r="T203" i="1"/>
  <c r="L17" i="1"/>
  <c r="T17" i="1" s="1"/>
  <c r="L96" i="1"/>
  <c r="T96" i="1" s="1"/>
  <c r="T100" i="1"/>
  <c r="L109" i="1"/>
  <c r="T127" i="1"/>
  <c r="U127" i="1" s="1"/>
  <c r="T189" i="1"/>
  <c r="U189" i="1" s="1"/>
  <c r="T272" i="1"/>
  <c r="U272" i="1" s="1"/>
  <c r="L277" i="1"/>
  <c r="T277" i="1" s="1"/>
  <c r="U277" i="1" s="1"/>
  <c r="T280" i="1"/>
  <c r="L323" i="1"/>
  <c r="T323" i="1" s="1"/>
  <c r="T341" i="1"/>
  <c r="U341" i="1" s="1"/>
  <c r="L437" i="1"/>
  <c r="T437" i="1" s="1"/>
  <c r="L440" i="1"/>
  <c r="T440" i="1" s="1"/>
  <c r="T11" i="1"/>
  <c r="U11" i="1" s="1"/>
  <c r="L13" i="1"/>
  <c r="T13" i="1" s="1"/>
  <c r="L47" i="1"/>
  <c r="T88" i="1"/>
  <c r="U88" i="1" s="1"/>
  <c r="T173" i="1"/>
  <c r="U173" i="1" s="1"/>
  <c r="T195" i="1"/>
  <c r="U195" i="1" s="1"/>
  <c r="T239" i="1"/>
  <c r="U239" i="1" s="1"/>
  <c r="L320" i="1"/>
  <c r="T320" i="1" s="1"/>
  <c r="T368" i="1"/>
  <c r="U368" i="1" s="1"/>
  <c r="L395" i="1"/>
  <c r="T395" i="1" s="1"/>
  <c r="T45" i="1"/>
  <c r="U47" i="1"/>
  <c r="T136" i="1"/>
  <c r="U136" i="1" s="1"/>
  <c r="T138" i="1"/>
  <c r="T147" i="1"/>
  <c r="T175" i="1"/>
  <c r="T204" i="1"/>
  <c r="U204" i="1" s="1"/>
  <c r="T216" i="1"/>
  <c r="U216" i="1" s="1"/>
  <c r="T248" i="1"/>
  <c r="L343" i="1"/>
  <c r="T343" i="1" s="1"/>
  <c r="U343" i="1" s="1"/>
  <c r="T22" i="1"/>
  <c r="U22" i="1" s="1"/>
  <c r="T95" i="1"/>
  <c r="T115" i="1"/>
  <c r="T250" i="1"/>
  <c r="L335" i="1"/>
  <c r="T335" i="1" s="1"/>
  <c r="T345" i="1"/>
  <c r="U345" i="1" s="1"/>
  <c r="T357" i="1"/>
  <c r="L360" i="1"/>
  <c r="T360" i="1" s="1"/>
  <c r="U360" i="1" s="1"/>
  <c r="T370" i="1"/>
  <c r="U370" i="1" s="1"/>
  <c r="L381" i="1"/>
  <c r="T381" i="1" s="1"/>
  <c r="L388" i="1"/>
  <c r="T388" i="1" s="1"/>
  <c r="U388" i="1" s="1"/>
  <c r="L416" i="1"/>
  <c r="T416" i="1" s="1"/>
  <c r="L428" i="1"/>
  <c r="T428" i="1" s="1"/>
  <c r="U428" i="1" s="1"/>
  <c r="L431" i="1"/>
  <c r="T431" i="1" s="1"/>
  <c r="L140" i="1"/>
  <c r="T140" i="1" s="1"/>
  <c r="T206" i="1"/>
  <c r="L87" i="1"/>
  <c r="L92" i="1"/>
  <c r="T92" i="1" s="1"/>
  <c r="L117" i="1"/>
  <c r="T117" i="1" s="1"/>
  <c r="T190" i="1"/>
  <c r="U190" i="1" s="1"/>
  <c r="T192" i="1"/>
  <c r="U192" i="1" s="1"/>
  <c r="T215" i="1"/>
  <c r="U215" i="1" s="1"/>
  <c r="T263" i="1"/>
  <c r="U263" i="1" s="1"/>
  <c r="T267" i="1"/>
  <c r="U267" i="1" s="1"/>
  <c r="T269" i="1"/>
  <c r="U269" i="1" s="1"/>
  <c r="L296" i="1"/>
  <c r="T296" i="1" s="1"/>
  <c r="T390" i="1"/>
  <c r="T342" i="1"/>
  <c r="U342" i="1" s="1"/>
  <c r="L362" i="1"/>
  <c r="T362" i="1" s="1"/>
  <c r="L367" i="1"/>
  <c r="T367" i="1" s="1"/>
  <c r="T410" i="1"/>
  <c r="T8" i="1"/>
  <c r="T196" i="1"/>
  <c r="U196" i="1" s="1"/>
  <c r="T236" i="1"/>
  <c r="T283" i="1"/>
  <c r="U283" i="1" s="1"/>
  <c r="T101" i="1"/>
  <c r="U101" i="1" s="1"/>
  <c r="T103" i="1"/>
  <c r="T123" i="1"/>
  <c r="T233" i="1"/>
  <c r="T312" i="1"/>
  <c r="T339" i="1"/>
  <c r="U339" i="1" s="1"/>
  <c r="T435" i="1"/>
  <c r="T54" i="1"/>
  <c r="T106" i="1"/>
  <c r="L158" i="1"/>
  <c r="T158" i="1" s="1"/>
  <c r="U158" i="1" s="1"/>
  <c r="T180" i="1"/>
  <c r="U180" i="1" s="1"/>
  <c r="T205" i="1"/>
  <c r="T240" i="1"/>
  <c r="T251" i="1"/>
  <c r="U251" i="1" s="1"/>
  <c r="T285" i="1"/>
  <c r="L344" i="1"/>
  <c r="T344" i="1" s="1"/>
  <c r="L356" i="1"/>
  <c r="T356" i="1" s="1"/>
  <c r="L299" i="1"/>
  <c r="T299" i="1" s="1"/>
  <c r="U299" i="1" s="1"/>
  <c r="L365" i="1"/>
  <c r="T365" i="1" s="1"/>
  <c r="L397" i="1"/>
  <c r="T397" i="1" s="1"/>
  <c r="L306" i="1"/>
  <c r="T306" i="1" s="1"/>
  <c r="U306" i="1" s="1"/>
  <c r="T112" i="1"/>
  <c r="AL112" i="1"/>
  <c r="AM112" i="1" s="1"/>
  <c r="T347" i="1"/>
  <c r="U347" i="1" s="1"/>
  <c r="L404" i="1"/>
  <c r="T404" i="1" s="1"/>
  <c r="U162" i="1"/>
  <c r="L420" i="1"/>
  <c r="T420" i="1" s="1"/>
  <c r="L102" i="1"/>
  <c r="T102" i="1" s="1"/>
  <c r="U102" i="1" s="1"/>
  <c r="L136" i="1"/>
  <c r="L191" i="1"/>
  <c r="T191" i="1" s="1"/>
  <c r="T351" i="1"/>
  <c r="L16" i="1"/>
  <c r="T16" i="1" s="1"/>
  <c r="U16" i="1" s="1"/>
  <c r="U179" i="1"/>
  <c r="U282" i="1"/>
  <c r="T68" i="1"/>
  <c r="U68" i="1" s="1"/>
  <c r="AL68" i="1"/>
  <c r="AM68" i="1" s="1"/>
  <c r="T124" i="1"/>
  <c r="U124" i="1" s="1"/>
  <c r="AL124" i="1"/>
  <c r="AM124" i="1" s="1"/>
  <c r="L329" i="1"/>
  <c r="T329" i="1" s="1"/>
  <c r="T407" i="1"/>
  <c r="T52" i="1"/>
  <c r="T89" i="1"/>
  <c r="U89" i="1" s="1"/>
  <c r="T118" i="1"/>
  <c r="T145" i="1"/>
  <c r="U145" i="1" s="1"/>
  <c r="T201" i="1"/>
  <c r="U201" i="1" s="1"/>
  <c r="T210" i="1"/>
  <c r="U210" i="1" s="1"/>
  <c r="AL33" i="1"/>
  <c r="AM33" i="1" s="1"/>
  <c r="L139" i="1"/>
  <c r="T139" i="1" s="1"/>
  <c r="L305" i="1"/>
  <c r="T305" i="1" s="1"/>
  <c r="U305" i="1" s="1"/>
  <c r="L310" i="1"/>
  <c r="T310" i="1" s="1"/>
  <c r="L346" i="1"/>
  <c r="T346" i="1" s="1"/>
  <c r="T15" i="1"/>
  <c r="U15" i="1" s="1"/>
  <c r="T18" i="1"/>
  <c r="U18" i="1" s="1"/>
  <c r="AL48" i="1"/>
  <c r="AM48" i="1" s="1"/>
  <c r="AL83" i="1"/>
  <c r="AM83" i="1" s="1"/>
  <c r="L120" i="1"/>
  <c r="T120" i="1" s="1"/>
  <c r="T150" i="1"/>
  <c r="U150" i="1" s="1"/>
  <c r="L164" i="1"/>
  <c r="T164" i="1" s="1"/>
  <c r="L188" i="1"/>
  <c r="T188" i="1" s="1"/>
  <c r="U188" i="1" s="1"/>
  <c r="T222" i="1"/>
  <c r="L238" i="1"/>
  <c r="T238" i="1" s="1"/>
  <c r="U238" i="1" s="1"/>
  <c r="T254" i="1"/>
  <c r="U254" i="1" s="1"/>
  <c r="T270" i="1"/>
  <c r="U270" i="1" s="1"/>
  <c r="T275" i="1"/>
  <c r="T281" i="1"/>
  <c r="T286" i="1"/>
  <c r="U286" i="1" s="1"/>
  <c r="L326" i="1"/>
  <c r="L334" i="1"/>
  <c r="T334" i="1" s="1"/>
  <c r="L349" i="1"/>
  <c r="T349" i="1" s="1"/>
  <c r="L419" i="1"/>
  <c r="T419" i="1" s="1"/>
  <c r="U419" i="1" s="1"/>
  <c r="T321" i="1"/>
  <c r="U321" i="1" s="1"/>
  <c r="T353" i="1"/>
  <c r="U353" i="1" s="1"/>
  <c r="L415" i="1"/>
  <c r="T415" i="1" s="1"/>
  <c r="L20" i="1"/>
  <c r="T20" i="1" s="1"/>
  <c r="AL32" i="1"/>
  <c r="AM32" i="1" s="1"/>
  <c r="L69" i="1"/>
  <c r="L114" i="1"/>
  <c r="T114" i="1" s="1"/>
  <c r="L128" i="1"/>
  <c r="T128" i="1" s="1"/>
  <c r="U128" i="1" s="1"/>
  <c r="L155" i="1"/>
  <c r="T155" i="1" s="1"/>
  <c r="U155" i="1" s="1"/>
  <c r="T166" i="1"/>
  <c r="U166" i="1" s="1"/>
  <c r="L174" i="1"/>
  <c r="T174" i="1" s="1"/>
  <c r="L181" i="1"/>
  <c r="T181" i="1" s="1"/>
  <c r="U181" i="1" s="1"/>
  <c r="L200" i="1"/>
  <c r="T200" i="1" s="1"/>
  <c r="L214" i="1"/>
  <c r="T214" i="1" s="1"/>
  <c r="L232" i="1"/>
  <c r="T232" i="1" s="1"/>
  <c r="U232" i="1" s="1"/>
  <c r="L308" i="1"/>
  <c r="T308" i="1" s="1"/>
  <c r="U308" i="1" s="1"/>
  <c r="L12" i="1"/>
  <c r="T12" i="1" s="1"/>
  <c r="U12" i="1" s="1"/>
  <c r="L63" i="1"/>
  <c r="T63" i="1" s="1"/>
  <c r="U63" i="1" s="1"/>
  <c r="L209" i="1"/>
  <c r="T209" i="1" s="1"/>
  <c r="U209" i="1" s="1"/>
  <c r="L241" i="1"/>
  <c r="T241" i="1" s="1"/>
  <c r="L278" i="1"/>
  <c r="T278" i="1" s="1"/>
  <c r="U278" i="1" s="1"/>
  <c r="L337" i="1"/>
  <c r="T337" i="1" s="1"/>
  <c r="U337" i="1" s="1"/>
  <c r="L9" i="1"/>
  <c r="T9" i="1" s="1"/>
  <c r="U9" i="1" s="1"/>
  <c r="L53" i="1"/>
  <c r="T53" i="1" s="1"/>
  <c r="L61" i="1"/>
  <c r="T61" i="1" s="1"/>
  <c r="L82" i="1"/>
  <c r="T82" i="1" s="1"/>
  <c r="U82" i="1" s="1"/>
  <c r="L94" i="1"/>
  <c r="T94" i="1" s="1"/>
  <c r="U94" i="1" s="1"/>
  <c r="T105" i="1"/>
  <c r="T119" i="1"/>
  <c r="U119" i="1" s="1"/>
  <c r="L125" i="1"/>
  <c r="T125" i="1" s="1"/>
  <c r="L134" i="1"/>
  <c r="T134" i="1" s="1"/>
  <c r="T141" i="1"/>
  <c r="U141" i="1" s="1"/>
  <c r="L171" i="1"/>
  <c r="T171" i="1" s="1"/>
  <c r="U171" i="1" s="1"/>
  <c r="L177" i="1"/>
  <c r="T177" i="1" s="1"/>
  <c r="U177" i="1" s="1"/>
  <c r="L197" i="1"/>
  <c r="T197" i="1" s="1"/>
  <c r="U197" i="1" s="1"/>
  <c r="T202" i="1"/>
  <c r="U202" i="1" s="1"/>
  <c r="T221" i="1"/>
  <c r="U221" i="1" s="1"/>
  <c r="T224" i="1"/>
  <c r="U224" i="1" s="1"/>
  <c r="T274" i="1"/>
  <c r="U274" i="1" s="1"/>
  <c r="L373" i="1"/>
  <c r="T373" i="1" s="1"/>
  <c r="T408" i="1"/>
  <c r="T84" i="1"/>
  <c r="T98" i="1"/>
  <c r="U98" i="1" s="1"/>
  <c r="T104" i="1"/>
  <c r="T109" i="1"/>
  <c r="U109" i="1" s="1"/>
  <c r="T116" i="1"/>
  <c r="U116" i="1" s="1"/>
  <c r="T258" i="1"/>
  <c r="U258" i="1" s="1"/>
  <c r="T288" i="1"/>
  <c r="U288" i="1" s="1"/>
  <c r="T319" i="1"/>
  <c r="U319" i="1" s="1"/>
  <c r="L340" i="1"/>
  <c r="T340" i="1" s="1"/>
  <c r="T352" i="1"/>
  <c r="U352" i="1" s="1"/>
  <c r="T359" i="1"/>
  <c r="U359" i="1" s="1"/>
  <c r="T405" i="1"/>
  <c r="T291" i="1"/>
  <c r="U291" i="1" s="1"/>
  <c r="AL3" i="1"/>
  <c r="AM3" i="1" s="1"/>
  <c r="AL41" i="1"/>
  <c r="AM41" i="1" s="1"/>
  <c r="L113" i="1"/>
  <c r="T113" i="1" s="1"/>
  <c r="T132" i="1"/>
  <c r="U132" i="1" s="1"/>
  <c r="L137" i="1"/>
  <c r="T137" i="1" s="1"/>
  <c r="U137" i="1" s="1"/>
  <c r="T154" i="1"/>
  <c r="T176" i="1"/>
  <c r="U176" i="1" s="1"/>
  <c r="L194" i="1"/>
  <c r="T194" i="1" s="1"/>
  <c r="T208" i="1"/>
  <c r="U208" i="1" s="1"/>
  <c r="T276" i="1"/>
  <c r="U276" i="1" s="1"/>
  <c r="T293" i="1"/>
  <c r="T307" i="1"/>
  <c r="L372" i="1"/>
  <c r="T372" i="1" s="1"/>
  <c r="U372" i="1" s="1"/>
  <c r="L412" i="1"/>
  <c r="T412" i="1" s="1"/>
  <c r="U412" i="1" s="1"/>
  <c r="U44" i="1"/>
  <c r="U32" i="1"/>
  <c r="U17" i="1"/>
  <c r="U3" i="1"/>
  <c r="U7" i="1"/>
  <c r="U10" i="1"/>
  <c r="U13" i="1"/>
  <c r="U48" i="1"/>
  <c r="U8" i="1"/>
  <c r="V27" i="1"/>
  <c r="T34" i="1"/>
  <c r="T49" i="1"/>
  <c r="U49" i="1" s="1"/>
  <c r="U54" i="1"/>
  <c r="U80" i="1"/>
  <c r="U91" i="1"/>
  <c r="U96" i="1"/>
  <c r="L143" i="1"/>
  <c r="T143" i="1" s="1"/>
  <c r="T66" i="1"/>
  <c r="AL59" i="1"/>
  <c r="AM59" i="1" s="1"/>
  <c r="T59" i="1"/>
  <c r="T64" i="1"/>
  <c r="AL64" i="1"/>
  <c r="AM64" i="1" s="1"/>
  <c r="T77" i="1"/>
  <c r="U118" i="1"/>
  <c r="U45" i="1"/>
  <c r="U52" i="1"/>
  <c r="T85" i="1"/>
  <c r="U115" i="1"/>
  <c r="U126" i="1"/>
  <c r="U149" i="1"/>
  <c r="L328" i="1"/>
  <c r="T328" i="1" s="1"/>
  <c r="L46" i="1"/>
  <c r="U123" i="1"/>
  <c r="U135" i="1"/>
  <c r="U140" i="1"/>
  <c r="T30" i="1"/>
  <c r="T39" i="1"/>
  <c r="U39" i="1" s="1"/>
  <c r="T40" i="1"/>
  <c r="U40" i="1" s="1"/>
  <c r="L42" i="1"/>
  <c r="T46" i="1"/>
  <c r="U84" i="1"/>
  <c r="U199" i="1"/>
  <c r="T58" i="1"/>
  <c r="T76" i="1"/>
  <c r="U100" i="1"/>
  <c r="U117" i="1"/>
  <c r="L111" i="1"/>
  <c r="T111" i="1" s="1"/>
  <c r="T60" i="1"/>
  <c r="T69" i="1"/>
  <c r="AL71" i="1"/>
  <c r="AM71" i="1" s="1"/>
  <c r="T71" i="1"/>
  <c r="U138" i="1"/>
  <c r="U147" i="1"/>
  <c r="L167" i="1"/>
  <c r="T167" i="1" s="1"/>
  <c r="AL65" i="1"/>
  <c r="AM65" i="1" s="1"/>
  <c r="T65" i="1"/>
  <c r="T142" i="1"/>
  <c r="AL142" i="1"/>
  <c r="AM142" i="1" s="1"/>
  <c r="T43" i="1"/>
  <c r="L86" i="1"/>
  <c r="T86" i="1" s="1"/>
  <c r="U233" i="1"/>
  <c r="T56" i="1"/>
  <c r="U83" i="1"/>
  <c r="L169" i="1"/>
  <c r="T169" i="1" s="1"/>
  <c r="U228" i="1"/>
  <c r="L163" i="1"/>
  <c r="T163" i="1" s="1"/>
  <c r="L165" i="1"/>
  <c r="T165" i="1" s="1"/>
  <c r="T211" i="1"/>
  <c r="U250" i="1"/>
  <c r="U253" i="1"/>
  <c r="L304" i="1"/>
  <c r="T304" i="1" s="1"/>
  <c r="L157" i="1"/>
  <c r="T157" i="1" s="1"/>
  <c r="L160" i="1"/>
  <c r="T160" i="1" s="1"/>
  <c r="T72" i="1"/>
  <c r="U121" i="1"/>
  <c r="L151" i="1"/>
  <c r="T151" i="1" s="1"/>
  <c r="T159" i="1"/>
  <c r="L242" i="1"/>
  <c r="T242" i="1" s="1"/>
  <c r="T75" i="1"/>
  <c r="T79" i="1"/>
  <c r="T122" i="1"/>
  <c r="T144" i="1"/>
  <c r="U213" i="1"/>
  <c r="U227" i="1"/>
  <c r="U183" i="1"/>
  <c r="U184" i="1"/>
  <c r="T130" i="1"/>
  <c r="U217" i="1"/>
  <c r="L67" i="1"/>
  <c r="L148" i="1"/>
  <c r="T148" i="1" s="1"/>
  <c r="L182" i="1"/>
  <c r="T182" i="1" s="1"/>
  <c r="T207" i="1"/>
  <c r="U241" i="1"/>
  <c r="L212" i="1"/>
  <c r="T212" i="1" s="1"/>
  <c r="AL223" i="1"/>
  <c r="AM223" i="1" s="1"/>
  <c r="T223" i="1"/>
  <c r="L237" i="1"/>
  <c r="T237" i="1" s="1"/>
  <c r="L243" i="1"/>
  <c r="T243" i="1" s="1"/>
  <c r="T259" i="1"/>
  <c r="T297" i="1"/>
  <c r="U275" i="1"/>
  <c r="L185" i="1"/>
  <c r="T185" i="1" s="1"/>
  <c r="U203" i="1"/>
  <c r="U206" i="1"/>
  <c r="L219" i="1"/>
  <c r="T219" i="1" s="1"/>
  <c r="L226" i="1"/>
  <c r="T226" i="1" s="1"/>
  <c r="L244" i="1"/>
  <c r="T244" i="1" s="1"/>
  <c r="L246" i="1"/>
  <c r="T246" i="1" s="1"/>
  <c r="L262" i="1"/>
  <c r="T262" i="1" s="1"/>
  <c r="U296" i="1"/>
  <c r="U300" i="1"/>
  <c r="U366" i="1"/>
  <c r="U245" i="1"/>
  <c r="L252" i="1"/>
  <c r="T252" i="1" s="1"/>
  <c r="U281" i="1"/>
  <c r="L247" i="1"/>
  <c r="T247" i="1" s="1"/>
  <c r="L249" i="1"/>
  <c r="T249" i="1" s="1"/>
  <c r="U303" i="1"/>
  <c r="U307" i="1"/>
  <c r="T234" i="1"/>
  <c r="T257" i="1"/>
  <c r="L295" i="1"/>
  <c r="T295" i="1" s="1"/>
  <c r="T186" i="1"/>
  <c r="T220" i="1"/>
  <c r="L261" i="1"/>
  <c r="T261" i="1" s="1"/>
  <c r="L264" i="1"/>
  <c r="T264" i="1" s="1"/>
  <c r="L256" i="1"/>
  <c r="T256" i="1" s="1"/>
  <c r="L298" i="1"/>
  <c r="T298" i="1" s="1"/>
  <c r="L324" i="1"/>
  <c r="T324" i="1" s="1"/>
  <c r="U317" i="1"/>
  <c r="L235" i="1"/>
  <c r="T235" i="1" s="1"/>
  <c r="U284" i="1"/>
  <c r="L301" i="1"/>
  <c r="T301" i="1" s="1"/>
  <c r="U346" i="1"/>
  <c r="L255" i="1"/>
  <c r="T255" i="1" s="1"/>
  <c r="T260" i="1"/>
  <c r="T266" i="1"/>
  <c r="T273" i="1"/>
  <c r="T294" i="1"/>
  <c r="L363" i="1"/>
  <c r="T363" i="1" s="1"/>
  <c r="L265" i="1"/>
  <c r="T265" i="1" s="1"/>
  <c r="L268" i="1"/>
  <c r="T268" i="1" s="1"/>
  <c r="L271" i="1"/>
  <c r="T271" i="1" s="1"/>
  <c r="L292" i="1"/>
  <c r="T292" i="1" s="1"/>
  <c r="L314" i="1"/>
  <c r="T314" i="1" s="1"/>
  <c r="T355" i="1"/>
  <c r="L371" i="1"/>
  <c r="T371" i="1" s="1"/>
  <c r="U408" i="1"/>
  <c r="U318" i="1"/>
  <c r="L331" i="1"/>
  <c r="T331" i="1" s="1"/>
  <c r="U354" i="1"/>
  <c r="U405" i="1"/>
  <c r="U285" i="1"/>
  <c r="U312" i="1"/>
  <c r="L327" i="1"/>
  <c r="T327" i="1" s="1"/>
  <c r="U367" i="1"/>
  <c r="T402" i="1"/>
  <c r="AL402" i="1"/>
  <c r="AM402" i="1" s="1"/>
  <c r="L316" i="1"/>
  <c r="T316" i="1" s="1"/>
  <c r="U335" i="1"/>
  <c r="U344" i="1"/>
  <c r="T358" i="1"/>
  <c r="AL358" i="1"/>
  <c r="AM358" i="1" s="1"/>
  <c r="L376" i="1"/>
  <c r="T376" i="1" s="1"/>
  <c r="T279" i="1"/>
  <c r="T290" i="1"/>
  <c r="L330" i="1"/>
  <c r="T330" i="1" s="1"/>
  <c r="T326" i="1"/>
  <c r="U361" i="1"/>
  <c r="L325" i="1"/>
  <c r="T325" i="1" s="1"/>
  <c r="U365" i="1"/>
  <c r="T384" i="1"/>
  <c r="AL384" i="1"/>
  <c r="AM384" i="1" s="1"/>
  <c r="U396" i="1"/>
  <c r="U356" i="1"/>
  <c r="T393" i="1"/>
  <c r="AL393" i="1"/>
  <c r="AM393" i="1" s="1"/>
  <c r="T386" i="1"/>
  <c r="L322" i="1"/>
  <c r="T322" i="1" s="1"/>
  <c r="L406" i="1"/>
  <c r="T406" i="1" s="1"/>
  <c r="U351" i="1"/>
  <c r="U377" i="1"/>
  <c r="L378" i="1"/>
  <c r="T378" i="1" s="1"/>
  <c r="U407" i="1"/>
  <c r="L409" i="1"/>
  <c r="T409" i="1" s="1"/>
  <c r="T389" i="1"/>
  <c r="U411" i="1"/>
  <c r="L380" i="1"/>
  <c r="T380" i="1" s="1"/>
  <c r="L382" i="1"/>
  <c r="T382" i="1" s="1"/>
  <c r="U390" i="1"/>
  <c r="L391" i="1"/>
  <c r="T391" i="1" s="1"/>
  <c r="U399" i="1"/>
  <c r="L400" i="1"/>
  <c r="T400" i="1" s="1"/>
  <c r="T413" i="1"/>
  <c r="U414" i="1"/>
  <c r="L442" i="1"/>
  <c r="T442" i="1" s="1"/>
  <c r="T383" i="1"/>
  <c r="T392" i="1"/>
  <c r="T401" i="1"/>
  <c r="L418" i="1"/>
  <c r="T418" i="1" s="1"/>
  <c r="L421" i="1"/>
  <c r="T421" i="1" s="1"/>
  <c r="L424" i="1"/>
  <c r="T424" i="1" s="1"/>
  <c r="L427" i="1"/>
  <c r="T427" i="1" s="1"/>
  <c r="L430" i="1"/>
  <c r="T430" i="1" s="1"/>
  <c r="L433" i="1"/>
  <c r="T433" i="1" s="1"/>
  <c r="L436" i="1"/>
  <c r="T436" i="1" s="1"/>
  <c r="L439" i="1"/>
  <c r="T439" i="1" s="1"/>
  <c r="U417" i="1"/>
  <c r="U420" i="1"/>
  <c r="U423" i="1"/>
  <c r="U426" i="1"/>
  <c r="U429" i="1"/>
  <c r="U431" i="1"/>
  <c r="U432" i="1"/>
  <c r="U437" i="1"/>
  <c r="U438" i="1"/>
  <c r="U440" i="1"/>
  <c r="L385" i="1"/>
  <c r="T385" i="1" s="1"/>
  <c r="L394" i="1"/>
  <c r="T394" i="1" s="1"/>
  <c r="L403" i="1"/>
  <c r="T403" i="1" s="1"/>
  <c r="U93" i="1" l="1"/>
  <c r="U311" i="1"/>
  <c r="U248" i="1"/>
  <c r="U172" i="1"/>
  <c r="U154" i="1"/>
  <c r="U178" i="1"/>
  <c r="U105" i="1"/>
  <c r="U90" i="1"/>
  <c r="U120" i="1"/>
  <c r="U146" i="1"/>
  <c r="U287" i="1"/>
  <c r="U397" i="1"/>
  <c r="U231" i="1"/>
  <c r="U113" i="1"/>
  <c r="U92" i="1"/>
  <c r="U95" i="1"/>
  <c r="U435" i="1"/>
  <c r="U280" i="1"/>
  <c r="U236" i="1"/>
  <c r="U139" i="1"/>
  <c r="U441" i="1"/>
  <c r="U434" i="1"/>
  <c r="U134" i="1"/>
  <c r="U107" i="1"/>
  <c r="U218" i="1"/>
  <c r="U21" i="1"/>
  <c r="U20" i="1"/>
  <c r="U108" i="1"/>
  <c r="U200" i="1"/>
  <c r="U410" i="1"/>
  <c r="U191" i="1"/>
  <c r="U194" i="1"/>
  <c r="U205" i="1"/>
  <c r="U415" i="1"/>
  <c r="U103" i="1"/>
  <c r="U310" i="1"/>
  <c r="U350" i="1"/>
  <c r="U293" i="1"/>
  <c r="U114" i="1"/>
  <c r="U320" i="1"/>
  <c r="U362" i="1"/>
  <c r="U222" i="1"/>
  <c r="U229" i="1"/>
  <c r="U97" i="1"/>
  <c r="U168" i="1"/>
  <c r="U240" i="1"/>
  <c r="U174" i="1"/>
  <c r="U340" i="1"/>
  <c r="U112" i="1"/>
  <c r="U349" i="1"/>
  <c r="U334" i="1"/>
  <c r="U404" i="1"/>
  <c r="U401" i="1"/>
  <c r="U266" i="1"/>
  <c r="U186" i="1"/>
  <c r="U243" i="1"/>
  <c r="U207" i="1"/>
  <c r="U75" i="1"/>
  <c r="U160" i="1"/>
  <c r="U169" i="1"/>
  <c r="U71" i="1"/>
  <c r="U111" i="1"/>
  <c r="U30" i="1"/>
  <c r="U59" i="1"/>
  <c r="U409" i="1"/>
  <c r="U298" i="1"/>
  <c r="U64" i="1"/>
  <c r="U403" i="1"/>
  <c r="U392" i="1"/>
  <c r="U391" i="1"/>
  <c r="U378" i="1"/>
  <c r="U395" i="1"/>
  <c r="U330" i="1"/>
  <c r="U268" i="1"/>
  <c r="U363" i="1"/>
  <c r="U260" i="1"/>
  <c r="U223" i="1"/>
  <c r="U61" i="1"/>
  <c r="U273" i="1"/>
  <c r="U81" i="1"/>
  <c r="U439" i="1"/>
  <c r="U383" i="1"/>
  <c r="U290" i="1"/>
  <c r="U262" i="1"/>
  <c r="U185" i="1"/>
  <c r="U297" i="1"/>
  <c r="U237" i="1"/>
  <c r="U157" i="1"/>
  <c r="U43" i="1"/>
  <c r="U143" i="1"/>
  <c r="U148" i="1"/>
  <c r="U436" i="1"/>
  <c r="U279" i="1"/>
  <c r="U358" i="1"/>
  <c r="U316" i="1"/>
  <c r="U371" i="1"/>
  <c r="U265" i="1"/>
  <c r="U294" i="1"/>
  <c r="U255" i="1"/>
  <c r="U257" i="1"/>
  <c r="U69" i="1"/>
  <c r="U85" i="1"/>
  <c r="U53" i="1"/>
  <c r="U433" i="1"/>
  <c r="U380" i="1"/>
  <c r="U329" i="1"/>
  <c r="U384" i="1"/>
  <c r="U326" i="1"/>
  <c r="U331" i="1"/>
  <c r="U264" i="1"/>
  <c r="U249" i="1"/>
  <c r="U161" i="1"/>
  <c r="U304" i="1"/>
  <c r="U163" i="1"/>
  <c r="U400" i="1"/>
  <c r="U430" i="1"/>
  <c r="U406" i="1"/>
  <c r="U325" i="1"/>
  <c r="U327" i="1"/>
  <c r="U355" i="1"/>
  <c r="U256" i="1"/>
  <c r="U295" i="1"/>
  <c r="U247" i="1"/>
  <c r="U182" i="1"/>
  <c r="U60" i="1"/>
  <c r="U220" i="1"/>
  <c r="U219" i="1"/>
  <c r="U79" i="1"/>
  <c r="U427" i="1"/>
  <c r="U323" i="1"/>
  <c r="U261" i="1"/>
  <c r="U234" i="1"/>
  <c r="U144" i="1"/>
  <c r="U242" i="1"/>
  <c r="U214" i="1"/>
  <c r="U385" i="1"/>
  <c r="U386" i="1"/>
  <c r="U424" i="1"/>
  <c r="U393" i="1"/>
  <c r="U313" i="1"/>
  <c r="U72" i="1"/>
  <c r="U211" i="1"/>
  <c r="U76" i="1"/>
  <c r="U56" i="1"/>
  <c r="U394" i="1"/>
  <c r="U382" i="1"/>
  <c r="U421" i="1"/>
  <c r="U389" i="1"/>
  <c r="U376" i="1"/>
  <c r="U402" i="1"/>
  <c r="U314" i="1"/>
  <c r="U246" i="1"/>
  <c r="U122" i="1"/>
  <c r="U159" i="1"/>
  <c r="U46" i="1"/>
  <c r="U328" i="1"/>
  <c r="U77" i="1"/>
  <c r="U271" i="1"/>
  <c r="U252" i="1"/>
  <c r="U418" i="1"/>
  <c r="U413" i="1"/>
  <c r="U292" i="1"/>
  <c r="U301" i="1"/>
  <c r="U235" i="1"/>
  <c r="U244" i="1"/>
  <c r="U130" i="1"/>
  <c r="U86" i="1"/>
  <c r="U65" i="1"/>
  <c r="U167" i="1"/>
  <c r="U58" i="1"/>
  <c r="T42" i="1"/>
  <c r="U66" i="1"/>
  <c r="U442" i="1"/>
  <c r="U416" i="1"/>
  <c r="U324" i="1"/>
  <c r="U226" i="1"/>
  <c r="U259" i="1"/>
  <c r="U212" i="1"/>
  <c r="U151" i="1"/>
  <c r="U142" i="1"/>
  <c r="U42" i="1" l="1"/>
</calcChain>
</file>

<file path=xl/sharedStrings.xml><?xml version="1.0" encoding="utf-8"?>
<sst xmlns="http://schemas.openxmlformats.org/spreadsheetml/2006/main" count="9363" uniqueCount="2367">
  <si>
    <t>Основание для заключения
Номер извещения/ распоряжение/ ст. № 44-ФЗ</t>
  </si>
  <si>
    <t>Дата извещения</t>
  </si>
  <si>
    <t>Нормативно-правовой акт, в рамках которого осуществляется централизованная закупка лекарственных препаратов</t>
  </si>
  <si>
    <t>Номер реестровой записи контракта</t>
  </si>
  <si>
    <t>Ссылка на ЕИС</t>
  </si>
  <si>
    <t>Дата заключения контракта</t>
  </si>
  <si>
    <t>№ Контракта</t>
  </si>
  <si>
    <t>Поставщик</t>
  </si>
  <si>
    <t>МНН закупаемого лекарственного препарата</t>
  </si>
  <si>
    <t>цена по контракту</t>
  </si>
  <si>
    <t>цена с учетом ДС к контракту</t>
  </si>
  <si>
    <t>цена с учетом многолетних ГК</t>
  </si>
  <si>
    <t>Торговое наименование</t>
  </si>
  <si>
    <t>форма выпуска в соответствии с регистрационным удостоверением лекарственного препарата</t>
  </si>
  <si>
    <t>Страна происхождения</t>
  </si>
  <si>
    <t>Доля ЛП отечественного призводства, %</t>
  </si>
  <si>
    <t>Доля ЛП иностранного призводства, %</t>
  </si>
  <si>
    <t>единица измерения</t>
  </si>
  <si>
    <t>Количество единиц измерения во вторичной упаковке</t>
  </si>
  <si>
    <t>Цена за ед. по ТЗ</t>
  </si>
  <si>
    <t>Цена за упаковку</t>
  </si>
  <si>
    <t xml:space="preserve">                                                   Количество поставляемого Товара</t>
  </si>
  <si>
    <t>субъекты поставки по Кругу добра/COVID</t>
  </si>
  <si>
    <t xml:space="preserve">            Срок поставки согласно ГК</t>
  </si>
  <si>
    <t>статус исполнения Контракта</t>
  </si>
  <si>
    <t>общеее Количество</t>
  </si>
  <si>
    <t>I</t>
  </si>
  <si>
    <t>дети</t>
  </si>
  <si>
    <t>стоимость детей</t>
  </si>
  <si>
    <t>взрослые</t>
  </si>
  <si>
    <t>стоимость взрослых</t>
  </si>
  <si>
    <t>II</t>
  </si>
  <si>
    <t>III</t>
  </si>
  <si>
    <t>стоимостьвзрослых</t>
  </si>
  <si>
    <t>кол-во упаковок по потребности</t>
  </si>
  <si>
    <t>кол-во целых упаковок</t>
  </si>
  <si>
    <t>п.2 ч.1 ст. 93
распоряжение от 21.03.2022 № 566-р</t>
  </si>
  <si>
    <t>-</t>
  </si>
  <si>
    <t>1970515020222000447</t>
  </si>
  <si>
    <t>https://zakupki.gov.ru/epz/contract/contractCard/common-info.html?reestrNumber=1970515020222000447</t>
  </si>
  <si>
    <t>К-02-Т/8</t>
  </si>
  <si>
    <t>АО "НацИмБио"</t>
  </si>
  <si>
    <t xml:space="preserve">Вакцина для профилактики гриппа (инактивированная) 3-х валентная (для детского населения), раствор для внутримышечного введения </t>
  </si>
  <si>
    <t>СОВИГРИПП® Вакцина гриппозная инактивированная субъединичная</t>
  </si>
  <si>
    <t>раствор для внутримышечного введения (шприц) 0.5 мл (1 доза) х 10 (пачка картонная)</t>
  </si>
  <si>
    <t>Россия</t>
  </si>
  <si>
    <t>доза</t>
  </si>
  <si>
    <t>в стадии исполнения</t>
  </si>
  <si>
    <t>1970515020222000441</t>
  </si>
  <si>
    <t>https://zakupki.gov.ru/epz/contract/contractCard/common-info.html?reestrNumber=1970515020222000441</t>
  </si>
  <si>
    <t>К-02-Т/8-1</t>
  </si>
  <si>
    <t>Вакцина для профилактики гриппа (инактивированная) 4-х валентная (для взрослого населения), раствор для внутримышечного введения</t>
  </si>
  <si>
    <t>Ультрикс® Квадри Вакцина гриппозная четырехвалентная инактивированная расщепленная</t>
  </si>
  <si>
    <t xml:space="preserve">раствор для внутримышечного введения 0.5 мл/доза (шприц) 0.5 мл (1 доза) х 10 (пачка картонная) </t>
  </si>
  <si>
    <t>1970515020222000448</t>
  </si>
  <si>
    <t>https://zakupki.gov.ru/epz/contract/contractCard/common-info.html?reestrNumber=1970515020222000448</t>
  </si>
  <si>
    <t>К-02-Т/8-2</t>
  </si>
  <si>
    <t xml:space="preserve">Вакцина для профилактики гриппа (инактивированная) 4-х валентная (для детского населения), раствор для внутримышечного введения </t>
  </si>
  <si>
    <t>01.09.2023
30.11.2023</t>
  </si>
  <si>
    <t>1970515020222000450</t>
  </si>
  <si>
    <t>https://zakupki.gov.ru/epz/contract/contractCard/common-info.html?reestrNumber=1970515020222000450</t>
  </si>
  <si>
    <t>К-02-Т/8-3</t>
  </si>
  <si>
    <t xml:space="preserve">Вакцина для профилактики гриппа (инактивированная) 3-х валентная (для взрослого населения), раствор для внутримышечного введения </t>
  </si>
  <si>
    <t>1.СОВИГРИПП® Вакцина гриппозная инактивированная субъединичная;
2.СОВИГРИПП® Вакцина гриппозная инактивированная субъединичная;
3.СОВИГРИПП® Вакцина гриппозная инактивированная субъединичная.</t>
  </si>
  <si>
    <t>1.раствор для внутримышечного введения (ампула) 0.5 мл (1 доза) х 10 (коробка/пачка картонная);
2.раствор для внутримышечного введения (ампула) 0.5 мл (1 доза) х 10 (коробка/пачка картонная);
3.раствор для внутримышечного введения (ампула) 0.5 мл (1 доза) х 10 (коробка/пачка картонная).</t>
  </si>
  <si>
    <t>К-02-Т/1</t>
  </si>
  <si>
    <t xml:space="preserve">Анатоксин дифтерийно-столбнячный, суспензия для внутримышечного введения </t>
  </si>
  <si>
    <t>Анатоксин дифтерийно-столбнячный очищенный адсорбированный жидкий (АДС-анатоксин)</t>
  </si>
  <si>
    <t>суспензия для внутримышечного введения</t>
  </si>
  <si>
    <t>К-02-Т/1-1</t>
  </si>
  <si>
    <t>Анатоксин дифтерийно-столбнячный (с уменьшенным содержанием антигенов), суспензия для внутримышечного и подкожного введения</t>
  </si>
  <si>
    <t>Анатоксин дифтерийно-столбнячный очищенный адсорбированный с уменьшенным содержанием антигенов жидкий (АДС-М-анатоксин)</t>
  </si>
  <si>
    <t>суспензия для внутримышечного и подкожного введения</t>
  </si>
  <si>
    <t>К-02-Т/1-2</t>
  </si>
  <si>
    <t xml:space="preserve">Анатоксин дифтерийный (с уменьшенным содержанием антигена), суспензия для внутримышечного и подкожного введения </t>
  </si>
  <si>
    <t>Анатоксин дифтерийный очищенный адсорбированный с уменьшенным содержанием антигена жидкий (АД-М-анатоксин)</t>
  </si>
  <si>
    <t>К-02-Т/1-3</t>
  </si>
  <si>
    <t>Вакцина для профилактики вирусного гепатита В, дифтерии, коклюша и столбняка, суспензия для внутримышечного введения</t>
  </si>
  <si>
    <t>Вакцина против коклюша, дифтерии, столбняка и гепатита В адсорбированная (Вакцина АКДС-Геп В)</t>
  </si>
  <si>
    <t>К-02-Т/1-4</t>
  </si>
  <si>
    <t>Вакцина для профилактики вирусного гепатита В (для взрослого населения), суспензия для внутримышечного введения, 0,02 мг/мл</t>
  </si>
  <si>
    <t>1.	1. Вакцина гепатита В рекомбинантная дрожжевая;
2. Регевак® В (Вакцина против гепатита В, рекомбинантная дрожжевая жидкая).</t>
  </si>
  <si>
    <t>1. суспензия для внутримышечного введения;
2. суспензия для внутримышечного введения.</t>
  </si>
  <si>
    <t>К-02-Т/1-5</t>
  </si>
  <si>
    <t>Вакцина для профилактики вирусного гепатита В (для детского населения), суспензия для внутримышечного введения, 0,02 мг/мл</t>
  </si>
  <si>
    <t>К-02-Т/1-6</t>
  </si>
  <si>
    <t>Вакцина для профилактики вирусного гепатита В (для детского населения (для детей до года)), суспензия для внутримышечного введения, 0,02 мг/мл</t>
  </si>
  <si>
    <t>К-02-Т/1-7</t>
  </si>
  <si>
    <t xml:space="preserve">Вакцина для профилактики кори, лиофилизат для приготовления раствора для подкожного введения </t>
  </si>
  <si>
    <t>Вакцина коревая культуральная живая</t>
  </si>
  <si>
    <t>лиофилизат для приготовления раствора для подкожного введения</t>
  </si>
  <si>
    <t>К-02-Т/1-8</t>
  </si>
  <si>
    <t xml:space="preserve">Вакцина для профилактики паротита, лиофилизат для приготовления раствора для подкожного введения </t>
  </si>
  <si>
    <t>Вакцина паротитная культуральная живая</t>
  </si>
  <si>
    <t>К-02-Т/1-9</t>
  </si>
  <si>
    <t>Вакцина для профилактики кори и паротита, лиофилизат для приготовления раствора для подкожного введения</t>
  </si>
  <si>
    <t>Вакцина паротитно-коревая культуральная живая</t>
  </si>
  <si>
    <t>К-02-Т/1-10</t>
  </si>
  <si>
    <t xml:space="preserve">Вакцина для профилактики краснухи, лиофилизат для приготовления раствора для подкожного введения </t>
  </si>
  <si>
    <t>К-02-Т/2</t>
  </si>
  <si>
    <t xml:space="preserve">Анатоксин столбнячный, суспензия для подкожного введения </t>
  </si>
  <si>
    <t>Анатоксин столбнячный очищенный адсорбированный жидкий (АС-анатоксин)</t>
  </si>
  <si>
    <t>суспензия для подкожного введения</t>
  </si>
  <si>
    <t>К-02-Т/2-1</t>
  </si>
  <si>
    <t>Вакцина для профилактики дифтерии, коклюша и столбняка, суспензия для внутримышечного введения</t>
  </si>
  <si>
    <t>Вакцина коклюшно-дифтерийно-столбнячная адсорбированная (АКДС-вакцина)</t>
  </si>
  <si>
    <t>К-02-Т/2-2</t>
  </si>
  <si>
    <t>Вакцина для профилактики вирусного гепатита В, дифтерии и столбняка, суспензия для внутримышечного введения</t>
  </si>
  <si>
    <t>Бубо®-М (Вакцина комбинированная гепатита В и анатоксина дифтерийно-столбнячного с уменьшенным содержанием антигенов адсорбированная жидкая)</t>
  </si>
  <si>
    <t>К-02-Т/3</t>
  </si>
  <si>
    <t>Вакцина для профилактики туберкулеза, лиофилизат для приготовления суспензии для внутрикожного введения</t>
  </si>
  <si>
    <t>1. Вакцина туберкулезная (БЦЖ);
2. Вакцина туберкулезная (БЦЖ).</t>
  </si>
  <si>
    <t>1. лиофилизат для приготовления суспензии для внутрикожного введения;
2.  лиофилизат для приготовления суспензии для внутрикожного введения.</t>
  </si>
  <si>
    <t>К-02-Т/3-1</t>
  </si>
  <si>
    <t>Вакцина для профилактики туберкулеза (для щадящей первичной иммунизации), лиофилизат для приготовления суспензии для внутрикожного введения</t>
  </si>
  <si>
    <t>1. Вакцина туберкулезная для щадящей первичной иммунизации (БЦЖ-М);
2. Вакцина туберкулезная для щадящей первичной иммунизации (БЦЖ-М).</t>
  </si>
  <si>
    <t>III. 25.10.2023 
IV. 25.12.2023</t>
  </si>
  <si>
    <t>К-02-Т/4</t>
  </si>
  <si>
    <t>Вакцина для профилактики кори, краснухи и паротита, лиофилизат для приготовления раствора для подкожного введения</t>
  </si>
  <si>
    <t>ВАКТРИВИР Комбинированная вакцина против кори, краснухи и паротита культуральная живая</t>
  </si>
  <si>
    <t>0873400003921000074</t>
  </si>
  <si>
    <t>1512 вич</t>
  </si>
  <si>
    <t>1970515020221000096</t>
  </si>
  <si>
    <t>https://zakupki.gov.ru/epz/contract/contractCard/common-info.html?reestrNumber=1970515020221000096</t>
  </si>
  <si>
    <t>0873400003921000074-0001</t>
  </si>
  <si>
    <t>АО "ГлаксоСмитКляйн Трейдинг"</t>
  </si>
  <si>
    <t>Долутегравир, таблетки, 
покрытые пленочной оболочкой, 50 мг</t>
  </si>
  <si>
    <t>Тивикай®</t>
  </si>
  <si>
    <t>таблетки, покрытые пленочной оболочкой, 
50 мг (флакон) 30 х 1 (пачка картонная)</t>
  </si>
  <si>
    <t>таблетка</t>
  </si>
  <si>
    <t>30 355 643,00</t>
  </si>
  <si>
    <t>0873400003921000075</t>
  </si>
  <si>
    <t>1970515020221000132</t>
  </si>
  <si>
    <t>https://zakupki.gov.ru/epz/contract/contractCard/common-info.html?reestrNumber=1970515020221000132</t>
  </si>
  <si>
    <t>0873400003921000075-0001</t>
  </si>
  <si>
    <t>АО "Р-Фарм"</t>
  </si>
  <si>
    <t>Ралтегравир, таблетки,
 покрытые пленочной оболочкой, 400 мг</t>
  </si>
  <si>
    <t>Исентресс®</t>
  </si>
  <si>
    <t>таблетки покрытые пленочной оболочкой, 400 мг (флакон) 60 х 1 (пачка картонная)</t>
  </si>
  <si>
    <t>0873400003921000076</t>
  </si>
  <si>
    <t>1970515020221000136</t>
  </si>
  <si>
    <t>https://zakupki.gov.ru/epz/contract/contractCard/common-info.html?reestrNumber=1970515020221000136</t>
  </si>
  <si>
    <t>0873400003921000076-0001</t>
  </si>
  <si>
    <t>АО "Фармстандарт"</t>
  </si>
  <si>
    <t>Этравирин, таблетки, 200 мг</t>
  </si>
  <si>
    <t>Интеленс ®</t>
  </si>
  <si>
    <t>таблетки, 200 мг (флакон) 60 x 1 (пачка картонная)</t>
  </si>
  <si>
    <t>Италия</t>
  </si>
  <si>
    <t>0873400003921000168</t>
  </si>
  <si>
    <t>1970515020221000185</t>
  </si>
  <si>
    <t>https://zakupki.gov.ru/epz/contract/contractCard/common-info.html?reestrNumber=1970515020221000185</t>
  </si>
  <si>
    <t>0873400003921000168-0001</t>
  </si>
  <si>
    <t xml:space="preserve">Дасабувир, таблетки, покрытые пленочной оболочкой, 250 мг; Омбитасвир + Паритапревир + Ритонавир, таблетки, покрытые пленочной оболочкой, 12,5 мг + 75 мг + 50 мг </t>
  </si>
  <si>
    <t>Викейра Пак</t>
  </si>
  <si>
    <t>таблеток набор, содержащий: Дасабувир - таблетки, покрытые пленочной оболочкой 250 мг; Омбитасвир + Паритапревир + Ритонавир - таблетки, покрытые пленочной оболочкой 12.5 мг + 75 мг + 50 мг (блистер) (2+2) х 28 (пачка картонная)</t>
  </si>
  <si>
    <t>Ирландия</t>
  </si>
  <si>
    <t>шт.</t>
  </si>
  <si>
    <t>1889,29
1382,68</t>
  </si>
  <si>
    <t>211 600,48
154 860,16</t>
  </si>
  <si>
    <t>0873400003921000169</t>
  </si>
  <si>
    <t>1970515020221000187</t>
  </si>
  <si>
    <t>https://zakupki.gov.ru/epz/contract/contractCard/common-info.html?reestrNumber=1970515020221000187</t>
  </si>
  <si>
    <t>0873400003921000169-0001</t>
  </si>
  <si>
    <t xml:space="preserve">Нарлапревир, таблетки покрытые пленочной оболочкой, 100 мг </t>
  </si>
  <si>
    <t>Арланса®</t>
  </si>
  <si>
    <t>Таблетки, покрытые пленочной оболочкой, 100 мг (флакон) 56 х 1 (пачка картонная)</t>
  </si>
  <si>
    <t>0873400003921000258</t>
  </si>
  <si>
    <t xml:space="preserve">1970515020221000275 </t>
  </si>
  <si>
    <t>https://zakupki.gov.ru/epz/order/notice/ea44/view/supplier-results.html?regNumber=0873400003921000258</t>
  </si>
  <si>
    <t>0873400003921000258-0001</t>
  </si>
  <si>
    <t xml:space="preserve"> Натализумаб, концентрат для приготовления раствора для инфузий, 20 мг/мл </t>
  </si>
  <si>
    <t>Тизабри</t>
  </si>
  <si>
    <t>концентрат для 
приготовления раствора для инфузий, 20 мг/мл (флакон) 15 мл х 1 (пачка картонная)</t>
  </si>
  <si>
    <t>Германия</t>
  </si>
  <si>
    <t>мл</t>
  </si>
  <si>
    <t>0873400003921000351</t>
  </si>
  <si>
    <t>1970515020221000365</t>
  </si>
  <si>
    <t>https://zakupki.gov.ru/epz/order/notice/ea44/view/common-info.html?regNumber=0873400003921000351</t>
  </si>
  <si>
    <t>0873400003921000351-0001</t>
  </si>
  <si>
    <t>АО "Фармимэкс"</t>
  </si>
  <si>
    <t>Фактор свертывания крови VIII, лиофилизат для приготовления раствора для внутривенного введения и/или инфузий 400-799 МЕ</t>
  </si>
  <si>
    <t xml:space="preserve">1. Октанат;
2. Иммунат;
3. Бериате®;
4. Эмоклот Д.И.;
5. Коэйт®-ДВИ
</t>
  </si>
  <si>
    <t xml:space="preserve">1. лиофилизат для приготовления раствора для внутривенного введения 
2. лиофилизат для приготовления раствора для внутривенного введения
3. лиофилизат для приготовления раствора для внутривенного введения
4. лиофилизат для приготовления раствора для инфузий
5. лиофилизат для приготовления раствора для внутривенного введения
</t>
  </si>
  <si>
    <t xml:space="preserve">Австрия
Швеция
Франция
Австрия
Германия
Италия
США
</t>
  </si>
  <si>
    <t>МЕ</t>
  </si>
  <si>
    <t>исполнен в части 2022</t>
  </si>
  <si>
    <t>0873400003921000352</t>
  </si>
  <si>
    <t>1970515020221000362</t>
  </si>
  <si>
    <t>https://zakupki.gov.ru/epz/order/notice/ea44/view/common-info.html?regNumber=0873400003921000352</t>
  </si>
  <si>
    <t>0873400003921000352-0001</t>
  </si>
  <si>
    <t>Фактор свертывания крови IX, лиофилизат для  приготовления раствора для внутривенного введения и/или инфузий 1000-1200 МЕ</t>
  </si>
  <si>
    <t xml:space="preserve">1. Октанайн Ф (фильтрованный);
2. Иммунин;
3. Аимафикс.
</t>
  </si>
  <si>
    <t xml:space="preserve">1. лиофилизат для приготовления раствора для инфузий;
2. лиофилизат для приготовления раствора для инфузий;
3. лиофилизат для приготовления раствора для инфузий.
</t>
  </si>
  <si>
    <t xml:space="preserve">Австрия
Австрия
Италия
</t>
  </si>
  <si>
    <t>1000
1200
1000</t>
  </si>
  <si>
    <t>10 730,00
12 876,00
10 730,00</t>
  </si>
  <si>
    <t>162567,208/
135472,673</t>
  </si>
  <si>
    <t>162568/
135473</t>
  </si>
  <si>
    <t>0873400003921000353</t>
  </si>
  <si>
    <t>1970515020221000364</t>
  </si>
  <si>
    <t>https://zakupki.gov.ru/epz/order/notice/ea44/view/common-info.html?regNumber=0873400003921000353</t>
  </si>
  <si>
    <t>0873400003921000353-0001</t>
  </si>
  <si>
    <t>Фактор свертывания крови VIII, лиофилизат для приготовления раствора для внутривенного введения и/или инфузий 800-1400 МЕ</t>
  </si>
  <si>
    <t>0873400003921000361</t>
  </si>
  <si>
    <t>1970515020221000355</t>
  </si>
  <si>
    <t xml:space="preserve">https://zakupki.gov.ru/epz/order/notice/ea44/view/common-info.html?regNumber=0873400003921000361 </t>
  </si>
  <si>
    <t>0873400003921000361-0001</t>
  </si>
  <si>
    <t>Фактор свертывания крови VIII, лиофилизат для приготовления раствора для внутривенного введения и/или инфузий 200-399 МЕ</t>
  </si>
  <si>
    <t>Октанат</t>
  </si>
  <si>
    <t>лиофилизат для приготовления раствора для внутривенного введения</t>
  </si>
  <si>
    <t>Австрия, Швеция, Франция</t>
  </si>
  <si>
    <t>0873400003921000362</t>
  </si>
  <si>
    <t>1970515020221000357</t>
  </si>
  <si>
    <t xml:space="preserve">https://zakupki.gov.ru/epz/order/notice/ea44/view/common-info.html?regNumber=0873400003921000362   </t>
  </si>
  <si>
    <t>0873400003921000362-0001</t>
  </si>
  <si>
    <t>Фактор свертывания крови IX, лиофилизат для  приготовления раствора для внутривенного введения и/или инфузий 250 МЕ</t>
  </si>
  <si>
    <t>Октанайн Ф (фильтрованный)</t>
  </si>
  <si>
    <t>Лиофилизат для приготовления раствора для инфузий</t>
  </si>
  <si>
    <t>Австрия</t>
  </si>
  <si>
    <t>исполнен в части 2023</t>
  </si>
  <si>
    <t>0873400003921000363</t>
  </si>
  <si>
    <t>1970515020221000373</t>
  </si>
  <si>
    <t>https://zakupki.gov.ru/epz/order/notice/ea44/view/common-info.html?regNumber=0873400003921000363</t>
  </si>
  <si>
    <t>0873400003921000363-0001</t>
  </si>
  <si>
    <t>Фактор свертывания крови IX, лиофилизат для  приготовления раствора для внутривенного введения и/или инфузий 500-600 М</t>
  </si>
  <si>
    <t>500
600
500</t>
  </si>
  <si>
    <t>2 680,00
3 216,00
2 680,00</t>
  </si>
  <si>
    <t>104736,80/
87280,67</t>
  </si>
  <si>
    <t>104737/ 87281</t>
  </si>
  <si>
    <t>исполнен в части 2024</t>
  </si>
  <si>
    <t>0873400003921000388</t>
  </si>
  <si>
    <t>1970515020221000378</t>
  </si>
  <si>
    <t>https://zakupki.gov.ru/epz/order/notice/ea44/view/common-info.html?regNumber=0873400003921000388</t>
  </si>
  <si>
    <t>0873400003921000388-0001</t>
  </si>
  <si>
    <t>Эверолимус, 
таблетки и/или таблетки диспергируемые, 0,25 мг</t>
  </si>
  <si>
    <t>Сертикан®</t>
  </si>
  <si>
    <t xml:space="preserve">таблетки, 0.25 мг (блистер) 
10 х 6 (пачка картонная)
</t>
  </si>
  <si>
    <t>01.03.2023
01.06.2023</t>
  </si>
  <si>
    <t>0873400003921000392</t>
  </si>
  <si>
    <t>1970515020222000004</t>
  </si>
  <si>
    <t>https://zakupki.gov.ru/epz/order/notice/ea44/view/common-info.html?regNumber=0873400003921000392</t>
  </si>
  <si>
    <t>0873400003921000392-0001</t>
  </si>
  <si>
    <t>Эверолимус, 
таблетки и/или таблетки диспергируемые, 0,75 мг</t>
  </si>
  <si>
    <t xml:space="preserve">таблетки, 0.75 мг (блистер) 
10 х 6 (пачка картонная)
</t>
  </si>
  <si>
    <t>0873400003921000393</t>
  </si>
  <si>
    <t>1970515020222000013</t>
  </si>
  <si>
    <t>https://zakupki.gov.ru/epz/order/notice/ea44/view/common-info.html?regNumber=0873400003921000393</t>
  </si>
  <si>
    <t>0873400003921000393-0001</t>
  </si>
  <si>
    <t>Эверолимус, 
таблетки и/или таблетки диспергируемые, 0,5 мг</t>
  </si>
  <si>
    <t>таблетки, 0.5 мг (блистер) 10 х 6 (пачка картонная)</t>
  </si>
  <si>
    <t>0873400003922000002</t>
  </si>
  <si>
    <t>1970515020222000153</t>
  </si>
  <si>
    <t>https://zakupki.gov.ru/epz/order/notice/ea20/view/common-info.html?regNumber=0873400003922000002</t>
  </si>
  <si>
    <t>0873400003922000002_358372</t>
  </si>
  <si>
    <t>Такролимус, капсулы пролонгированного действия 5 мг</t>
  </si>
  <si>
    <t>Адваграф®</t>
  </si>
  <si>
    <t>капсулы пролонгированного действия</t>
  </si>
  <si>
    <t>47 субъектов</t>
  </si>
  <si>
    <t>0873400003922000003</t>
  </si>
  <si>
    <t>1970515020222000154</t>
  </si>
  <si>
    <t>https://zakupki.gov.ru/epz/order/notice/ea20/view/common-info.html?regNumber=0873400003922000003</t>
  </si>
  <si>
    <t>0873400003922000003-0001</t>
  </si>
  <si>
    <t>Такролимус, капсулы пролонгированного действия 0,5 мг</t>
  </si>
  <si>
    <t>0873400003922000004</t>
  </si>
  <si>
    <t>1970515020222000155</t>
  </si>
  <si>
    <t>https://zakupki.gov.ru/epz/order/notice/ea20/view/common-info.html?regNumber=0873400003922000004</t>
  </si>
  <si>
    <t>0873400003922000004-0001</t>
  </si>
  <si>
    <t>Такролимус, капсулы пролонгированного действия 1 мг</t>
  </si>
  <si>
    <t>0873400003922000276</t>
  </si>
  <si>
    <t>1970515020222000353</t>
  </si>
  <si>
    <t>https://zakupki.gov.ru/epz/contract/search/results.html?searchString=0873400003922000276&amp;morphology=on&amp;search-filter=%D0%94%D0%B0%D1%82%D0%B5+%D1%80%D0%B0%D0%B7%D0%BC%D0%B5%D1%89%D0%B5%D0%BD%D0%B8%D1%8F&amp;fz44=on&amp;contractStageList_0=on&amp;contractStageList_1=on&amp;contractStageList_2=on&amp;contractStageList_3=on&amp;contractStageList=0%2C1%2C2%2C3&amp;contractCurrencyID=-1&amp;budgetLevelsIdNameHidden=%7B%7D&amp;sortBy=UPDATE_DATE&amp;pageNumber=1&amp;sortDirection=false&amp;recordsPerPage=_10&amp;showLotsInfoHidden=false</t>
  </si>
  <si>
    <t>0873400003922000276-0001</t>
  </si>
  <si>
    <t>Окрелизумаб, концентрат для приготовления раствора для инфузий, 30 мг/мл</t>
  </si>
  <si>
    <t>Окревус®</t>
  </si>
  <si>
    <t xml:space="preserve">концентрат для приготовления раствора для инфузий, </t>
  </si>
  <si>
    <t>0873400003922000277</t>
  </si>
  <si>
    <t>1970515020222000332</t>
  </si>
  <si>
    <t>https://zakupki.gov.ru/epz/order/notice/ea20/view/common-info.html?regNumber=0873400003922000277</t>
  </si>
  <si>
    <t>0873400003922000277-0001</t>
  </si>
  <si>
    <t>Мороктоког альфа, лиофилизат для приготовления раствора для внутривенного введения, 1000 МЕ</t>
  </si>
  <si>
    <t>Октофактор®</t>
  </si>
  <si>
    <t>[лиофилизат для приготовления раствора для внутривенного введения, 1000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</si>
  <si>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0873400003922000278</t>
  </si>
  <si>
    <t>1970515020222000325</t>
  </si>
  <si>
    <t>https://zakupki.gov.ru/epz/order/notice/ea20/view/common-info.html?regNumber=0873400003922000278</t>
  </si>
  <si>
    <t>0873400003922000278-0001</t>
  </si>
  <si>
    <t>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</si>
  <si>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</si>
  <si>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0873400003922000279 </t>
  </si>
  <si>
    <t>1970515020222000333</t>
  </si>
  <si>
    <t>https://zakupki.gov.ru/epz/order/notice/ea20/view/common-info.html?regNumber=0873400003922000279</t>
  </si>
  <si>
    <t>0873400003922000279-0001</t>
  </si>
  <si>
    <t>Ритуксимаб, концентрат для приготовления раствора для инфузий,10  мг/мл,  10  мл</t>
  </si>
  <si>
    <t>Реддитукс®</t>
  </si>
  <si>
    <t>концентрат для приготовления раствора для инфузий, 
10 мг/мл (флакон) 10 мл х 1 (пачка картонная)</t>
  </si>
  <si>
    <t>0873400003922000282</t>
  </si>
  <si>
    <t>1970515020222000320</t>
  </si>
  <si>
    <t>https://zakupki.gov.ru/epz/order/notice/ea20/view/common-info.html?regNumber=0873400003922000282</t>
  </si>
  <si>
    <t>0873400003922000282-0001</t>
  </si>
  <si>
    <t>ООО "Нанолек"</t>
  </si>
  <si>
    <t xml:space="preserve">Даратумумаб, концентрат для приготовления раствора для инфузий,20 мг/мл, 5мл </t>
  </si>
  <si>
    <t>Дарзалекс</t>
  </si>
  <si>
    <t>концентрат для приготовления раствора для инфузий, 20 мг/мл (флакон) 5.0 мл х 1 (пачка картонная)</t>
  </si>
  <si>
    <t>Швейцария</t>
  </si>
  <si>
    <t>0873400003922000283 </t>
  </si>
  <si>
    <t>1970515020222000336</t>
  </si>
  <si>
    <t>https://zakupki.gov.ru/epz/order/notice/ea20/view/common-info.html?regNumber=0873400003922000283</t>
  </si>
  <si>
    <t>0873400003922000283-0001</t>
  </si>
  <si>
    <t>ООО "Ирвин"</t>
  </si>
  <si>
    <t>Эмицизумаб, раствор для подкожного введения, 150 мг/мл, 0,7мл</t>
  </si>
  <si>
    <t>Гемлибра®</t>
  </si>
  <si>
    <t>раствор для подкожного введения, 150 мг/мл (флакон) 105 мг/0.7 мл х 1 (пачка картонная)</t>
  </si>
  <si>
    <t>Япония</t>
  </si>
  <si>
    <t>0873400003922000284</t>
  </si>
  <si>
    <t>1970515020222000327</t>
  </si>
  <si>
    <t>https://zakupki.gov.ru/epz/order/notice/ea20/view/common-info.html?regNumber=0873400003922000284</t>
  </si>
  <si>
    <t>0873400003922000284-0001</t>
  </si>
  <si>
    <t>Мороктоког альфа, лиофилизат для приготовления раствора для внутривенного введения, 2000 МЕ</t>
  </si>
  <si>
    <t>[лиофилизат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</si>
  <si>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0873400003922000285 </t>
  </si>
  <si>
    <t>1970515020222000316</t>
  </si>
  <si>
    <t>https://zakupki.gov.ru/epz/order/notice/ea20/view/common-info.html?regNumber=0873400003922000285</t>
  </si>
  <si>
    <t>0873400003922000285-0001</t>
  </si>
  <si>
    <t>Эфмороктоког альфа, лиофилизат для приготовления раствора для внутривенного введения, 1500МЕ</t>
  </si>
  <si>
    <t>ЭЛОКТЕЙТ</t>
  </si>
  <si>
    <t>[лиофилизат для приготовления раствора для внутривенного введения, 1500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</si>
  <si>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0873400003922000286</t>
  </si>
  <si>
    <t>1970515020222000317</t>
  </si>
  <si>
    <t>https://zakupki.gov.ru/epz/order/notice/ea20/view/common-info.html?regNumber=0873400003922000286</t>
  </si>
  <si>
    <t>0873400003922000286-0001</t>
  </si>
  <si>
    <t>Эфмороктоког альфа, лиофилизат для приготовления раствора для внутривенного введения, 500МЕ</t>
  </si>
  <si>
    <t>[лиофилизат для приготовления раствора для внутривенного введения, 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</si>
  <si>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0873400003922000287</t>
  </si>
  <si>
    <t>1970515020222000323</t>
  </si>
  <si>
    <t>https://zakupki.gov.ru/epz/order/notice/ea20/view/common-info.html?regNumber=0873400003922000287</t>
  </si>
  <si>
    <t>0873400003922000287-0001</t>
  </si>
  <si>
    <t xml:space="preserve">Эфмороктоког альфа, лиофилизат  для  приготовления  раствора  для  внутривенного  введения, 1000МЕ </t>
  </si>
  <si>
    <t>[лиофилизат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</si>
  <si>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0873400003922000288</t>
  </si>
  <si>
    <t>1970515020222000331</t>
  </si>
  <si>
    <t>https://zakupki.gov.ru/epz/order/notice/ea20/view/common-info.html?regNumber=0873400003922000288</t>
  </si>
  <si>
    <t>0873400003922000288-0001</t>
  </si>
  <si>
    <t>АО "Биокад"</t>
  </si>
  <si>
    <t>Глатирамера ацетат, раствор для подкожного введения, 40 мг/мл</t>
  </si>
  <si>
    <t>Тимексон®</t>
  </si>
  <si>
    <t>[раствор для подкожного введения, 40 мг/мл (шприц) 1 мл х 6 + салфетка спиртовая х 6] х 1 (пачка картонная)</t>
  </si>
  <si>
    <t>0873400003922000289 </t>
  </si>
  <si>
    <t>1970515020222000349</t>
  </si>
  <si>
    <t>https://zakupki.gov.ru/epz/order/notice/ea20/view/common-info.html?regNumber=0873400003922000289</t>
  </si>
  <si>
    <t>0873400003922000289-0001</t>
  </si>
  <si>
    <t xml:space="preserve">Даратумумаб, концентрат для приготовления раствора для инфузий, 20 мг/мл, 20 мл </t>
  </si>
  <si>
    <t>концентрат для приготовления раствора для инфузий, 
20 мг/мл (флакон) 20.0 мл х 1 (пачка картонная)</t>
  </si>
  <si>
    <t>0873400003922000290 </t>
  </si>
  <si>
    <t>1970515020222000322</t>
  </si>
  <si>
    <t>https://zakupki.gov.ru/epz/order/notice/ea20/view/common-info.html?regNumber=0873400003922000290</t>
  </si>
  <si>
    <t>0873400003922000290-0001</t>
  </si>
  <si>
    <t>Симоктоког альфа (фактор свертывания крови VIII человеческий рекомбинантный), лиофилизатдля приготовления раствора для внутривенного введения, 2000 МЕ</t>
  </si>
  <si>
    <t>Нувик</t>
  </si>
  <si>
    <t>[лиофилизат для приготовления раствора для внутривенного введения, 2000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</si>
  <si>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Швеция</t>
  </si>
  <si>
    <t>исполнен</t>
  </si>
  <si>
    <t>0873400003922000291</t>
  </si>
  <si>
    <t>1970515020222000378</t>
  </si>
  <si>
    <t>https://zakupki.gov.ru/epz/order/notice/ea20/view/common-info.html?regNumber=0873400003922000291</t>
  </si>
  <si>
    <t>0873400003922000291-0001</t>
  </si>
  <si>
    <t>Октоког альфа, лиофилизат для приготовления раствора для внутривенного введения, 1000 - 1500 МЕ</t>
  </si>
  <si>
    <t>1. Адвейт®;
2. Адвейт®.</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</si>
  <si>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</si>
  <si>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1. 1000
2. 1500</t>
  </si>
  <si>
    <t>1. 12 400,00
2. 18 600,00</t>
  </si>
  <si>
    <t>исполнен 1 этап</t>
  </si>
  <si>
    <t>0873400003922000292</t>
  </si>
  <si>
    <t>1970515020222000335</t>
  </si>
  <si>
    <t>https://zakupki.gov.ru/epz/order/notice/ea20/view/common-info.html?regNumber=0873400003922000292</t>
  </si>
  <si>
    <t>0873400003922000292-0001</t>
  </si>
  <si>
    <t>Октоког альфа, лиофилизат для приготовления раствора для внутривенного введения, 500 МЕ</t>
  </si>
  <si>
    <t>Адвейт®</t>
  </si>
  <si>
    <t>[лиофилизат для приготовления раствора для внутривенного введения, 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</si>
  <si>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Австрия/Швейцария</t>
  </si>
  <si>
    <t>0873400003922000293</t>
  </si>
  <si>
    <t>1970515020222000334</t>
  </si>
  <si>
    <t>https://zakupki.gov.ru/epz/order/notice/ea20/view/common-info.html?regNumber=0873400003922000293</t>
  </si>
  <si>
    <t>0873400003922000293-0001</t>
  </si>
  <si>
    <t>Ритуксимаб, концентрат для приготовления раствора для инфузий, 10 мг/мл</t>
  </si>
  <si>
    <t>1. Ацеллбия®;
2. Ацеллбия®.</t>
  </si>
  <si>
    <t>1. концентрат для приготовления раствора для инфузий, 10 мг/мл (флакон) 50 мл х 1 (пачка картонная);
2.  концентрат для приготовления раствора для инфузий, 10 мг/мл (флакон) 10 мл х 2 (пачка картонная).</t>
  </si>
  <si>
    <t>50
20</t>
  </si>
  <si>
    <t>32355,00
12942,00</t>
  </si>
  <si>
    <t>0873400003922000294</t>
  </si>
  <si>
    <t>1970515020222000321</t>
  </si>
  <si>
    <t>https://zakupki.gov.ru/epz/order/notice/ea20/view/common-info.html?regNumber=0873400003922000294</t>
  </si>
  <si>
    <t>0873400003922000294-0001</t>
  </si>
  <si>
    <t>Симоктоког альфа (фактор свертывания крови VIII человеческий рекомбинантный), лиофилизатдля приготовления раствора для внутривенного введения,500 МЕ</t>
  </si>
  <si>
    <t>[лиофилизат для приготовления раствора для внутривенного введения, 500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</si>
  <si>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0873400003922000295</t>
  </si>
  <si>
    <t>1970515020222000324</t>
  </si>
  <si>
    <t>https://zakupki.gov.ru/epz/order/notice/ea20/view/common-info.html?regNumber=0873400003922000295</t>
  </si>
  <si>
    <t>0873400003922000295-0001</t>
  </si>
  <si>
    <t>Интерферон бета-1а, раствор для подкожного введения, 22 мкг (6 млн. МЕ)</t>
  </si>
  <si>
    <t>Тебериф®</t>
  </si>
  <si>
    <t>[раствор для подкожного введения, 
22 мкг/0.5 мл (шприц) 0.5 мл х 3 + салфетка спиртовая х 3] х 1 (пачка картонная)</t>
  </si>
  <si>
    <t>0873400003922000296</t>
  </si>
  <si>
    <t>1970515020222000326</t>
  </si>
  <si>
    <t>https://zakupki.gov.ru/epz/order/notice/ea20/view/common-info.html?regNumber=0873400003922000296</t>
  </si>
  <si>
    <t>0873400003922000296-0001</t>
  </si>
  <si>
    <t>Симоктоког альфа (фактор свертывания крови VIII человеческий рекомбинантный), лиофилизатдля приготовления раствора для внутривенного введения,1000 МЕ</t>
  </si>
  <si>
    <t>[лиофилизат для приготовления раствора для внутривенного введения, 1000 МЕ (флакон) х1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</si>
  <si>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0873400003922000297 </t>
  </si>
  <si>
    <t>1970515020222000371</t>
  </si>
  <si>
    <t>https://zakupki.gov.ru/epz/order/notice/ea20/view/common-info.html?regNumber=0873400003922000297</t>
  </si>
  <si>
    <t>0873400003922000297-0001</t>
  </si>
  <si>
    <t>Антиингибиторный коагулянтный комплекс, лиофилизат для приготовления раствора для инфузий, 1000 ЕД</t>
  </si>
  <si>
    <t>Фейба®</t>
  </si>
  <si>
    <t>[лиофилизат для приготовления раствора для инфузий, 1000 ЕД (флакон) х 1+ растворитель (флакон) 20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</si>
  <si>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ЕД</t>
  </si>
  <si>
    <t>0873400003922000298 </t>
  </si>
  <si>
    <t>нет заявок</t>
  </si>
  <si>
    <t>Глатирамера ацетат, раствор для подкожного введения, 20 мг/мл</t>
  </si>
  <si>
    <t>0873400003922000299 </t>
  </si>
  <si>
    <t>1970515020222000351</t>
  </si>
  <si>
    <t>https://zakupki.gov.ru/epz/order/notice/ea20/view/common-info.html?regNumber=0873400003922000299</t>
  </si>
  <si>
    <t>0873400003922000299-0001</t>
  </si>
  <si>
    <t>АО «Фармимэкс»</t>
  </si>
  <si>
    <t xml:space="preserve">Иксазомиб, капсулы, 4 мг </t>
  </si>
  <si>
    <t>Нинларо®
Нинларо®</t>
  </si>
  <si>
    <t>1.капсулы, 4 мг (блистер) 1 х 3 (пачка картонная)
2.капсулы, 
4 мг (блистер) 1 х 3 (пачка картонная)</t>
  </si>
  <si>
    <t>0873400003922000300</t>
  </si>
  <si>
    <t>1970515020222000352</t>
  </si>
  <si>
    <t>https://zakupki.gov.ru/epz/order/notice/ea20/view/common-info.html?regNumber=0873400003922000300</t>
  </si>
  <si>
    <t>0873400003922000300-0001</t>
  </si>
  <si>
    <t>Кладрибин, таблетки, 10 мг</t>
  </si>
  <si>
    <t>МАВЕНКЛАД®</t>
  </si>
  <si>
    <t>таблетки, 10 мг (блистер) 1 х 1 (пачка картонная)</t>
  </si>
  <si>
    <t>0873400003922000301</t>
  </si>
  <si>
    <t>1970515020222000350</t>
  </si>
  <si>
    <t>https://zakupki.gov.ru/epz/order/notice/ea20/view/common-info.html?regNumber=0873400003922000301</t>
  </si>
  <si>
    <t>0873400003922000301-0001</t>
  </si>
  <si>
    <t>Помалидомид, капсулы, 4 м</t>
  </si>
  <si>
    <t>1. Помалидомид-ТЛ;
2. Иматанго®.</t>
  </si>
  <si>
    <t>1. капсулы, 4 мг (банка) 21 х 1 (пачка картонная);
2. капсулы, 4 мг (контурная ячейковая упаковка) 7 х 3 (пачка картонная).</t>
  </si>
  <si>
    <t>0873400003922000303</t>
  </si>
  <si>
    <t>1970515020222000337</t>
  </si>
  <si>
    <t>https://zakupki.gov.ru/epz/order/notice/ea20/view/common-info.html?regNumber=0873400003922000303</t>
  </si>
  <si>
    <t>0873400003922000303-0001</t>
  </si>
  <si>
    <t xml:space="preserve">Антиингибиторный коагулянтный комплекс, лиофилизат для приготовления раствора для инфузий, 500 ЕД </t>
  </si>
  <si>
    <t>[лиофилизат для приготовления раствора для инфузий, 500 ЕД (флакон) х 1+ растворитель (флакон) 10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</si>
  <si>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0873400003922000304</t>
  </si>
  <si>
    <t>отмена</t>
  </si>
  <si>
    <t>Эфмороктоког альфа, лиофилизат для приготовления раствора для внутривенного введения, 3000МЕ</t>
  </si>
  <si>
    <t>0873400003922000307</t>
  </si>
  <si>
    <t>1970515020222000381</t>
  </si>
  <si>
    <t>https://zakupki.gov.ru/epz/order/notice/ea20/view/common-info.html?regNumber=0873400003922000307</t>
  </si>
  <si>
    <t>0873400003922000307-0001</t>
  </si>
  <si>
    <t xml:space="preserve">Интерферон бета-1а, раствор для подкожного введения, 44 мкг (12 млн. МЕ) </t>
  </si>
  <si>
    <t>[раствор для подкожного введения, 
44 мкг/0.5 мл (шприц) 0.5 мл х 3 + салфетка спиртовая х 3] х 1 (пачка картонная)</t>
  </si>
  <si>
    <t>0873400003922000309</t>
  </si>
  <si>
    <t>1970515020222000347</t>
  </si>
  <si>
    <t>https://zakupki.gov.ru/epz/order/notice/ea20/view/common-info.html?regNumber=0873400003922000309</t>
  </si>
  <si>
    <t>0873400003922000309-0001</t>
  </si>
  <si>
    <t>Ритуксимаб, раствор для подкожного введения 1400 мг/11,7 мл и/или 1600 мг/13,4 мл и/или 1600 мг</t>
  </si>
  <si>
    <t>Мабтера®</t>
  </si>
  <si>
    <t>раствор для подкожного введения, 1400 мг/11.7 мл (флакон) 1400 мг/11.7 мл х 1 (пачка картонная)</t>
  </si>
  <si>
    <t>0873400003922000310</t>
  </si>
  <si>
    <t>Эмицизумаб, раствор для подкожного введения, 30мг/мл</t>
  </si>
  <si>
    <t>0873400003922000311</t>
  </si>
  <si>
    <t>1970515020222000361</t>
  </si>
  <si>
    <t>https://zakupki.gov.ru/epz/order/notice/ea20/view/common-info.html?regNumber=0873400003922000311</t>
  </si>
  <si>
    <t>0873400003922000311-0001</t>
  </si>
  <si>
    <t>Адалимумаб, раствор для подкожного введения, 100 мг/мл и/или 40 мг/ 0,4 мл</t>
  </si>
  <si>
    <t>Хумира®</t>
  </si>
  <si>
    <t>[раствор для подкожного введения, 100 мг/мл (шприц) 0.4 мл х 1] х 2 (пачка картонная)</t>
  </si>
  <si>
    <t>0873400003922000312</t>
  </si>
  <si>
    <t>1970515020222000359</t>
  </si>
  <si>
    <t>https://zakupki.gov.ru/epz/order/notice/ea20/view/common-info.html?regNumber=0873400003922000312</t>
  </si>
  <si>
    <t>0873400003922000312-0001</t>
  </si>
  <si>
    <t>Эфмороктоког альфа, лиофилизат для приготовления раствора для внутривенного введения, 2000МЕ</t>
  </si>
  <si>
    <t>[лиофилизат для приготовления раствора для внутривенного введения, 2000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</si>
  <si>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0873400003922000313</t>
  </si>
  <si>
    <t>Эмицизумаб, раствор для подкожного введения, 150 мг/мл, 0,4мл</t>
  </si>
  <si>
    <t>0873400003922000315</t>
  </si>
  <si>
    <t>1970515020222000360</t>
  </si>
  <si>
    <t>https://zakupki.gov.ru/epz/order/notice/ea20/view/common-info.html?regNumber=0873400003922000315</t>
  </si>
  <si>
    <t>0873400003922000315-0001</t>
  </si>
  <si>
    <t>Этанерцепт, раствор для подкожного введения, 50мг/мл</t>
  </si>
  <si>
    <t>Энбрел®</t>
  </si>
  <si>
    <t>[раствор для подкожного введения, 50 мг/мл (шприц) 1 мл (50 мг) х 4 + салфетка спиртовая х 4] х 1 (пачка картонная)</t>
  </si>
  <si>
    <t>0873400003922000317</t>
  </si>
  <si>
    <t>1970515020222000362</t>
  </si>
  <si>
    <t>https://zakupki.gov.ru/epz/order/notice/ea20/view/common-info.html?regNumber=0873400003922000317</t>
  </si>
  <si>
    <t>0873400003922000317-0001</t>
  </si>
  <si>
    <t>Помалидомид, капсулы, 2мг</t>
  </si>
  <si>
    <t>Иматанго®</t>
  </si>
  <si>
    <t>капсулы, 2 мг (контурная ячейковая упаковка) 7 х 3 (пачка картонная)</t>
  </si>
  <si>
    <t>0873400003922000318</t>
  </si>
  <si>
    <t>1970515020222000358</t>
  </si>
  <si>
    <t>https://zakupki.gov.ru/epz/order/notice/ea20/view/common-info.html?regNumber=0873400003922000318</t>
  </si>
  <si>
    <t>0873400003922000318-0001</t>
  </si>
  <si>
    <t>Октоког альфа, лиофилизат для приготовления раствора для внутривенного введения, 250 МЕ</t>
  </si>
  <si>
    <t>[лиофилизат для приготовления раствора для внутривенного введения, 250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</si>
  <si>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Швейцария, Австрия</t>
  </si>
  <si>
    <t>0873400003922000320</t>
  </si>
  <si>
    <t>1970515020222000348</t>
  </si>
  <si>
    <t>https://zakupki.gov.ru/epz/order/notice/ea20/view/common-info.html?regNumber=0873400003922000320</t>
  </si>
  <si>
    <t>0873400003922000320-0001</t>
  </si>
  <si>
    <t>Иксазомиб, капсулы, 3мг</t>
  </si>
  <si>
    <t>Нинларо®</t>
  </si>
  <si>
    <t>капсулы, 3мг (блистер) 1 х 3 (пачка картонная)</t>
  </si>
  <si>
    <t>0873400003922000321</t>
  </si>
  <si>
    <t>1970515020222000382</t>
  </si>
  <si>
    <t>https://zakupki.gov.ru/epz/order/notice/ea20/view/common-info.html?regNumber=0873400003922000321</t>
  </si>
  <si>
    <t>0873400003922000321-0001</t>
  </si>
  <si>
    <t>АО "Центр внедрения "ПРОТЕК"</t>
  </si>
  <si>
    <t>Леналидомид, капсулы 15 мг</t>
  </si>
  <si>
    <t>1. Леналидомид;
2. МИЕЛАНИКС.</t>
  </si>
  <si>
    <t>1. капсулы, 15 мг (контурная ячейковая упаковка) 7 х 3 (пачка картонная);
2. капсулы, 15.0 мг (банка) 21 х 1 (пачка   картонная)</t>
  </si>
  <si>
    <t>0873400003922000322</t>
  </si>
  <si>
    <t>1970515020222000364</t>
  </si>
  <si>
    <t>https://zakupki.gov.ru/epz/order/notice/ea20/view/common-info.html?regNumber=0873400003922000322</t>
  </si>
  <si>
    <t>0873400003922000322-0001</t>
  </si>
  <si>
    <t>АО "БИОПРЕПАРАТ"</t>
  </si>
  <si>
    <t>Леналидомид, капсулы 5 мг</t>
  </si>
  <si>
    <t>ЛЕНАЛИДОМИД-ПРОМОМЕД</t>
  </si>
  <si>
    <t>капсулы, 5 мг (банка) 21 х 1 (пачка картонная)</t>
  </si>
  <si>
    <t>0873400003922000323</t>
  </si>
  <si>
    <t>1970515020222000369</t>
  </si>
  <si>
    <t>https://zakupki.gov.ru/epz/order/notice/ea20/view/common-info.html?regNumber=0873400003922000323</t>
  </si>
  <si>
    <t>0873400003922000323-0001</t>
  </si>
  <si>
    <t>ООО "Примафарм"</t>
  </si>
  <si>
    <t xml:space="preserve">Леналидомид, капсулы, 25 мг </t>
  </si>
  <si>
    <t>МИЕЛАНИКС</t>
  </si>
  <si>
    <t>капсулы, 25.0 мг (банка) 21 х 1 (пачка картонная)</t>
  </si>
  <si>
    <t>0873400003922000324</t>
  </si>
  <si>
    <t>1970515020222000355</t>
  </si>
  <si>
    <t>https://zakupki.gov.ru/epz/order/notice/ea20/view/common-info.html?regNumber=0873400003922000324</t>
  </si>
  <si>
    <t>0873400003922000324-0001</t>
  </si>
  <si>
    <t>ООО "СИМТ"</t>
  </si>
  <si>
    <t>Эптаког альфа (активированный), лиофилизат для приготовления раствора для внутривенного введения, 1 мг (50 КЕД) и/ или 1,2 мг (60 КЕД)</t>
  </si>
  <si>
    <r>
      <t>АриоСэвен</t>
    </r>
    <r>
      <rPr>
        <sz val="12"/>
        <color theme="1"/>
        <rFont val="Calibri"/>
        <family val="2"/>
        <charset val="204"/>
      </rPr>
      <t>™</t>
    </r>
  </si>
  <si>
    <t xml:space="preserve">[лиофилизат для приготовления раствора для внутривенного введения, 1.2 мг (60 КЕД) (флакон) х 1 + растворитель-вода для инъекций (флакон) 2.2 мл х 1] х 1 (пачка картонная) </t>
  </si>
  <si>
    <t>Иран</t>
  </si>
  <si>
    <t>мг</t>
  </si>
  <si>
    <t>0873400003922000325</t>
  </si>
  <si>
    <t>1970515020222000365</t>
  </si>
  <si>
    <t>https://zakupki.gov.ru/epz/order/notice/ea20/view/common-info.html?regNumber=0873400003922000325</t>
  </si>
  <si>
    <t>0873400003922000325-0001</t>
  </si>
  <si>
    <t>Эптаког альфа (активированный), лиофилизат для приготовления раствора для внутривенного введения, 4,8 мг (240 КЕД) и/или 5,0 мг (250 КЕД)</t>
  </si>
  <si>
    <t>Коагил-VII®</t>
  </si>
  <si>
    <t>[лиофилизат для приготовления раствора для внутривенного введения, 4.8 мг (флакон) х 1 + растворитель (флакон) 10 мл х 1 + шприц х 1 + канюля х 2 + катетер для периферических вен х 1 + салфетка спиртовая х 2] х 1 (пачка картонная)</t>
  </si>
  <si>
    <t>0873400003922000326</t>
  </si>
  <si>
    <t>1970515020222000363</t>
  </si>
  <si>
    <t>https://zakupki.gov.ru/epz/order/notice/ea20/view/common-info.html?regNumber=0873400003922000326</t>
  </si>
  <si>
    <t>0873400003922000326-0001</t>
  </si>
  <si>
    <t xml:space="preserve">Леналидомид, капсулы 10 мг </t>
  </si>
  <si>
    <t>капсулы, 10 мг (банка) 21 х 1 (пачка картонная)</t>
  </si>
  <si>
    <t>0873400003922000327</t>
  </si>
  <si>
    <t>1970515020222000367</t>
  </si>
  <si>
    <t>https://zakupki.gov.ru/epz/order/notice/ea20/view/common-info.html?regNumber=0873400003922000327</t>
  </si>
  <si>
    <t>0873400003922000327-0001</t>
  </si>
  <si>
    <t>ООО "СИСТ"</t>
  </si>
  <si>
    <t xml:space="preserve">Эптаког альфа (активированный), лиофилизат для приготовления раствора для внутривенного введения, 2 мг (100 КЕД) и/или 2,4 мг (120 КЕД) </t>
  </si>
  <si>
    <t>АриоСэвенТМ</t>
  </si>
  <si>
    <t>[лиофилизат для приготовления раствора для внутривенного введения, 2.4 мг (120 КЕД) (флакон) х 1 + растворитель (флакон) 4.3 мл х 1] х 1 (пачка картонная)</t>
  </si>
  <si>
    <t>0873400003922000328</t>
  </si>
  <si>
    <t>1970515020222000368</t>
  </si>
  <si>
    <t>https://zakupki.gov.ru/epz/order/notice/ea20/view/common-info.html?regNumber=0873400003922000328</t>
  </si>
  <si>
    <t>0873400003922000328-0001</t>
  </si>
  <si>
    <t>Алемтузумаб, концентрат для приготовления раствора для инфузий, 10 мг/мл</t>
  </si>
  <si>
    <t>Лемтрада®</t>
  </si>
  <si>
    <t>концентрат для приготовления раствора для инфузий, 10 мг/мл (флакон) 1.2 мл х1 (пачка картонная)</t>
  </si>
  <si>
    <t>0873400003922000329</t>
  </si>
  <si>
    <t>1970515020222000341</t>
  </si>
  <si>
    <t>https://zakupki.gov.ru/epz/order/notice/ea20/view/common-info.html?regNumber=0873400003922000329</t>
  </si>
  <si>
    <t>0873400003922000329-0001</t>
  </si>
  <si>
    <t>Адалимумаб, раствор для подкожного введения, 40 мг/0,8 мл</t>
  </si>
  <si>
    <t>Далибра®</t>
  </si>
  <si>
    <t>[раствор для подкожного введения, 40 мг/0.8 мл (шприц) 0.8 мл х 1 + (спиртовая салфетка) х 1] х 2 (пачка картонная)</t>
  </si>
  <si>
    <t>0873400003922000330</t>
  </si>
  <si>
    <t>1970515020222000329</t>
  </si>
  <si>
    <t>https://zakupki.gov.ru/epz/order/notice/ea20/view/common-info.html?regNumber=0873400003922000330</t>
  </si>
  <si>
    <t>0873400003922000330-0001</t>
  </si>
  <si>
    <t>Помалидомид, капсулы, 3 мг</t>
  </si>
  <si>
    <t>1. Иматанго®;
2. Иматанго®.</t>
  </si>
  <si>
    <t>1. капсулы, 2 мг (контурная ячейковая упаковка) 7 х 3 (пачка картонная);
2. капсулы, 1 мг (контурная ячейковая упаковка) 7 х 3 (пачка картонная).</t>
  </si>
  <si>
    <t>штука</t>
  </si>
  <si>
    <t>7071,42
3535,71</t>
  </si>
  <si>
    <t>148 499,82;
74 249,91</t>
  </si>
  <si>
    <t>0873400003922000331</t>
  </si>
  <si>
    <t>1970515020222000343</t>
  </si>
  <si>
    <t>https://zakupki.gov.ru/epz/order/notice/ea20/view/common-info.html?regNumber=0873400003922000331</t>
  </si>
  <si>
    <t>0873400003922000331-0001</t>
  </si>
  <si>
    <t>Этанерцепт, лиофилизат  для  приготовления  растворадля подкожного введения, 25мг</t>
  </si>
  <si>
    <t>[лиофилизат для приготовления раствора для подкожного введения, 25 мг (флакон) х 1 + растворитель (шприц) 1.0 мл х 1 + игла инъекционная х 1 + адаптер для флакона х 1 + салфетка спиртовая х 2] х 4 (пачка картонная)</t>
  </si>
  <si>
    <t>Бельгия</t>
  </si>
  <si>
    <t>0873400003922000332</t>
  </si>
  <si>
    <t>1970515020222000345</t>
  </si>
  <si>
    <t>https://zakupki.gov.ru/epz/order/notice/ea20/view/common-info.html?regNumber=0873400003922000332</t>
  </si>
  <si>
    <t>0873400003922000332-0001</t>
  </si>
  <si>
    <t>Велаглюцераза альфа, лиофилизат для приготовления раствора для инфузий, 400 ЕД</t>
  </si>
  <si>
    <t>ВПРИВ®</t>
  </si>
  <si>
    <t>лиофилизат для приготовления раствора для инфузий, 400 ЕД (флакон) х 1 (пачка картонная)</t>
  </si>
  <si>
    <t>США/Германия</t>
  </si>
  <si>
    <t>0873400003922000333</t>
  </si>
  <si>
    <t>1970515020222000366</t>
  </si>
  <si>
    <t>https://zakupki.gov.ru/epz/order/notice/ea20/view/common-info.html?regNumber=0873400003922000333</t>
  </si>
  <si>
    <t>0873400003922000333-0001</t>
  </si>
  <si>
    <t>Галсульфаза,концентрат для приготовления раствора для инфузий,1 мг/мл</t>
  </si>
  <si>
    <t>Наглазим®</t>
  </si>
  <si>
    <t>концентрат для приготовления раствора для инфузий, 
1 мг/мл (флакон) 5 мл х 1 (пачка картонная)</t>
  </si>
  <si>
    <t>0873400003922000334</t>
  </si>
  <si>
    <t>1970515020222000374</t>
  </si>
  <si>
    <t>https://zakupki.gov.ru/epz/order/notice/ea20/view/common-info.html?regNumber=0873400003922000334</t>
  </si>
  <si>
    <t>0873400003922000334-0001</t>
  </si>
  <si>
    <t>Терифлуномид, таблетки, покрытые пленочной оболочкой, 14 мг</t>
  </si>
  <si>
    <t>Терифлуномид</t>
  </si>
  <si>
    <t>таблетки, покрытые пленочной оболочкой, 14 мг (контурная ячейковая упаковка (блистер)) 14 х 2 (пачка картонная)</t>
  </si>
  <si>
    <t>0873400003922000335</t>
  </si>
  <si>
    <t>1970515020222000357</t>
  </si>
  <si>
    <t>https://zakupki.gov.ru/epz/order/notice/ea20/view/common-info.html?regNumber=0873400003922000335</t>
  </si>
  <si>
    <t>0873400003922000335-0001</t>
  </si>
  <si>
    <t>Иматиниб, капсулы и/или таблетки,покрытые плёночной оболочкой, 400 мг</t>
  </si>
  <si>
    <t>1. Иматиниб;
2. Иматиниб.</t>
  </si>
  <si>
    <t>1. таблетки, покрытые пленочной оболочкой, 400мг (контурная ячейковая упаковка) 10 х 3 (пачка картонная);
2. таблетки, покрытые пленочной оболочкой, 400мг (контурная ячейковая упаковка) 10 х 3 (пачка картонная).</t>
  </si>
  <si>
    <t>0873400003922000336</t>
  </si>
  <si>
    <t>1970515020222000356</t>
  </si>
  <si>
    <t>https://zakupki.gov.ru/epz/order/notice/ea20/view/common-info.html?regNumber=0873400003922000336</t>
  </si>
  <si>
    <t>0873400003922000336-0001</t>
  </si>
  <si>
    <t>Нонаког альфа, лиофилизат для приготовления растворадля внутривенного введения, 1000 МЕ</t>
  </si>
  <si>
    <t>Иннонафактор®</t>
  </si>
  <si>
    <t>[лиофилизат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</si>
  <si>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0873400003922000337</t>
  </si>
  <si>
    <t>1970515020222000346</t>
  </si>
  <si>
    <t>https://zakupki.gov.ru/epz/order/notice/ea20/view/common-info.html?regNumber=0873400003922000337</t>
  </si>
  <si>
    <t>0873400003922000337-0001</t>
  </si>
  <si>
    <t>Циклоспорин, капсулы и/или капсулы мягкие, 25 мг</t>
  </si>
  <si>
    <t>1. Оргаспорин®; 
2. Экорал®.</t>
  </si>
  <si>
    <t>1. капсулы, 25 мг (пакет в банке) 50 х 1 (пачка картонная);
2. капсулы, 25 мг (блистер) 10 х 5 (пачка картонная).</t>
  </si>
  <si>
    <t>Чешская Республика</t>
  </si>
  <si>
    <t>0873400003922000339</t>
  </si>
  <si>
    <t>1970515020222000354</t>
  </si>
  <si>
    <t>https://zakupki.gov.ru/epz/order/notice/ea20/view/common-info.html?regNumber=0873400003922000339</t>
  </si>
  <si>
    <t>0873400003922000339-0001</t>
  </si>
  <si>
    <t>ООО "Барион"</t>
  </si>
  <si>
    <t>Такролимус, капсулы, 0,5 мг</t>
  </si>
  <si>
    <t>1. Такролимус;
2. Прилуксид;
3. Такролимус.</t>
  </si>
  <si>
    <t>1.  капсулы, 0,5 мг (контурная ячейковая упаковка) 10 х 5 (пачка картонная);
2.  капсулы, 0.5 мг (контурная ячейковая упаковка) 10 х 5 (пачка картонная);
3.  капсулы, 0.5 мг (флакон) 50 х 1 (пачка картонная).</t>
  </si>
  <si>
    <t>0873400003922000341 </t>
  </si>
  <si>
    <t>1970515020222000375</t>
  </si>
  <si>
    <t>https://zakupki.gov.ru/epz/order/notice/ea20/view/common-info.html?regNumber=0873400003922000341</t>
  </si>
  <si>
    <t>0873400003922000341-0001</t>
  </si>
  <si>
    <t>ООО "Медилон-Фармимэкс"</t>
  </si>
  <si>
    <t>Идурсульфаза бета, концентрат для приготовления раствора для инфузий, 2 мг/мл</t>
  </si>
  <si>
    <t>Хантераза</t>
  </si>
  <si>
    <t>концентрат для приготовления раствора для инфузий, 2 мг/мл (флакон) 3.0 мл х 1 (пачка картонная)</t>
  </si>
  <si>
    <t>Корея</t>
  </si>
  <si>
    <t>0873400003922000342 </t>
  </si>
  <si>
    <t>1970515020222000384</t>
  </si>
  <si>
    <t>https://zakupki.gov.ru/epz/order/notice/ea20/view/common-info.html?regNumber=0873400003922000342</t>
  </si>
  <si>
    <t>0873400003922000342-0001</t>
  </si>
  <si>
    <t>Имиглюцераза, лиофилизат для приготовления раствора для инфузий, 400 ЕД</t>
  </si>
  <si>
    <t>Глуразим</t>
  </si>
  <si>
    <t>0873400003922000343</t>
  </si>
  <si>
    <t>1970515020222000377</t>
  </si>
  <si>
    <t>https://zakupki.gov.ru/epz/order/notice/ea20/view/common-info.html?regNumber=0873400003922000343</t>
  </si>
  <si>
    <t>0873400003922000343-0001</t>
  </si>
  <si>
    <t>Циклоспорин, капсулы и/или капсулы мягкие, 50мг</t>
  </si>
  <si>
    <t xml:space="preserve">Оргаспорин® </t>
  </si>
  <si>
    <t>капсулы, 50 мг (пакет в банке) 50 х 1 (пачка картонная)</t>
  </si>
  <si>
    <t>0873400003922000344 </t>
  </si>
  <si>
    <t>Циклоспорин, 
раствор для приема внутрь 100 мг/мл, 50 мл</t>
  </si>
  <si>
    <t>0873400003922000345 </t>
  </si>
  <si>
    <t>1970515020222000373</t>
  </si>
  <si>
    <t>https://zakupki.gov.ru/epz/order/notice/ea20/view/common-info.html?regNumber=0873400003922000345</t>
  </si>
  <si>
    <t>0873400003922000345-0001</t>
  </si>
  <si>
    <t>Иматиниб, капсулы и/или таблетки, покрытые плёночной оболочкой, 100 мг</t>
  </si>
  <si>
    <t>Иматиниб</t>
  </si>
  <si>
    <t xml:space="preserve">таблетки, покрытые пленочной оболочкой, 100 мг (контурная ячейковая упаковка) 10 х 3 (пачка картонная) </t>
  </si>
  <si>
    <t>0873400003922000346</t>
  </si>
  <si>
    <t>1970515020222000372</t>
  </si>
  <si>
    <t>https://zakupki.gov.ru/epz/order/notice/ea20/view/common-info.html?regNumber=0873400003922000346</t>
  </si>
  <si>
    <t>0873400003922000346-0001</t>
  </si>
  <si>
    <t>Циклоспорин, капсулы и/или капсулы мягкие, 100мг</t>
  </si>
  <si>
    <t>капсулы, 100 мг (пакет в банке) 50 х 1 (пачка картонная)</t>
  </si>
  <si>
    <t>0873400003922000348</t>
  </si>
  <si>
    <t>1970515020222000390</t>
  </si>
  <si>
    <t>https://zakupki.gov.ru/epz/order/notice/ea20/view/common-info.html?regNumber=0873400003922000348</t>
  </si>
  <si>
    <t>0873400003922000348-0001</t>
  </si>
  <si>
    <t>Идурсульфаза, концентрат для приготовления раствора для инфузий, 2 мг/мл</t>
  </si>
  <si>
    <t>Элапраза®</t>
  </si>
  <si>
    <t>концентрат для приготовления раствора для инфузий, 
2 мг/мл (флакон) 3 мл х 1 (пачка картонная)</t>
  </si>
  <si>
    <t>Германия, США</t>
  </si>
  <si>
    <t>0873400003922000349</t>
  </si>
  <si>
    <t>1970515020222000379</t>
  </si>
  <si>
    <t>https://zakupki.gov.ru/epz/order/notice/ea20/view/common-info.html?regNumber=0873400003922000349</t>
  </si>
  <si>
    <t>0873400003922000349-0001</t>
  </si>
  <si>
    <t>Микофенолата мофетил, капсулы и/или таблетки, покрытые пленочной оболочкой, 500 мг</t>
  </si>
  <si>
    <t>1. Фломирен;
2. Микофенолата мофетил.</t>
  </si>
  <si>
    <t>1. таблетки, покрытые пленочной оболочкой, 500 мг (контурная ячейковая упаковка) 10 х 5 (пачка картонная);
2. таблетки, покрытые пленочной оболочкой, 500 мг (контурная ячейковая упаковка) 10 х 5 (пачка картонная).</t>
  </si>
  <si>
    <t>0873400003922000350 </t>
  </si>
  <si>
    <t>1970515020222000380</t>
  </si>
  <si>
    <t>https://zakupki.gov.ru/epz/order/notice/ea20/view/common-info.html?regNumber=0873400003922000350</t>
  </si>
  <si>
    <t>0873400003922000350-0001</t>
  </si>
  <si>
    <t>ООО "Фармконтракт"</t>
  </si>
  <si>
    <t>Такролимус, капсулы, 5мг</t>
  </si>
  <si>
    <t>1. Прилуксид;
2. Такролимус;
3. Такролимус-ЛОК-БЕТА.</t>
  </si>
  <si>
    <t>1. капсулы, 5 мг (контурная ячейковая упаковка) 10 х 5 (пачка картонная);
2. капсулы, 5.0 мг (флакон) 50 х 1 (пачка картонная);
3. капсулы, 5 мг (контурная ячейковая упаковка) 10 х 3 (пачка картонная).</t>
  </si>
  <si>
    <t>1. 50;
2. 50;
3. 30.</t>
  </si>
  <si>
    <t>1. 4 886,00
2. 4 886,00
3. 2 931,60</t>
  </si>
  <si>
    <t>0873400003922000351</t>
  </si>
  <si>
    <t>1970515020222000397</t>
  </si>
  <si>
    <t>https://zakupki.gov.ru/epz/order/notice/ea20/view/common-info.html?regNumber=0873400003922000351</t>
  </si>
  <si>
    <t>0873400003922000351-0001</t>
  </si>
  <si>
    <t>Микофенолата мофетил, капсулы и/или таблетки, покрытые пленочной оболочкой, 250 мг</t>
  </si>
  <si>
    <t>1. таблетки, покрытые пленочной оболочкой, 250 мг (контурная ячейковая упаковка) 10 х 10 (пачка картонная);
2. таблетки, покрытые пленочной оболочкой, 250 мг (контурная ячейковая упаковка) 25 х 4 (пачка картонная).</t>
  </si>
  <si>
    <t>0873400003922000352 </t>
  </si>
  <si>
    <t>1970515020222000383</t>
  </si>
  <si>
    <t>https://zakupki.gov.ru/epz/order/notice/ea20/view/common-info.html?regNumber=0873400003922000352</t>
  </si>
  <si>
    <t>0873400003922000352-0001</t>
  </si>
  <si>
    <t>Такролимус, капсулы, 1 мг</t>
  </si>
  <si>
    <t>1. Такролимус;
2. Прилуксид;
3. Такролимус;
4. Такролимус-ЛОК-БЕТА.</t>
  </si>
  <si>
    <t>1.  капсулы, 1 мг (контурная ячейковая упаковка) 10 х 5 (пачка картонная);
2.  капсулы, 1 мг (контурная ячейковая упаковка) 10 х 5 (пачка картонная);
3.  капсулы, 1.0 мг (флакон) 50 х 1 (пачка картонная);
4.  капсулы, 1 мг (контурная ячейковая упаковка) 10 х 3 (пачка картонная).</t>
  </si>
  <si>
    <t>1. 50;
2. 50;
3. 50;
4. 30.</t>
  </si>
  <si>
    <t>1 114,50;
1 114,50;
1 114,50;
668,70.</t>
  </si>
  <si>
    <t>0873400003922000353</t>
  </si>
  <si>
    <t>1970515020222000394</t>
  </si>
  <si>
    <t>https://zakupki.gov.ru/epz/order/notice/ea20/view/common-info.html?regNumber=0873400003922000353</t>
  </si>
  <si>
    <t>0873400003922000353-0001</t>
  </si>
  <si>
    <t>Бортезомиб, лиофилизат для приготовления раствора для внутривенного и подкожного введения, 2,5 мг и/или 3,0 мг и/или 3,5 мг</t>
  </si>
  <si>
    <t>1. Бартизар®;
2. Борамилан®;
3. Бортезомиб Канон;
4. Бортезол.</t>
  </si>
  <si>
    <t>1. лиофилизат для приготовления раствора для внутривенного и подкожного введения, 3.5 мг (флакон) 38.336 мг х 1 (пачка картонная);
2. лиофилизат для приготовления раствора для внутривенного и подкожного введения, 2.5 мг (флакон) х 1 (пачка картонная);
3. лиофилизат для приготовления раствора для внутривенного и подкожного введения, 3.5 мг (флакон) 38.5 мг х 1 (пачка картонная);
4. лиофилизат для приготовления раствора для внутривенного и подкожного введения, 3.5 мг (флакон) х 1 (пачка картонная).</t>
  </si>
  <si>
    <t>0873400003922000354</t>
  </si>
  <si>
    <t>Фактор свертывания крови VIII + Фактор Виллебранда, лиофилизат для приготовления раствора для внутривенного введения, 1000МЕ + 2400МЕ</t>
  </si>
  <si>
    <t>0873400003922000355</t>
  </si>
  <si>
    <t>1970515020222000395</t>
  </si>
  <si>
    <t>https://zakupki.gov.ru/epz/order/notice/ea20/view/common-info.html?regNumber=0873400003922000355</t>
  </si>
  <si>
    <t>0873400003922000355-0001</t>
  </si>
  <si>
    <t>Фактор свертывания крови VIII + Фактор Виллебранда, лиофилизат для приготовления раствора для внутривенного введения, 250 МЕ + 600 МЕ</t>
  </si>
  <si>
    <t>Гемате® П</t>
  </si>
  <si>
    <t>[лиофилизат для приготовления раствора для внутривенного введения, 250 МЕ+600 МЕ (флакон) х 1 + растворитель (флакон) 5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</si>
  <si>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0873400003922000356 </t>
  </si>
  <si>
    <t>1970515020222000387</t>
  </si>
  <si>
    <t>https://zakupki.gov.ru/epz/order/notice/ea20/view/common-info.html?regNumber=0873400003922000356</t>
  </si>
  <si>
    <t>0873400003922000356-0001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</si>
  <si>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</si>
  <si>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1. Никвесел;
2. ФЕЛОМИКА;
3. Микофеноловая кислота.</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</si>
  <si>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оболочкой, 180 мг (контурная ячейковая упаковка) 10 х 10 (пачка картонная);
3. таблетки кишечнорастворимые, покрытые пленочной оболочкой, 180 мг (банка) 120 х 1 (пачка картонная).</t>
  </si>
  <si>
    <t>1. 100;
2. 100;
3. 120.</t>
  </si>
  <si>
    <t>3 039,00;
3 039,00;
3 646,80.</t>
  </si>
  <si>
    <t>0873400003922000357 </t>
  </si>
  <si>
    <t>1970515020222000398</t>
  </si>
  <si>
    <t>https://zakupki.gov.ru/epz/order/notice/ea20/view/common-info.html?regNumber=0873400003922000357</t>
  </si>
  <si>
    <t>0873400003922000357-0001</t>
  </si>
  <si>
    <t>Дорназа альфа, раствор для ингаляций, 2,5 мг/2,5 мл</t>
  </si>
  <si>
    <t>Тигераза®</t>
  </si>
  <si>
    <t>раствор для ингаляций 2,5 мг/2,5 мл (ампула) 6 х 1 (пачка картонная)</t>
  </si>
  <si>
    <t>0873400003922000358</t>
  </si>
  <si>
    <t>1970515020222000399</t>
  </si>
  <si>
    <t>https://zakupki.gov.ru/epz/order/notice/ea20/view/common-info.html?regNumber=0873400003922000358</t>
  </si>
  <si>
    <t>0873400003922000358-0001</t>
  </si>
  <si>
    <t>АО "Санофи Россия"</t>
  </si>
  <si>
    <t>Ларонидаза, концентрат для приготовления раствора для инфузий,100 ЕД/мл</t>
  </si>
  <si>
    <t>Альдуразим®</t>
  </si>
  <si>
    <t>концентрат для приготовления раствора для инфузий, 100 ЕД/мл (флакон) 5 мл х 1 (пачка картонная)</t>
  </si>
  <si>
    <t>0873400003922000359 </t>
  </si>
  <si>
    <t>1970515020222000401</t>
  </si>
  <si>
    <t>https://zakupki.gov.ru/epz/order/notice/ea20/view/common-info.html?regNumber=0873400003922000359</t>
  </si>
  <si>
    <t>0873400003922000359-0001</t>
  </si>
  <si>
    <t>АО "Фарстандарт"</t>
  </si>
  <si>
    <t>Экулизумаб, концентрат для приготовления раствора для инфузий, 10 мг/мл</t>
  </si>
  <si>
    <t>Элизария®</t>
  </si>
  <si>
    <t>концентрат для приготовления раствора для инфузий,
10.0 мг/мл (флакон) 30 мл х 1 (пачка картонная)</t>
  </si>
  <si>
    <t>0873400003922000360</t>
  </si>
  <si>
    <t>1970515020222000388</t>
  </si>
  <si>
    <t>https://zakupki.gov.ru/epz/order/notice/ea20/view/common-info.html?regNumber=0873400003922000360</t>
  </si>
  <si>
    <t>0873400003922000360-0001</t>
  </si>
  <si>
    <t>Соматропин, лиофилизат для приготовления раствора для подкожного введения 5,3 – 6,67 мг (16 - 20 МЕ) и/или раствор для подкожного введения 5 мг/мл - 6,7 мг/мл</t>
  </si>
  <si>
    <t>Растан®</t>
  </si>
  <si>
    <t>раствор для подкожного введения, 5 мг/мл (15 МЕ/мл) (картридж + шприц-ручка БиоматикПен®2) 3 мл х 1 (пачка картонная)</t>
  </si>
  <si>
    <t>0873400003922000361</t>
  </si>
  <si>
    <t>1970515020222000389</t>
  </si>
  <si>
    <t>0873400003922000361-0001</t>
  </si>
  <si>
    <t>Нонаког альфа, лиофилизат для приготовления растворадля внутривенного введения, 500 МЕ</t>
  </si>
  <si>
    <t>[лиофилизат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t>
  </si>
  <si>
    <t>0873400003922000362</t>
  </si>
  <si>
    <t>1970515020222000385</t>
  </si>
  <si>
    <t>https://zakupki.gov.ru/epz/order/notice/ea20/view/common-info.html?regNumber=0873400003922000362</t>
  </si>
  <si>
    <t>0873400003922000362-0001</t>
  </si>
  <si>
    <t>Фактор свертывания крови VIII + Фактор Виллебранда, лиофилизатдля приготовления раствора для внутривенного введения, 450 МЕ + 400 МЕ</t>
  </si>
  <si>
    <t>Вилате</t>
  </si>
  <si>
    <t>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</si>
  <si>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0873400003922000363</t>
  </si>
  <si>
    <t>1970515020222000386</t>
  </si>
  <si>
    <t>https://zakupki.gov.ru/epz/order/notice/ea20/view/common-info.html?regNumber=0873400003922000363</t>
  </si>
  <si>
    <t>0873400003922000363-0001</t>
  </si>
  <si>
    <t>Фактор свертывания крови VIII + Фактор Виллебранда, лиофилизатдля приготовления раствора для внутривенного введения, 500 МЕ + 1200 МЕ</t>
  </si>
  <si>
    <t>[лиофилизат для приготовления раствора для внутривенного введения, 500 МЕ+1200 МЕ (флакон) х 1 + растворитель (флакон) 10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</si>
  <si>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0873400003922000364</t>
  </si>
  <si>
    <t>1970515020222000400</t>
  </si>
  <si>
    <t>https://zakupki.gov.ru/epz/order/notice/ea20/view/common-info.html?regNumber=0873400003922000364</t>
  </si>
  <si>
    <t>0873400003922000364-0001</t>
  </si>
  <si>
    <t>Фактор свертывания крови VIII + Фактор Виллебранда, лиофилизат для приготовления раствора для внутривенного введения, 900 МЕ + 800 МЕ</t>
  </si>
  <si>
    <t>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</si>
  <si>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0873400003922000365</t>
  </si>
  <si>
    <t>Фактор свертывания крови VIII + Фактор Виллебранда, лиофилизатдля приготовления раствора для инфузий, 1000 МЕ + 1200 МЕ</t>
  </si>
  <si>
    <t>0873400003922000366</t>
  </si>
  <si>
    <t>1970515020222000396</t>
  </si>
  <si>
    <t>https://zakupki.gov.ru/epz/order/notice/ea20/view/common-info.html?regNumber=0873400003922000366</t>
  </si>
  <si>
    <t>0873400003922000366-0001</t>
  </si>
  <si>
    <t xml:space="preserve">Флударабин, таблетки покрытые пленочной оболочкой, 10 мг </t>
  </si>
  <si>
    <t>1. Флидарин®;
2. ДАРБИНЕС;
3. Флударабел®.</t>
  </si>
  <si>
    <t>1. таблетки, покрытые пленочной оболочкой, 10 мг (контурная ячейковая упаковка) 10 х 2 (пачка картонная);
2. таблетки, покрытые пленочной оболочкой, 10 мг (контурная ячейковая упаковка) 5 х 4 (пачка картонная);
3. таблетки, покрытые пленочной оболочкой, 10 мг (флакон) 20 х 1 (пачка картонная).</t>
  </si>
  <si>
    <t>0873400003922000367</t>
  </si>
  <si>
    <t>1970515020222000402</t>
  </si>
  <si>
    <t>https://zakupki.gov.ru/epz/order/notice/ea20/view/common-info.html?regNumber=0873400003922000367</t>
  </si>
  <si>
    <t>0873400003922000367-0001</t>
  </si>
  <si>
    <t>АО "БИОКАД"</t>
  </si>
  <si>
    <t>[раствор для подкожного введения, 20 мг/мл (шприц) 1 мл х 28 + (салфетка спиртовая) х 28] х 1 (пачка картонная)</t>
  </si>
  <si>
    <t>0873400003922000368 </t>
  </si>
  <si>
    <t>1970515020222000391</t>
  </si>
  <si>
    <t>https://zakupki.gov.ru/epz/order/notice/ea20/view/common-info.html?regNumber=0873400003922000368</t>
  </si>
  <si>
    <t>0873400003922000368 -0001</t>
  </si>
  <si>
    <t>Тоцилизумаб, концентрат для приготовления раствора для инфузий, 20 мг/мл, 10 мл и/или 20 мг/мл, 20 мл</t>
  </si>
  <si>
    <t>Актемра®</t>
  </si>
  <si>
    <t>концентрат для приготовления раствора для инфузий, 20 мг/мл (флакон) 10 мл (200 мг/10 мл) х 1 (пачка картонная)</t>
  </si>
  <si>
    <t>0873400003922000370 </t>
  </si>
  <si>
    <t>1970515020222000393</t>
  </si>
  <si>
    <t>https://zakupki.gov.ru/epz/order/notice/ea20/view/common-info.html?regNumber=0873400003922000370</t>
  </si>
  <si>
    <t>0873400003922000370-0001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</si>
  <si>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</si>
  <si>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1. ФЕЛОМИКА;
2. Микофеноловая кислота;
3. Микофеноловая кислота;
4. Никвесел.</t>
  </si>
  <si>
    <t>1. таблетки кишечнорастворимые, покрытые оболочкой, 360 мг (контурная ячейковая упаковка) 10 х 12 (пачка картонная);
2. таблетки кишечнорастворимые, покрытые пленочной оболочкой, 360 мг (банка) 120 х 1 (пачка картонная);
3. таблетки кишечнорастворимые, покрытые пленочной оболочкой, 360 мг (банка) 120 х 1 (пачка картонная);
4. таблетки кишечнорастворимые, покрытые пленочной оболочкой, 360 мг (контурная ячейковая упаковка) 10 х 12 (пачка картонная).</t>
  </si>
  <si>
    <t>0873400003922000371</t>
  </si>
  <si>
    <t>1970515020222000409</t>
  </si>
  <si>
    <t>https://zakupki.gov.ru/epz/order/notice/ea20/view/common-info.html?regNumber=0873400003922000371</t>
  </si>
  <si>
    <t>0873400003922000371-0001</t>
  </si>
  <si>
    <t>ООО "ИРВИН 2"</t>
  </si>
  <si>
    <t>Интерферон бета-1а, лиофилизат для приготовления раствора для внутримышечного введения, 30 мкг</t>
  </si>
  <si>
    <t>СинноВекс</t>
  </si>
  <si>
    <t>[лиофилизат для приготовления раствора для внутримышечного введения (в комплекте с растворителем), 30 мкг/мл (6 млн. МЕ/мл) (флакон) х 1 + растворитель (шприц) 1 мл х 1 + игла х 2] х 4 (пачка картонная)</t>
  </si>
  <si>
    <t>мкг</t>
  </si>
  <si>
    <t>0873400003922000372 </t>
  </si>
  <si>
    <t>1970515020222000444</t>
  </si>
  <si>
    <t>https://zakupki.gov.ru/epz/order/notice/ea20/view/common-info.html?regNumber=0873400003922000372</t>
  </si>
  <si>
    <t>0873400003922000372-0001</t>
  </si>
  <si>
    <t>ООО "Джи Пи Ди"</t>
  </si>
  <si>
    <t>Интерферон бета-1b, лиофилизат для приготовления раствора для подкожного введения и/или раствор для подкожного введения 8 – 9,6 млн МЕ</t>
  </si>
  <si>
    <t>1.  Инфибета®;
2.  Интерферон бета-1b.</t>
  </si>
  <si>
    <t>1. [лиофилизат для приготовления раствора для подкожного введения 9.6 млн.МЕ (флакон) х 15+ растворитель (флакон) 1,2 мл х 15+ шприц 2 мл х 15+шприц 1 мл х 15+ игла длинная х 30+ игла короткая х 15+салфетка спиртовая х 30] х 1 (пачка картонная);
2. [раствор для подкожного введения 8 млн.МЕ/0.5 мл  (шприц) 0.5 мл х 5 + (салфетка спиртовая) х 5] х 1 (пачка картонная).</t>
  </si>
  <si>
    <t>Россия
Россия</t>
  </si>
  <si>
    <t>1. 15;
2. 5.</t>
  </si>
  <si>
    <t>18 194,55;
6 064,85.</t>
  </si>
  <si>
    <t>1.51567
2.66294.60</t>
  </si>
  <si>
    <t>1.51567
2.66295</t>
  </si>
  <si>
    <t>0873400003922000373</t>
  </si>
  <si>
    <t>1970515020222000410</t>
  </si>
  <si>
    <t>https://zakupki.gov.ru/epz/order/notice/ea20/view/common-info.html?regNumber=0873400003922000373</t>
  </si>
  <si>
    <t>0873400003922000373-0001</t>
  </si>
  <si>
    <t>Пэгинтерферон бета-1а, раствор для подкожного введения, 125 мкг</t>
  </si>
  <si>
    <t>1. Плегриди;
2. Плегриди.</t>
  </si>
  <si>
    <t>1. раствор для подкожного введения, 125 мкг (шприц) 0.5 мл х 2 (пачка картонная);
2. раствор для подкожного введения, 125 мкг (шприц) 0.5 мл х 2 (пачка картонная).</t>
  </si>
  <si>
    <t>0873400003922000380 </t>
  </si>
  <si>
    <t>1970515020222000408</t>
  </si>
  <si>
    <t>https://zakupki.gov.ru/epz/order/notice/ea20/view/common-info.html?regNumber=0873400003922000380</t>
  </si>
  <si>
    <t>0873400003922000380-0001</t>
  </si>
  <si>
    <t>ООО "Мединторг СПб"</t>
  </si>
  <si>
    <t>Маравирок, таблетки покрытые пленочной оболочкой, 150 мг</t>
  </si>
  <si>
    <t>Целзентри®</t>
  </si>
  <si>
    <t>таблетки, покрытые пленочной оболочкой, 150 мг (блистер) 10 х 6 пачка картонная</t>
  </si>
  <si>
    <t>0873400003922000381</t>
  </si>
  <si>
    <t>1970515020222000411</t>
  </si>
  <si>
    <t>https://zakupki.gov.ru/epz/order/notice/ea20/view/common-info.html?regNumber=0873400003922000381</t>
  </si>
  <si>
    <t>0873400003922000381-0001</t>
  </si>
  <si>
    <t>Саквинавир, таблетки, покрытые пленочной оболочкой, 500 мг</t>
  </si>
  <si>
    <t>Интерфаст</t>
  </si>
  <si>
    <t>таблетки, покрытые пленочной оболочкой 500 мг, (банка) 120 х 1 (пачка картонная)</t>
  </si>
  <si>
    <t>0873400003922000382</t>
  </si>
  <si>
    <t>1970515020222000412</t>
  </si>
  <si>
    <t>https://zakupki.gov.ru/epz/order/notice/ea20/view/common-info.html?regNumber=0873400003922000382</t>
  </si>
  <si>
    <t>0873400003922000382-0001</t>
  </si>
  <si>
    <t>Ламивудин, таблетки, покрытые пленочной оболочкой, 150 мг</t>
  </si>
  <si>
    <t>1.Амивирен;
2.Гептавир-150</t>
  </si>
  <si>
    <t>1.таблетки, покрытые пленочной оболочкой, 150 мг (контурная ячейковая упаковка) 10 х 6 (пачка картонная);
2.таблетки, покрытые пленочной оболочкой, 150 мг (банка) 60 х 1 (пачка картонная)</t>
  </si>
  <si>
    <t>0873400003922000383 </t>
  </si>
  <si>
    <t>1970515020222000421</t>
  </si>
  <si>
    <t>https://zakupki.gov.ru/epz/order/notice/ea20/view/common-info.html?regNumber=0873400003922000383</t>
  </si>
  <si>
    <t>0873400003922000383-0001</t>
  </si>
  <si>
    <t>фмороктоког альфа, лиофилизат для приготовления раствора для внутривенного введения, 3000 МЕ</t>
  </si>
  <si>
    <t xml:space="preserve">[лиофилизат для приготовления раствора для внутривенного введения,
3000 МЕ (флакон) х 1 + растворитель (шприц) 3 мл х 1 + шток поршня х1 + адаптер для флакона х1 + инфузионный набор х1 + спиртовые салфетки х2 + пластырь х 2 + марлевая салфетка х1] х 1 (пачка картонная)
</t>
  </si>
  <si>
    <t>0873400003922000384 </t>
  </si>
  <si>
    <t>1970515020222000435</t>
  </si>
  <si>
    <t>https://zakupki.gov.ru/epz/order/notice/ea20/view/common-info.html?regNumber=0873400003922000384</t>
  </si>
  <si>
    <t>0873400003922000384-0001</t>
  </si>
  <si>
    <t>Канакинумаб, раствор для подкожного введения, 150 мг/мл и/или лиофилизат для приготовления раствора для подкожного введения, 150 мг</t>
  </si>
  <si>
    <t>Иларис®</t>
  </si>
  <si>
    <t>раствор для подкожного введения,
150 мг/мл (флакон) 1 мл х 1 (пачка картонная)</t>
  </si>
  <si>
    <t>мг 
мл</t>
  </si>
  <si>
    <t>3698,75 
554812,50</t>
  </si>
  <si>
    <t>0873400003922000385</t>
  </si>
  <si>
    <t>1970515020222000425</t>
  </si>
  <si>
    <t>https://zakupki.gov.ru/epz/order/notice/ea20/view/common-info.html?regNumber=0873400003922000385</t>
  </si>
  <si>
    <t>0873400003922000385-0001</t>
  </si>
  <si>
    <t>ООО "ИРВИН"</t>
  </si>
  <si>
    <t>Эмицизумаб, раствор для подкожного введения, 150 мг/мл, 1 мл в рамках реализации постановления Правительства Российской Федерации от 26.11.2018 № 1416</t>
  </si>
  <si>
    <t>раствор для подкожного введения, 150 мг/мл (флакон) 150 мг/1 мл х 1 (пачка картонная)</t>
  </si>
  <si>
    <t>0873400003922000386</t>
  </si>
  <si>
    <t>1970515020222000420</t>
  </si>
  <si>
    <t>https://zakupki.gov.ru/epz/order/notice/ea20/view/common-info.html?regNumber=0873400003922000386</t>
  </si>
  <si>
    <t>0873400003922000386-0001</t>
  </si>
  <si>
    <t>Эмицизумаб, раствор для подкожного введения, 30 мг/мл </t>
  </si>
  <si>
    <t>раствор для подкожного введения, 30 мг/мл (флакон) 30 мг/1 мл х 1 (пачка картонная)</t>
  </si>
  <si>
    <t>0873400003922000387</t>
  </si>
  <si>
    <t>1970515020222000414</t>
  </si>
  <si>
    <t>https://zakupki.gov.ru/epz/order/notice/ea20/view/common-info.html?regNumber=0873400003922000387</t>
  </si>
  <si>
    <t>0873400003922000387-0001</t>
  </si>
  <si>
    <t>Абакавир, таблетки, покрытые пленочной оболочкой, 600 мг</t>
  </si>
  <si>
    <t>Олитид</t>
  </si>
  <si>
    <t>таблетки, покрытые пленочной оболочкой, 
600 мг №30</t>
  </si>
  <si>
    <t>0873400003922000388</t>
  </si>
  <si>
    <t>1970515020222000426</t>
  </si>
  <si>
    <t>https://zakupki.gov.ru/epz/order/notice/ea20/view/common-info.html?regNumber=0873400003922000388</t>
  </si>
  <si>
    <t>0873400003922000388-0001</t>
  </si>
  <si>
    <t xml:space="preserve">Пэгинтерферон бета-1а, раствор для подкожного введения, 63 мкг </t>
  </si>
  <si>
    <t>1. Плегриди;
2. Плегриди</t>
  </si>
  <si>
    <t>1.[раствор для подкожного введения, 63 мкг (шприц) 0.5 мл х 1 + раствор для подкожного введения, 94 мкг (шприц) 0.5 мл х 1] х 1 (пачка картонная);
2.[раствор для подкожного введения, 63 мкг (шприц) 0.5 мл х 1 + раствор для подкожного введения, 94 мкг (шприц) 0.5 мл х 1] х 1 (пачка картонная).</t>
  </si>
  <si>
    <t>0873400003922000389 </t>
  </si>
  <si>
    <t>1970515020222000418</t>
  </si>
  <si>
    <t>https://zakupki.gov.ru/epz/order/notice/ea20/view/common-info.html?regNumber=0873400003922000389</t>
  </si>
  <si>
    <t>0873400003922000389-0001</t>
  </si>
  <si>
    <t>ООО "Космофарм"</t>
  </si>
  <si>
    <t>Фосфазид, таблетки и/или таблетки, покрытые пленочной оболочкой, 400 мг</t>
  </si>
  <si>
    <t>Никавир®</t>
  </si>
  <si>
    <t>таблетки, 400 мг (контурная ячейковая упаковка (блистер)) 10 х 6 (пачка картонная)</t>
  </si>
  <si>
    <t>0873400003922000390</t>
  </si>
  <si>
    <t>1970515020222000422</t>
  </si>
  <si>
    <t>https://zakupki.gov.ru/epz/order/notice/ea20/view/common-info.html?regNumber=0873400003922000390</t>
  </si>
  <si>
    <t>0873400003922000390-0001</t>
  </si>
  <si>
    <t>Доравирин+Ламивудин+Тенофовир, таблетки, покрытые пленочной оболочкой, 100 мг+300 мг+245 мг</t>
  </si>
  <si>
    <t>Делстриго</t>
  </si>
  <si>
    <t>таблетки, покрытые пленочной оболочкой, 100 мг+300 мг+245 мг (флакон) 30 х 1 (пачка картонная)</t>
  </si>
  <si>
    <t>0873400003922000391</t>
  </si>
  <si>
    <t>1970515020222000423</t>
  </si>
  <si>
    <t>https://zakupki.gov.ru/epz/order/notice/ea20/view/common-info.html?regNumber=0873400003922000391</t>
  </si>
  <si>
    <t>0873400003922000391-0001</t>
  </si>
  <si>
    <t>Фосфазид, таблетки и/или таблетки, покрытые пленочной оболочкой, 200 мг</t>
  </si>
  <si>
    <t>таблетки, 200 мг (контурная ячейковая упаковка (блистер)) 10 х 2 (пачка картонная)</t>
  </si>
  <si>
    <t>0873400003922000392</t>
  </si>
  <si>
    <t>1970515020222000419</t>
  </si>
  <si>
    <t>https://zakupki.gov.ru/epz/order/notice/ea20/view/common-info.html?regNumber=0873400003922000392</t>
  </si>
  <si>
    <t>0873400003922000392-0001</t>
  </si>
  <si>
    <t>Маравирок, таблетки покрытые пленочной оболочкой, 300 мг</t>
  </si>
  <si>
    <t>таблетки, покрытые пленочной оболочкой, 300 мг (блистер) 10 х 6 пачка картонная</t>
  </si>
  <si>
    <t>0873400003922000393</t>
  </si>
  <si>
    <t>1970515020222000413</t>
  </si>
  <si>
    <t>https://zakupki.gov.ru/epz/order/notice/ea20/view/common-info.html?regNumber=0873400003922000393</t>
  </si>
  <si>
    <t>0873400003922000393-0001</t>
  </si>
  <si>
    <t>Абакавир, таблетки, покрытые пленочной оболочкой, 150 мг</t>
  </si>
  <si>
    <t>таблетки, покрытые пленочной оболочкой, 150 мг (банка) 60 х 1 (пачка картонная)</t>
  </si>
  <si>
    <t>0873400003922000394</t>
  </si>
  <si>
    <t>1970515020222000429</t>
  </si>
  <si>
    <t>https://zakupki.gov.ru/epz/order/notice/ea20/view/common-info.html?regNumber=0873400003922000394</t>
  </si>
  <si>
    <t>0873400003922000394-0001</t>
  </si>
  <si>
    <t>Эмицизумаб, раствор для подкожного введения, 150 мг/мл, 0,4 мл</t>
  </si>
  <si>
    <t>раствор для подкожного введения, 150 мг/мл (флакон) 60 мг/0.4 мл х 1 (пачка картонная)</t>
  </si>
  <si>
    <t>0873400003922000395</t>
  </si>
  <si>
    <t>1970515020222000407</t>
  </si>
  <si>
    <t>https://zakupki.gov.ru/epz/order/notice/ea20/view/common-info.html?regNumber=0873400003922000395</t>
  </si>
  <si>
    <t>0873400003922000395-0001</t>
  </si>
  <si>
    <t>Тоцилизумаб, концентрат для приготовления раствора для инфузий, 20 мг/мл, 4 мл </t>
  </si>
  <si>
    <t>концентрат для приготовления раствора для инфузий, 20 мг/мл (флакон) 4 мл (80 мг/4 мл) х 1 (пачка картонная)</t>
  </si>
  <si>
    <t>0873400003922000396</t>
  </si>
  <si>
    <t>1970515020222000415</t>
  </si>
  <si>
    <t>https://zakupki.gov.ru/epz/order/notice/ea20/view/common-info.html?regNumber=0873400003922000396</t>
  </si>
  <si>
    <t>0873400003922000396-0001</t>
  </si>
  <si>
    <t>Абакавир, таблетки, покрытые пленочной оболочкой, 300 мг</t>
  </si>
  <si>
    <t>таблетки, покрытые пленочной оболочкой, 300 мг (банка) 60 х 1 (пачка картонная)</t>
  </si>
  <si>
    <t>0873400003922000398</t>
  </si>
  <si>
    <t>1970515020222000428</t>
  </si>
  <si>
    <t>https://zakupki.gov.ru/epz/order/notice/ea20/view/common-info.html?regNumber=0873400003922000398</t>
  </si>
  <si>
    <t>0873400003922000398-0001</t>
  </si>
  <si>
    <t>Биктегравир+Тенофовир алафенамид+Эмтрицитабин, таблетки, покрытые пленочной оболочкой, 50 мг+25 мг+200 мг</t>
  </si>
  <si>
    <t>1.Биктарви®
2.Биктарви®.</t>
  </si>
  <si>
    <t>1.таблетки, покрытые пленочной оболочкой,
50 мг + 25 мг + 200 мг (флакон) 30 х 1 (пачка картонная)
2.таблетки, покрытые пленочной оболочкой,
50 мг + 25 мг + 200 мг (флакон) 30 х 1 (пачка картонная)</t>
  </si>
  <si>
    <t>Германия
Ирландия</t>
  </si>
  <si>
    <t>0873400003922000399</t>
  </si>
  <si>
    <t>1970515020222000424</t>
  </si>
  <si>
    <t>https://zakupki.gov.ru/epz/order/notice/ea20/view/common-info.html?regNumber=0873400003922000399</t>
  </si>
  <si>
    <t>0873400003922000399-0001</t>
  </si>
  <si>
    <t>Ралтегравир, таблетки жевательные, 25мг</t>
  </si>
  <si>
    <t>таблетки жевательные, 25 мг (флакон) 60 х 1 (пачка картонная)</t>
  </si>
  <si>
    <t>США</t>
  </si>
  <si>
    <t>0873400003922000400</t>
  </si>
  <si>
    <t>1970515020222000416</t>
  </si>
  <si>
    <t>https://zakupki.gov.ru/epz/order/notice/ea20/view/common-info.html?regNumber=0873400003922000400</t>
  </si>
  <si>
    <t>0873400003922000400-0001</t>
  </si>
  <si>
    <t>Дарунавир, таблетки, покрытые пленочной оболочкой, 400 мг</t>
  </si>
  <si>
    <t>1.Дарунавир Канон;
2.Дарунавир;
3.Дарунавир.</t>
  </si>
  <si>
    <t xml:space="preserve">1.таблетки, покрытые пленочной оболочкой,
400 мг (контурная ячейковая упаковка) 10 х 6 (пачка картонная);
2.таблетки, покрытые пленочной оболочкой, 400 мг (банка) 60 х 1 (пачка картонная);
3.таблетки, покрытые плёночной оболочкой, 400 мг (банка) 60 х 1 (пачка картонная).
</t>
  </si>
  <si>
    <t>0873400003922000401</t>
  </si>
  <si>
    <t>Тоцилизумаб, раствор для подкожного введения, 162 мг/0,9 мл</t>
  </si>
  <si>
    <t>0873400003922000402</t>
  </si>
  <si>
    <t>1970515020222000454</t>
  </si>
  <si>
    <t>https://zakupki.gov.ru/epz/order/notice/ea20/view/common-info.html?regNumber=0873400003922000402</t>
  </si>
  <si>
    <t>0873400003922000402-0001</t>
  </si>
  <si>
    <t>Абакавир, раствор для приема внутрь, 20мг/мл</t>
  </si>
  <si>
    <t>Абакавир</t>
  </si>
  <si>
    <t>[раствор для приема внутрь, 20 мг/мл (флакон) 240 мл х 1 + (шприц-дозатор) х 1] х 1 (пачка картонная)</t>
  </si>
  <si>
    <t>0873400003922000403 </t>
  </si>
  <si>
    <t>1970515020222000434</t>
  </si>
  <si>
    <t>https://zakupki.gov.ru/epz/order/notice/ea20/view/common-info.html?regNumber=0873400003922000403</t>
  </si>
  <si>
    <t>0873400003922000403-0001</t>
  </si>
  <si>
    <t>Абакавир+Ламивудин, таблетки, покрытые пленочной оболочкой, 600 мг + 300 мг</t>
  </si>
  <si>
    <t>Алагет</t>
  </si>
  <si>
    <t>таблетки, покрытые пленочной оболочкой, 600 мг+300 мг №30 (пачка картонная)</t>
  </si>
  <si>
    <t>0873400003922000404</t>
  </si>
  <si>
    <t>Этравирин, таблетки, 100мг</t>
  </si>
  <si>
    <t>0873400003922000405</t>
  </si>
  <si>
    <t>1970515020222000459</t>
  </si>
  <si>
    <t>https://zakupki.gov.ru/epz/order/notice/ea20/view/common-info.html?regNumber=0873400003922000405</t>
  </si>
  <si>
    <t>0873400003922000405-0001</t>
  </si>
  <si>
    <t>Дарунавир, таблетки, покрытые пленочной оболочкой, 600 мг</t>
  </si>
  <si>
    <t>1. Кемерувир®;
2. Дарунавир;
3. Дарунавир;
4. САЛДУВИР®.</t>
  </si>
  <si>
    <t>1. таблетки, покрытые пленочной оболочкой, 600 мг (банка) 60 х 1 (пачка картонная);
2. таблетки, покрытые пленочной оболочкой, 600 мг (банка) 60 х 1 (пачка картонная);
3. таблетки, покрытые пленочной оболочкой, 600 мг, (контурная ячейковая упаковка) 10 х 6 (пачка картонная);
4. таблетки, покрытые пленочной оболочкой, 600 мг, (контурная ячейковая упаковка) 10 х 6 (пачка картонная).</t>
  </si>
  <si>
    <t>0873400003922000406</t>
  </si>
  <si>
    <t>1970515020222000446</t>
  </si>
  <si>
    <t>https://zakupki.gov.ru/epz/order/notice/ea20/view/common-info.html?regNumber=0873400003922000406</t>
  </si>
  <si>
    <t>0873400003922000406-0001</t>
  </si>
  <si>
    <t>Фосампренавир, таблетки, покрытые пленочной оболочкой, 700 мг</t>
  </si>
  <si>
    <t>Фосампренавир ПСК</t>
  </si>
  <si>
    <t>таблетки, покрытые пленочной оболочкой, 700 мг (банка) 60 х 1 (пачка картонная)</t>
  </si>
  <si>
    <t>0873400003922000407</t>
  </si>
  <si>
    <t>1970515020222000455</t>
  </si>
  <si>
    <t>https://zakupki.gov.ru/epz/order/notice/ea20/view/common-info.html?regNumber=0873400003922000407</t>
  </si>
  <si>
    <t>0873400003922000407-0001</t>
  </si>
  <si>
    <t>Ритонавир, капсулы и/или таблетки, покрытые пленочной оболочкой, 100 мг</t>
  </si>
  <si>
    <t>1. Ритонавир-ФС;
2. Ритонавир;
3. Ритонавир;
4. РИТОНАВИР;
5. Ритонавир.</t>
  </si>
  <si>
    <t>1. таблетки, покрытые пленочной оболочкой, 100 мг (банка) 30 х 1 (пачка картонная);
2. таблетки, покрытые пленочной оболочкой, 100 мг (банка) 30 х 1 (пачка картонная);
3. капсулы, 100 мг (контурная ячейковая упаковка) 10 х 3 (пачка картонная);
4. капсулы, 100 мг (контурная ячейковая упаковка) 10 х 3 (пачка картонная);
5. капсулы, 100 мг (банка) 60 х 1 (пачка картонная).</t>
  </si>
  <si>
    <t>1. 30;
2. 30;
3. 30;
4. 30;
5. 60.</t>
  </si>
  <si>
    <t>834,90;
834,90; 
834,90;
834,90;
1 669,80.</t>
  </si>
  <si>
    <t>0873400003922000408 </t>
  </si>
  <si>
    <t>1970515020222000456</t>
  </si>
  <si>
    <t>https://zakupki.gov.ru/epz/order/notice/ea20/view/common-info.html?regNumber=0873400003922000408</t>
  </si>
  <si>
    <t>0873400003922000408-0001</t>
  </si>
  <si>
    <t>Доравирин, таблетки, покрытые пленочной оболочкой, 100мг</t>
  </si>
  <si>
    <t>Пивелтра</t>
  </si>
  <si>
    <t>таблетки, покрытые пленочной оболочкой, 100 мг (флакон) 30 х 1 (пачка картонная)</t>
  </si>
  <si>
    <t>0873400003922000409</t>
  </si>
  <si>
    <t>1970515020222000445</t>
  </si>
  <si>
    <t>https://zakupki.gov.ru/epz/order/notice/ea20/view/common-info.html?regNumber=0873400003922000409</t>
  </si>
  <si>
    <t>0873400003922000409-0001</t>
  </si>
  <si>
    <t>Атазанавир, капсулы, 200 мг</t>
  </si>
  <si>
    <t>Симанод</t>
  </si>
  <si>
    <t>капсулы, 200 мг №60 (пачка картонная)</t>
  </si>
  <si>
    <t>0873400003922000410</t>
  </si>
  <si>
    <t>1970515020222000462 </t>
  </si>
  <si>
    <t>https://zakupki.gov.ru/epz/order/notice/ea20/view/common-info.html?regNumber=0873400003922000410</t>
  </si>
  <si>
    <t>0873400003922000410-0001</t>
  </si>
  <si>
    <t>Атазанавир, капсулы,300 мг</t>
  </si>
  <si>
    <t>капсулы, 300 мг №30 (пачка картонная)</t>
  </si>
  <si>
    <t>0873400003922000411</t>
  </si>
  <si>
    <t>Зидовудин, раствор для инфузий, 10мг/мл</t>
  </si>
  <si>
    <t>0873400003922000412</t>
  </si>
  <si>
    <t>1970515020222000461</t>
  </si>
  <si>
    <t>https://zakupki.gov.ru/epz/order/notice/ea20/view/common-info.html?regNumber=0873400003922000412</t>
  </si>
  <si>
    <t>0873400003922000412-0001</t>
  </si>
  <si>
    <t>Ралтегравир, таблетки жевательные, 100 мг</t>
  </si>
  <si>
    <t>таблетки жевательные, 100 мг (флакон) 60 х 1 (пачка картонная)</t>
  </si>
  <si>
    <t>0873400003922000413 </t>
  </si>
  <si>
    <t>1970515020222000439</t>
  </si>
  <si>
    <t>https://zakupki.gov.ru/epz/order/notice/ea20/view/common-info.html?regNumber=0873400003922000413</t>
  </si>
  <si>
    <t>0873400003922000413-0001</t>
  </si>
  <si>
    <t>Зидовудин, раствор для приема внутрь, 10мг/мл</t>
  </si>
  <si>
    <t xml:space="preserve">Зидовудин </t>
  </si>
  <si>
    <t>[раствор для приема внутрь, 10 мг/мл (флакон) 200 мл х 1 + шприц-дозатор х 1] х 1 (пачка картонная)</t>
  </si>
  <si>
    <t>0873400003922000414</t>
  </si>
  <si>
    <t>1970515020222000451</t>
  </si>
  <si>
    <t>https://zakupki.gov.ru/epz/order/notice/ea20/view/common-info.html?regNumber=0873400003922000414</t>
  </si>
  <si>
    <t>0873400003922000414-0001</t>
  </si>
  <si>
    <t>Этравирин, таблетки, 25 мг</t>
  </si>
  <si>
    <t>Интеленс®</t>
  </si>
  <si>
    <t>таблетки 25 мг (флакон) 120 х 1 (пачка картонная)</t>
  </si>
  <si>
    <t>0873400003922000415</t>
  </si>
  <si>
    <t>1970515020222000460</t>
  </si>
  <si>
    <t>https://zakupki.gov.ru/epz/order/notice/ea20/view/common-info.html?regNumber=0873400003922000415</t>
  </si>
  <si>
    <t>0873400003922000415-0001</t>
  </si>
  <si>
    <t>Эфавиренз, таблетки, покрытые пленочной оболочкой и/или капсулы, 400 мг</t>
  </si>
  <si>
    <t>Регаст</t>
  </si>
  <si>
    <t>таблетки, покрытые пленочной оболочкой, 
400 мг (банка) 30 х 1 (пачка картонная)</t>
  </si>
  <si>
    <t>0873400003922000416</t>
  </si>
  <si>
    <t>1970515020222000458</t>
  </si>
  <si>
    <t>https://zakupki.gov.ru/epz/order/notice/ea20/view/common-info.html?regNumber=0873400003922000416</t>
  </si>
  <si>
    <t>0873400003922000416-0001</t>
  </si>
  <si>
    <t xml:space="preserve">Невирапин, таблетки и/или таблетки, покрытые пленочной оболочкой, 200 мг </t>
  </si>
  <si>
    <t xml:space="preserve">Невирпин® </t>
  </si>
  <si>
    <t>таблетки, покрытые пленочной оболочкой, 200 мг (контурная ячейковая упаковка) 10 х 6 (пачка картонная)</t>
  </si>
  <si>
    <t>0873400003922000417</t>
  </si>
  <si>
    <t>1970515020222000430</t>
  </si>
  <si>
    <t>https://zakupki.gov.ru/epz/order/notice/ea20/view/common-info.html?regNumber=0873400003922000417</t>
  </si>
  <si>
    <t>0873400003922000417-0001</t>
  </si>
  <si>
    <t>Зидовудин + Ламивудин, таблетки, покрытые пленочной оболочкой, 300 мг +150 мг</t>
  </si>
  <si>
    <t xml:space="preserve">Дизаверокс® </t>
  </si>
  <si>
    <t>таблетки, покрытые пленочной оболочкой, 
300 мг+150 мг (контурная ячейковая упаковка) 10 х 6 (пачка картонная)</t>
  </si>
  <si>
    <t>0873400003922000418</t>
  </si>
  <si>
    <t>1970515020222000452</t>
  </si>
  <si>
    <t>https://zakupki.gov.ru/epz/order/notice/ea20/view/common-info.html?regNumber=0873400003922000418</t>
  </si>
  <si>
    <t>0873400003922000418-0001</t>
  </si>
  <si>
    <t>Ламивудин, таблетки, покрытые пленочной оболочкой, 300 мг</t>
  </si>
  <si>
    <t>1. Амивирен;
2. Амивирен;
3. Гептавир-150.</t>
  </si>
  <si>
    <t>1. таблетки, покрытые пленочной оболочкой, 150 мг (контурная ячейковая упаковка) 10 х 6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150 мг (банка) 60 х 1 (пачка картонная).</t>
  </si>
  <si>
    <t>1. 60;
2. 30;
3. 60.</t>
  </si>
  <si>
    <t>1. 209,40;
2. 104,70;
3. 209,70.</t>
  </si>
  <si>
    <t>0873400003922000419</t>
  </si>
  <si>
    <t>1970515020222000443</t>
  </si>
  <si>
    <t>https://zakupki.gov.ru/epz/order/notice/ea20/view/common-info.html?regNumber=0873400003922000419</t>
  </si>
  <si>
    <t>0873400003922000419-0001</t>
  </si>
  <si>
    <t>Дарунавир, таблетки, покрытые пленочной оболочкой, 800 мг</t>
  </si>
  <si>
    <t>1. Кемерувир®;
2. Дарунавир;
3. Дарунавир;
4. Дарунавир Канон.</t>
  </si>
  <si>
    <t>1. таблетки, покрытые пленочной оболочкой, 800 мг (банка) 30 х 1 (пачка картонная);
2. таблетки, покрытые пленочной оболочкой, 800 мг (банка) 30 х 1 (пачка картонная);
3. таблетки, покрытые пленочной оболочкой, 800 мг (банка) 60 х 1 (пачка картонная);
4. таблетки, покрытые пленочной оболочкой, 800 мг (контурная ячейковая упаковка) 10 х 6 (пачка картонная).</t>
  </si>
  <si>
    <t>1.	30;
2.	30;
3.	60;
4.	60.</t>
  </si>
  <si>
    <t>1. 5378,10; 
2. 5378,10; 
3. 10756,20; 
4. 10756,20.</t>
  </si>
  <si>
    <t>0873400003922000420 </t>
  </si>
  <si>
    <t>1970515020222000453 </t>
  </si>
  <si>
    <t>https://zakupki.gov.ru/epz/order/notice/ea20/view/common-info.html?regNumber=0873400003922000420</t>
  </si>
  <si>
    <t>0873400003922000420-0001</t>
  </si>
  <si>
    <t>Элсульфавирин, капсулы, 20 мг</t>
  </si>
  <si>
    <t>1. ЭЛПИДА®;
2. ЭЛПИДА®.</t>
  </si>
  <si>
    <t>1. капсулы, 20 мг (флакон) 30 х 1 (пачка картонная);
2. капсулы, 20 мг (флакон) 30 х 1 (пачка картонная).</t>
  </si>
  <si>
    <t>0873400003922000421 </t>
  </si>
  <si>
    <t>1970515020222000449</t>
  </si>
  <si>
    <t>https://zakupki.gov.ru/epz/order/notice/ea20/view/common-info.html?regNumber=0873400003922000421</t>
  </si>
  <si>
    <t>0873400003922000421-0001</t>
  </si>
  <si>
    <t>Кобицистат + Тенофовира алафенамид + Элвитегравир + Эмтрицитабин, таблетки, покрытые пленочной оболочкой, 150 мг + 10 мг + 150 мг + 200 мг </t>
  </si>
  <si>
    <t>1.Генвоя®;
2.Генвоя®.</t>
  </si>
  <si>
    <t>1. таблетки, покрытые пленочной оболочкой,
150 мг+10 мг+150 мг+ 200 мг (флакон) 30 x 1 (пачка картонная);
2. таблетки, покрытые пленочной оболочкой,
150 мг+10 мг+150 мг+ 200 мг (флакон) 30 x 1 (пачка картонная).</t>
  </si>
  <si>
    <t>Ирландия, Канада</t>
  </si>
  <si>
    <t>0873400003922000422</t>
  </si>
  <si>
    <t>1970515020222000436</t>
  </si>
  <si>
    <t>https://zakupki.gov.ru/epz/order/notice/ea20/view/common-info.html?regNumber=0873400003922000422</t>
  </si>
  <si>
    <t>0873400003922000422-0001</t>
  </si>
  <si>
    <t>Эфавиренз, таблетки, покрытые пленочной оболочкой и/или капсулы, 600 мг</t>
  </si>
  <si>
    <t>1. Регаст;
2. Эфавиренз Канон.</t>
  </si>
  <si>
    <t>1. таблетки, покрытые пленочной оболочкой, 600 мг, №30;
2. таблетки, покрытые пленочной оболочкой, 600 мг, №30</t>
  </si>
  <si>
    <t>0873400003922000423</t>
  </si>
  <si>
    <t>Лопинавир+Ритонавир, таблетки, покрытые пленочной оболочкой, 100 мг + 25 мг</t>
  </si>
  <si>
    <t>0873400003922000424</t>
  </si>
  <si>
    <t>1970515020222000437</t>
  </si>
  <si>
    <t>https://zakupki.gov.ru/epz/order/notice/ea20/view/common-info.html?regNumber=0873400003922000424</t>
  </si>
  <si>
    <t>0873400003922000424-0001</t>
  </si>
  <si>
    <t>Зидовудин, таблетки, покрытые пленочной оболочкой, 300 мг</t>
  </si>
  <si>
    <t>таблетки, покрытые пленочной оболочкой, 300 мг (контурная ячейковая упаковка) 10 х 6 (пачка картонная)</t>
  </si>
  <si>
    <t>0873400003922000425</t>
  </si>
  <si>
    <t>1970515020222000431</t>
  </si>
  <si>
    <t>https://zakupki.gov.ru/epz/order/notice/ea20/view/common-info.html?regNumber=0873400003922000425</t>
  </si>
  <si>
    <t>0873400003922000425-0001</t>
  </si>
  <si>
    <t>Тенофовир, таблетки, покрытые пленочной оболочкой, 300 мг</t>
  </si>
  <si>
    <t>1. Вирфотен;
2. Вирфотен;
3. ТЕНОФ® 300.</t>
  </si>
  <si>
    <t>1. таблетки, покрытые пленочной оболочкой 300 мг, №30;
2. таблетки, покрытые пленочной оболочкой 300 мг, №30;
3. таблетки, покрытые пленочной оболочкой, 300 мг, №30.</t>
  </si>
  <si>
    <t>0873400003922000426</t>
  </si>
  <si>
    <t>1970515020222000440</t>
  </si>
  <si>
    <t>https://zakupki.gov.ru/epz/order/notice/ea20/view/common-info.html?regNumber=0873400003922000426</t>
  </si>
  <si>
    <t>0873400003922000426-0001</t>
  </si>
  <si>
    <t>Ламивудин, раствор для приема внутрь, 10 мг/мл</t>
  </si>
  <si>
    <t>Ламивудин</t>
  </si>
  <si>
    <t>[раствор для приема внутрь, 10 мг/мл (флакон) 240 мл х 1 + шприц-дозатор х 1] х 1 (пачка картонная)</t>
  </si>
  <si>
    <t>0873400003922000427</t>
  </si>
  <si>
    <t>1970515020222000442</t>
  </si>
  <si>
    <t>https://zakupki.gov.ru/epz/order/notice/ea20/view/common-info.html?regNumber=0873400003922000427</t>
  </si>
  <si>
    <t>0873400003922000427-0001</t>
  </si>
  <si>
    <t>Фактор свертывания крови VIII + Фактор Виллебранда, лиофилизат для приготовления раствора для инфузий, 1000 МЕ + 1200 МЕ</t>
  </si>
  <si>
    <t>Фанди®</t>
  </si>
  <si>
    <t>[лиофилизат для приготовления раствора для инфузий, 1000 МЕ+1200 МЕ (флакон) х 1 + растворитель (шприц) 10 мл х 1 + адаптер х 1 + фильтр х 1 + спиртовая салфетка х 2 + игла-бабочка х 1] х 1 (пачка картонная)</t>
  </si>
  <si>
    <t>Испания</t>
  </si>
  <si>
    <t>0873400003922000428 </t>
  </si>
  <si>
    <t>1970515020222000438</t>
  </si>
  <si>
    <t>https://zakupki.gov.ru/epz/order/notice/ea20/view/common-info.html?regNumber=0873400003922000428</t>
  </si>
  <si>
    <t>0873400003922000428-0001</t>
  </si>
  <si>
    <t>Лопинавир+Ритонавир, раствор для приема внутрь, 80 мг + 20 мг/мл</t>
  </si>
  <si>
    <t>Лопинавир + Ритонавир</t>
  </si>
  <si>
    <t>[раствор для приема внутрь, 80 мг/мл + 20 мг/мл (флакон) 60 мл х 5 + (шприц-дозатор) х 5] х 1 (пачка картонная)</t>
  </si>
  <si>
    <t>0873400003922000429</t>
  </si>
  <si>
    <t>1970515020222000457</t>
  </si>
  <si>
    <t>https://zakupki.gov.ru/epz/order/notice/ea20/view/common-info.html?regNumber=0873400003922000429</t>
  </si>
  <si>
    <t>0873400003922000429-0001</t>
  </si>
  <si>
    <t>Лопинавир+Ритонавир, таблетки, покрытые пленочной оболочкой, 200 мг + 50 мг</t>
  </si>
  <si>
    <t>1. Калетра®;
2. Калидавир®.</t>
  </si>
  <si>
    <t>1. таблетки покрытые пленочной оболочкой, 200 мг + 50 мг (флакон) 120 х 1 (пачка картонная);
2. таблетки, покрытые пленочной оболочкой, 200 мг + 50 мг №60 (пачка картонная).</t>
  </si>
  <si>
    <t>1. 120;
2. 60.</t>
  </si>
  <si>
    <t>1. 4520,40; 
2. 2260,20.</t>
  </si>
  <si>
    <t>0873400003922000430</t>
  </si>
  <si>
    <t>1970515020222000464</t>
  </si>
  <si>
    <t>https://zakupki.gov.ru/epz/contract/contractCard/common-info.html?reestrNumber=1970515020222000464</t>
  </si>
  <si>
    <t>0873400003922000430-0001</t>
  </si>
  <si>
    <t xml:space="preserve"> Рилпивирин+Тенофовир+Эмтрицитабин, таблетки, покрытые пленочной оболочкой, 25 мг+300 мг+200 мг</t>
  </si>
  <si>
    <t>Эвиплера</t>
  </si>
  <si>
    <t>таблетки, покрытые пленочной оболочкой, 25 мг+ 300 мг+ 200 мг (флакон) 30 х 1 (пачка картонная)</t>
  </si>
  <si>
    <t>Канада</t>
  </si>
  <si>
    <t>0873400003922000431</t>
  </si>
  <si>
    <t>1970515020222000433</t>
  </si>
  <si>
    <t>https://zakupki.gov.ru/epz/order/notice/ea20/view/common-info.html?regNumber=0873400003922000431</t>
  </si>
  <si>
    <t>0873400003922000431-0001</t>
  </si>
  <si>
    <t>Эфмороктоког альфа, лиофилизат для приготовления раствора для внутривенного введения, 1500 МЕ</t>
  </si>
  <si>
    <t>[лиофилизат для приготовления раствора для внутривенного введения,
1500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t>
  </si>
  <si>
    <t>0873400003922000432</t>
  </si>
  <si>
    <t xml:space="preserve">1512 вич </t>
  </si>
  <si>
    <t>1970515020222000463</t>
  </si>
  <si>
    <t>https://zakupki.gov.ru/epz/contract/contractCard/common-info.html?reestrNumber=1970515020222000463</t>
  </si>
  <si>
    <t>Рилпивирин+Тенофовир+Эмтрицитабин, таблетки, покрытые пленочной оболочкой, 25 мг+300 мг+200 мг </t>
  </si>
  <si>
    <t>0873400003922000456</t>
  </si>
  <si>
    <t>15.07.202</t>
  </si>
  <si>
    <t>Зидовудин, раствор для инфузий, 10 мг/мл</t>
  </si>
  <si>
    <t>0873400003922000478</t>
  </si>
  <si>
    <t>1970515020222000491</t>
  </si>
  <si>
    <t>https://zakupki.gov.ru/epz/order/notice/ea20/view/common-info.html?regNumber=0873400003922000478</t>
  </si>
  <si>
    <t>0873400003922000478-0001</t>
  </si>
  <si>
    <t xml:space="preserve">Этравирин, таблетки, 100 мг </t>
  </si>
  <si>
    <t>39 субъектов</t>
  </si>
  <si>
    <t>0873400003922000544</t>
  </si>
  <si>
    <t>1970515020222000561</t>
  </si>
  <si>
    <t>https://zakupki.gov.ru/epz/order/notice/ea20/view/common-info.html?regNumber=0873400003922000544</t>
  </si>
  <si>
    <t>0873400003922000544_358372</t>
  </si>
  <si>
    <t>Себелипаза альфа, концентрат для приготовления раствора для инфузий, 2 мг/мл</t>
  </si>
  <si>
    <t>1. Канума®;
2.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</si>
  <si>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t>
  </si>
  <si>
    <t>Италия, Германия</t>
  </si>
  <si>
    <t>г. Москва</t>
  </si>
  <si>
    <t>0873400003922000545</t>
  </si>
  <si>
    <t>1970515020222000560</t>
  </si>
  <si>
    <t>https://zakupki.gov.ru/epz/order/notice/ea20/view/common-info.html?regNumber=0873400003922000545</t>
  </si>
  <si>
    <t>0873400003922000545_358372</t>
  </si>
  <si>
    <t>Асфотаза альфа, раствор для подкожного введения, 40 мг/мл, 1 мл</t>
  </si>
  <si>
    <t>1. Стрензик®;
2. Стрензик®.</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</si>
  <si>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</si>
  <si>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29 субъектов</t>
  </si>
  <si>
    <t>0873400003922000546</t>
  </si>
  <si>
    <t>1970515020222000559</t>
  </si>
  <si>
    <t>https://zakupki.gov.ru/epz/order/notice/ea20/view/common-info.html?regNumber=0873400003922000546</t>
  </si>
  <si>
    <t>0873400003922000546_358372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</si>
  <si>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</si>
  <si>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0873400003922000547</t>
  </si>
  <si>
    <t>1970515020222000558</t>
  </si>
  <si>
    <t>https://zakupki.gov.ru/epz/order/notice/ea20/view/common-info.html?regNumber=0873400003922000547</t>
  </si>
  <si>
    <t>0873400003922000547_358372</t>
  </si>
  <si>
    <t xml:space="preserve">Асфотаза альфа, раствор для подкожного введения, 40 мг/мл, 1 мл </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</si>
  <si>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</si>
  <si>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57 субъектов</t>
  </si>
  <si>
    <t>0873400003922000548</t>
  </si>
  <si>
    <t>1970515020222000571</t>
  </si>
  <si>
    <t>https://zakupki.gov.ru/epz/order/notice/ea20/view/common-info.html?regNumber=0873400003922000548</t>
  </si>
  <si>
    <t>0873400003922000548_358372</t>
  </si>
  <si>
    <t>0873400003922000549</t>
  </si>
  <si>
    <t>1970515020222000570</t>
  </si>
  <si>
    <t>https://zakupki.gov.ru/epz/order/notice/ea20/view/common-info.html?regNumber=0873400003922000549</t>
  </si>
  <si>
    <t>0873400003922000549_358372</t>
  </si>
  <si>
    <t xml:space="preserve">Себелипаза альфа, концентрат для приготовления раствора для инфузий, 2 мг/мл </t>
  </si>
  <si>
    <t>0873400003922000550</t>
  </si>
  <si>
    <t>1970515020222000566</t>
  </si>
  <si>
    <t>https://zakupki.gov.ru/epz/order/notice/ea20/view/common-info.html?regNumber=0873400003922000550</t>
  </si>
  <si>
    <t>0873400003922000550_358372</t>
  </si>
  <si>
    <t xml:space="preserve">Селуметиниб, капсулы, 25 мг </t>
  </si>
  <si>
    <t>Коселуго</t>
  </si>
  <si>
    <t>капсулы, 25 мг (флакон) 60 х 1 (пачка картонная)</t>
  </si>
  <si>
    <t>Астраханская область, Волгоградская область, Кабардино-Балкарская Республика, Карачаево-Черкесская Республика, Краснодарский край, Республика Адыгея, Республика Дагестан, Республика Ингушения, Республика Калмыкия, Республика Крым, Республика Северная Осетия, Ростовская область, Ставропольский край, Чеченская Республика, г. Севастополь</t>
  </si>
  <si>
    <t>0873400003922000551</t>
  </si>
  <si>
    <t>1970515020222000569</t>
  </si>
  <si>
    <t>https://zakupki.gov.ru/epz/order/notice/ea20/view/common-info.html?regNumber=0873400003922000551</t>
  </si>
  <si>
    <t>0873400003922000551_358372</t>
  </si>
  <si>
    <t xml:space="preserve">Селуметиниб, капсулы, 10 мг </t>
  </si>
  <si>
    <t>капсулы, 10 мг (флакон) 60 х 1 (пачка картонная)</t>
  </si>
  <si>
    <t>Кировская область, Нижегородская область, Оренбургская область, Пензенская область, Пермский край, Республика Башкортостан, Республика Марий Эл, Республика Мордовия, Республика Татарстан, Самарская область, Саратовская область, Удмуртская Республика, Ульяновская область, Чувашская Республика</t>
  </si>
  <si>
    <t>0873400003922000552</t>
  </si>
  <si>
    <t>1970515020222000568</t>
  </si>
  <si>
    <t>https://zakupki.gov.ru/epz/order/notice/ea20/view/common-info.html?regNumber=0873400003922000552</t>
  </si>
  <si>
    <t>0873400003922000552_358372</t>
  </si>
  <si>
    <t>Селуметиниб, капсулы, 10 мг</t>
  </si>
  <si>
    <t>Владимирская область, Московская область, г. Москва</t>
  </si>
  <si>
    <t>0873400003922000553</t>
  </si>
  <si>
    <t>1970515020222000567</t>
  </si>
  <si>
    <t>https://zakupki.gov.ru/epz/order/notice/ea20/view/common-info.html?regNumber=0873400003922000553</t>
  </si>
  <si>
    <t>0873400003922000553_358372</t>
  </si>
  <si>
    <t>Астраханская область, Волгоградская область, Кабардино-Балканская Республика, Карачаево-Черкесская Республика, Краснодарский край, Республика Адыгея, Республика Дагестан, Республика Ингушения, Респубилка Калмыкия, Республика Крым, Республика Северная Осетия, Ростовская область, Ставропольский край, Чеченская Республика, г. Севастополь</t>
  </si>
  <si>
    <t>0873400003922000554</t>
  </si>
  <si>
    <t>1970515020222000565</t>
  </si>
  <si>
    <t>https://zakupki.gov.ru/epz/order/notice/ea20/view/common-info.html?regNumber=0873400003922000554</t>
  </si>
  <si>
    <t>0873400003922000554_358372</t>
  </si>
  <si>
    <t>Алтайский край, Амурская область, Еврейская а.о., Забайкальский край, Иркутская область, Камчатский край, Красноярский край, Кузбасс, Магаданская область, Новосибирская область, Промирский край, Республика Алтай, Республика Бурятия, Республика Саха, Республика Тыва, РЕспублика Хакасия, Сахалинская область, Томская область, Хабаровский край, Чукотский а.о.</t>
  </si>
  <si>
    <t>0873400003922000555</t>
  </si>
  <si>
    <t>1970515020222000564</t>
  </si>
  <si>
    <t>https://zakupki.gov.ru/epz/order/notice/ea20/view/common-info.html?regNumber=0873400003922000555</t>
  </si>
  <si>
    <t>0873400003922000555_358372</t>
  </si>
  <si>
    <t>0873400003922000556</t>
  </si>
  <si>
    <t>1970515020222000563</t>
  </si>
  <si>
    <t>https://zakupki.gov.ru/epz/order/notice/ea20/view/common-info.html?regNumber=0873400003922000556</t>
  </si>
  <si>
    <t>0873400003922000556_358372</t>
  </si>
  <si>
    <t>26 субъектов</t>
  </si>
  <si>
    <t>0873400003922000557</t>
  </si>
  <si>
    <t>1970515020222000562</t>
  </si>
  <si>
    <t>https://zakupki.gov.ru/epz/order/notice/ea20/view/common-info.html?regNumber=0873400003922000557</t>
  </si>
  <si>
    <t>0873400003922000557_358372</t>
  </si>
  <si>
    <t>Селуметиниб, капсулы, 25 мг</t>
  </si>
  <si>
    <t>42 субъекта</t>
  </si>
  <si>
    <t>0873400003922000558</t>
  </si>
  <si>
    <t>1970515020222000573</t>
  </si>
  <si>
    <t>https://zakupki.gov.ru/epz/order/notice/ea20/view/common-info.html?regNumber=0873400003922000558</t>
  </si>
  <si>
    <t>0873400003922000558_358372</t>
  </si>
  <si>
    <t>Курганская область, Омская область, Свердловская область, Тюменская область, Ханты-Мансийский а.о., Челябинская область, Ямало-Ненецкий а.о., г. Байконур</t>
  </si>
  <si>
    <t>0873400003922000559</t>
  </si>
  <si>
    <t>1970515020222000572</t>
  </si>
  <si>
    <t>https://zakupki.gov.ru/epz/order/notice/ea20/view/common-info.html?regNumber=0873400003922000559</t>
  </si>
  <si>
    <t>0873400003922000559_358372</t>
  </si>
  <si>
    <t>Алглюкозидаза альфа, лиофилизат для приготовления концентрата для приготовления раствора для инфузий, 50 мг</t>
  </si>
  <si>
    <t>Майозайм®</t>
  </si>
  <si>
    <t>лиофилизат для приготовления концентрата для приготовления раствора для инфузий, 50 мг (флакон) х 1 (пачка картонная)</t>
  </si>
  <si>
    <t>86 субъектов</t>
  </si>
  <si>
    <t>0873400003922000560</t>
  </si>
  <si>
    <t>1970515020222000575</t>
  </si>
  <si>
    <t>https://zakupki.gov.ru/epz/order/notice/ea20/view/common-info.html?regNumber=0873400003922000560</t>
  </si>
  <si>
    <t>0873400003922000560_358372</t>
  </si>
  <si>
    <t>Канакинумаб, лиофилизат для приготовления раствора для подкожного введения, 150 мг и/или раствор для подкожного введения, 150 мг/мл</t>
  </si>
  <si>
    <t>0873400003922000561</t>
  </si>
  <si>
    <t>1970515020222000574</t>
  </si>
  <si>
    <t>https://zakupki.gov.ru/epz/order/notice/ea20/view/common-info.html?regNumber=0873400003922000561</t>
  </si>
  <si>
    <t>0873400003922000561_358372</t>
  </si>
  <si>
    <t>Асфотаза альфа, раствор для подкожного введения, 100 мг/мл</t>
  </si>
  <si>
    <t>1. раствор для подкожного введения,
100 мг/мл (флакон) 80 мг/0.8 мл х 12 (пачка картонная);
2. раствор для подкожного введения,
100 мг/мл (флакон) 80 мг/0.8 мл х 12 (пачка картонная).</t>
  </si>
  <si>
    <t>21 субъект</t>
  </si>
  <si>
    <t>0873400003922000562</t>
  </si>
  <si>
    <t>1970515020222000579</t>
  </si>
  <si>
    <t>https://zakupki.gov.ru/epz/order/notice/ea20/view/common-info.html?regNumber=0873400003922000562</t>
  </si>
  <si>
    <t>0873400003922000562_358372</t>
  </si>
  <si>
    <t xml:space="preserve">Асфотаза альфа, раствор для подкожного введения, 100 мг/мл </t>
  </si>
  <si>
    <t>44 субъекта</t>
  </si>
  <si>
    <t>0873400003922000563</t>
  </si>
  <si>
    <t>1970515020222000606</t>
  </si>
  <si>
    <t>https://zakupki.gov.ru/epz/order/notice/ea20/view/common-info.html?regNumber=0873400003922000563</t>
  </si>
  <si>
    <t>0873400003922000563_358372</t>
  </si>
  <si>
    <t>Асфотаза альфа, раствор для подкожного введения, 
100 мг/мл</t>
  </si>
  <si>
    <t>г. Санкт-Петербург</t>
  </si>
  <si>
    <t>0873400003922000564</t>
  </si>
  <si>
    <t>1970515020222000578</t>
  </si>
  <si>
    <t>https://zakupki.gov.ru/epz/order/notice/ea20/view/common-info.html?regNumber=0873400003922000564</t>
  </si>
  <si>
    <t>0873400003922000564_358372</t>
  </si>
  <si>
    <t>Алтайский край</t>
  </si>
  <si>
    <t>0873400003922000565</t>
  </si>
  <si>
    <t>1970515020222000577</t>
  </si>
  <si>
    <t>https://zakupki.gov.ru/epz/order/notice/ea20/view/common-info.html?regNumber=0873400003922000565</t>
  </si>
  <si>
    <t>0873400003922000565_358372</t>
  </si>
  <si>
    <t>Кировская область, Курганская область, Нижегородская область, Оренбургская область, Пензенская область, Пермский край, Республика Башкортостан, Республика Марий Эл, Республика Модовия, Республика Татарстан, Самарская область, Саратовская область, Свердловская область, Тюменская область, Удмуртская Республика, Ульяновская область, ХМАО, Челябинская область, ЯНАО</t>
  </si>
  <si>
    <t>0873400003922000566</t>
  </si>
  <si>
    <t>1970515020222000585</t>
  </si>
  <si>
    <t>https://zakupki.gov.ru/epz/order/notice/ea20/view/common-info.html?regNumber=0873400003922000566</t>
  </si>
  <si>
    <t>0873400003922000566_358372</t>
  </si>
  <si>
    <t>АО "Ланцет"</t>
  </si>
  <si>
    <t>Тедуглутид, лиофилизат для приготовления раствора для подкожного введения, 5 мг</t>
  </si>
  <si>
    <t>Гэттестив</t>
  </si>
  <si>
    <t>[лиофилизат для приготовления раствора для подкожного введения, 5 мг (флакон) x 28 + растворитель (шприц) 0.5 мл x 28] x 1 (пачка картонная)</t>
  </si>
  <si>
    <t>0873400003922000567</t>
  </si>
  <si>
    <t>1970515020222000618</t>
  </si>
  <si>
    <t>https://zakupki.gov.ru/epz/order/notice/ea20/view/common-info.html?regNumber=0873400003922000567</t>
  </si>
  <si>
    <t>0873400003922000567_358372</t>
  </si>
  <si>
    <t>0873400003922000568</t>
  </si>
  <si>
    <t>1970515020222000584</t>
  </si>
  <si>
    <t>https://zakupki.gov.ru/epz/order/notice/ea20/view/common-info.html?regNumber=0873400003922000568</t>
  </si>
  <si>
    <t>0873400003922000568_358372</t>
  </si>
  <si>
    <t>Астраханская область, Волгоградская область, Кабардино-Балкарская Республика, Карачаево-Черкесская Республика, Краснодарский край, Республика Адыгея, Республика Дагестан, Республика Ингушения, Республика Калмыкия, Республика Крым, Республика Серевная Осетия, Ростовская область, Ставропольский край, Чеченская Республика, г. Севастополь</t>
  </si>
  <si>
    <t>0873400003922000569</t>
  </si>
  <si>
    <t>1970515020222000583</t>
  </si>
  <si>
    <t>https://zakupki.gov.ru/epz/order/notice/ea20/view/common-info.html?regNumber=0873400003922000569</t>
  </si>
  <si>
    <t>0873400003922000569_358372</t>
  </si>
  <si>
    <t>28 субъектов</t>
  </si>
  <si>
    <t>0873400003922000570</t>
  </si>
  <si>
    <t>1970515020222000582</t>
  </si>
  <si>
    <t>https://zakupki.gov.ru/epz/order/notice/ea20/view/common-info.html?regNumber=0873400003922000570</t>
  </si>
  <si>
    <t>0873400003922000570_358372</t>
  </si>
  <si>
    <t>25 субъектов</t>
  </si>
  <si>
    <t>0873400003922000571</t>
  </si>
  <si>
    <t>1970515020222000581</t>
  </si>
  <si>
    <t>https://zakupki.gov.ru/epz/order/notice/ea20/view/common-info.html?regNumber=0873400003922000571</t>
  </si>
  <si>
    <t>0873400003922000571_358372</t>
  </si>
  <si>
    <t>ООО "Ирвин-2"</t>
  </si>
  <si>
    <t>Селексипаг, таблетки, покрытые пленочной оболочкой, 200 мкг</t>
  </si>
  <si>
    <t>Апбрави</t>
  </si>
  <si>
    <t>таблетки, покрытые пленочной оболочкой, 200 мкг (блистер) 10 х 6 (пачка картонная)</t>
  </si>
  <si>
    <t>0873400003922000572 </t>
  </si>
  <si>
    <t>1970515020222000580</t>
  </si>
  <si>
    <t>https://zakupki.gov.ru/epz/order/notice/ea20/view/common-info.html?regNumber=0873400003922000572</t>
  </si>
  <si>
    <t>0873400003922000572_358372</t>
  </si>
  <si>
    <t>Селексипаг, таблетки, покрытые пленочной оболочкой, 800 мкг</t>
  </si>
  <si>
    <t>таблетки, покрытые пленочной оболочкой, 800 мкг (блистер) 10 х 6 (пачка картонная)</t>
  </si>
  <si>
    <t>0873400003922000573</t>
  </si>
  <si>
    <t>1970515020222000588</t>
  </si>
  <si>
    <t>https://zakupki.gov.ru/epz/order/notice/ea20/view/common-info.html?regNumber=0873400003922000573</t>
  </si>
  <si>
    <t>0873400003922000573_358372</t>
  </si>
  <si>
    <t>Ивакафтор + Лумакафтор, таблетки, покрытые пленочной оболочкой, 125 мг + 200 мг</t>
  </si>
  <si>
    <t>1. Оркамби®;
2. Оркамби®.</t>
  </si>
  <si>
    <t>1. таблетки, покрытые пленочной оболочкой, 125 мг+200 мг (блистер) 4 х 28 (коробка картонная);
2. таблетки, покрытые пленочной оболочкой, 125 мг+200 мг (блистер) 4 х 28 (коробка картонная).</t>
  </si>
  <si>
    <t>Соединенное Королевство</t>
  </si>
  <si>
    <t>27 субъектов</t>
  </si>
  <si>
    <t>0873400003922000574</t>
  </si>
  <si>
    <t>1970515020222000587</t>
  </si>
  <si>
    <t>https://zakupki.gov.ru/epz/order/notice/ea20/view/common-info.html?regNumber=0873400003922000574</t>
  </si>
  <si>
    <t>0873400003922000574_358372</t>
  </si>
  <si>
    <t>0873400003922000575</t>
  </si>
  <si>
    <t>1970515020222000586</t>
  </si>
  <si>
    <t>https://zakupki.gov.ru/epz/order/notice/ea20/view/common-info.html?regNumber=0873400003922000575</t>
  </si>
  <si>
    <t>0873400003922000575_358372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</si>
  <si>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Пензенская область, Рязанская область, Смоленская область, Тамбовская область, Тверская область, Тульская область, Ярославская область, г. Москва</t>
  </si>
  <si>
    <t>0873400003922000576 </t>
  </si>
  <si>
    <t>1970515020222000599</t>
  </si>
  <si>
    <t>https://zakupki.gov.ru/epz/order/notice/ea20/view/common-info.html?regNumber=0873400003922000576</t>
  </si>
  <si>
    <t>0873400003922000576_358372</t>
  </si>
  <si>
    <t>Астраханская область, Волгоградская область, г. Севастополь, Кабардино-Балкарская Республика, Карачаево-Черкесская Республика, Краснодарский край, Республика Адыгея, Республика Дагестан, Республика Ингушетия, Республика Калмыкия, Республика Крым, Республика Северная Осетия, Ростовская область, Ставропольский край, Чеченская Республика</t>
  </si>
  <si>
    <t>0873400003922000577</t>
  </si>
  <si>
    <t>1970515020222000598</t>
  </si>
  <si>
    <t>https://zakupki.gov.ru/epz/order/notice/ea20/view/common-info.html?regNumber=0873400003922000577</t>
  </si>
  <si>
    <t>0873400003922000577_358372</t>
  </si>
  <si>
    <t>Ивакафтор + Лумакафтор, таблетки, покрытые пленочной оболочкой, 125 мг + 100 мг</t>
  </si>
  <si>
    <t>1.  таблетки, покрытые пленочной оболочкой, 125 мг+100 мг (блистер) 4 х 28 (коробка картонная);
2.  таблетки, покрытые пленочной оболочкой, 125 мг+100 мг (блистер) 4 х 28 (коробка картонная).</t>
  </si>
  <si>
    <t>Владимирская область, Ивановская область, Калининградская область, Костромская область, Московская область, Пензенская область, Псковская область, Республика Мордовия, Рязанская область, Тамбовская область, Тверская область, Тульская область, Ульяновская область, Ярославская область</t>
  </si>
  <si>
    <t>0873400003922000578</t>
  </si>
  <si>
    <t>1970515020222000595</t>
  </si>
  <si>
    <t>0873400003922000578_358372</t>
  </si>
  <si>
    <t>Белгшородская область, Брянская область, Воронежская область, Калужская область, Курская область, Липецкая область, Орловская область, Смоленская область, г. Москва</t>
  </si>
  <si>
    <t>0873400003922000579</t>
  </si>
  <si>
    <t>1970515020222000597</t>
  </si>
  <si>
    <t>https://zakupki.gov.ru/epz/order/notice/ea20/view/common-info.html?regNumber=0873400003922000579</t>
  </si>
  <si>
    <t>0873400003922000579_358372</t>
  </si>
  <si>
    <t>Астраханская область, Волгоградская область, г. Севастополь, Кабардино-Балкарская Республика, Карачаево-Черкесская Республика, Краснодарский край, Республика Адыгея, Республика Дагестан, Республика Ингушетия, Республика Калмыкия, Республика Крым, Республика Северная Осетия, Ростовская область, Саратовская область, Ставропольский край, Чеченская Республика</t>
  </si>
  <si>
    <t>0873400003922000580</t>
  </si>
  <si>
    <t>1970515020222000590</t>
  </si>
  <si>
    <t>https://zakupki.gov.ru/epz/order/notice/ea20/view/common-info.html?regNumber=0873400003922000580</t>
  </si>
  <si>
    <t>0873400003922000580_358372</t>
  </si>
  <si>
    <t>Асфотаза альфа, раствор для подкожного введения, 40 мг/мл, 0,7 мл</t>
  </si>
  <si>
    <t>1.  раствор для подкожного введения,
40 мг/мл (флакон) 28 мг/0.7 мл х 12 (пачка картонная);
2.   раствор для подкожного введения,
40 мг/мл (флакон) 28 мг/0.7 мл х 12 (пачка картонная).</t>
  </si>
  <si>
    <t>Ирланлдия</t>
  </si>
  <si>
    <t>0873400003922000581</t>
  </si>
  <si>
    <t>1970515020222000589</t>
  </si>
  <si>
    <t>https://zakupki.gov.ru/epz/order/notice/ea20/view/common-info.html?regNumber=0873400003922000581</t>
  </si>
  <si>
    <t>0873400003922000581_358372</t>
  </si>
  <si>
    <t>Ланаделумаб, раствор для подкожного введения, 150 мг/мл</t>
  </si>
  <si>
    <t>Такзайро</t>
  </si>
  <si>
    <t>[раствор для подкожного введения, 150 мг/мл (флакон) 2.0 мл х 1 + (одноразовый шприц) х 1 + (тупоконечная игла 18G) х 1 + (игла для подкожных инъекций 27G х ½ дюйма) х 1] х 1 (пачка картонная)</t>
  </si>
  <si>
    <t>0873400003922000582</t>
  </si>
  <si>
    <t>1970515020222000594</t>
  </si>
  <si>
    <t>https://zakupki.gov.ru/epz/order/notice/ea20/view/common-info.html?regNumber=0873400003922000582</t>
  </si>
  <si>
    <t>0873400003922000582_358372</t>
  </si>
  <si>
    <t>Рисдиплам, порошок для приготовления раствора для приема внутрь 0,75 мг/мл, 2 г</t>
  </si>
  <si>
    <t>ЭВРИСДИ®</t>
  </si>
  <si>
    <t>[порошок для приготовления раствора для приема внутрь 0.75 мг/мл (флакон) 2 г х 1 + адаптер х 1 + шприц 6 мл х 2 + шприц 12 мл х 2] х 1 (пачка картонная)</t>
  </si>
  <si>
    <t>г</t>
  </si>
  <si>
    <t>Красноярский край, Новосибирская область, Омская область, Республика Алтай, Республика Тыва, Республика Хакасия</t>
  </si>
  <si>
    <t>0873400003922000583</t>
  </si>
  <si>
    <t>1970515020222000603</t>
  </si>
  <si>
    <t>https://zakupki.gov.ru/epz/order/notice/ea20/view/common-info.html?regNumber=0873400003922000583</t>
  </si>
  <si>
    <t>0873400003922000583_358372</t>
  </si>
  <si>
    <t>Архангельская область, Вологодская область, Ленинградская область, г. Санкт-Петербург, Кировская область, Мурманская область, Ненецкий а.о., Нижегородская область, Новгородская область, Республика Карелия, Республика Коми, Республика Марий Эл, Чувашская Республика</t>
  </si>
  <si>
    <t>0873400003922000584</t>
  </si>
  <si>
    <t>1970515020222000602</t>
  </si>
  <si>
    <t>https://zakupki.gov.ru/epz/order/notice/ea20/view/common-info.html?regNumber=0873400003922000584</t>
  </si>
  <si>
    <t>0873400003922000584_358372</t>
  </si>
  <si>
    <t>Курганская область, Омская область, Оренбургская область, Пермский край, Республика Башкортостан, Руспублика Татарстан, Самарская область, Свердловская область, Тюменская область, Удмуртская Республика, Ханты-Мансийский а.о., Челябинская область, Ямало-Ненецкий а.о., г. Байконур</t>
  </si>
  <si>
    <t>0873400003922000585</t>
  </si>
  <si>
    <t>1970515020222000601</t>
  </si>
  <si>
    <t>https://zakupki.gov.ru/epz/order/notice/ea20/view/common-info.html?regNumber=0873400003922000585</t>
  </si>
  <si>
    <t>0873400003922000585_358372</t>
  </si>
  <si>
    <t>Алтайский край, Амурская область, Еврейская а.о., Забайкальский край, Иркутская область, Камчатский край, Красноярский край, Кузбасс, Магаданская область, Новосибирская область, Проморский край, Республика Алтай, Республика Бурятия, Республика Саха, Республика Тыва, Республика Хакасия, Сахалинская область, Томская область, Хабаровский край, Чукотский а.о.</t>
  </si>
  <si>
    <t>0873400003922000586</t>
  </si>
  <si>
    <t>1970515020222000593</t>
  </si>
  <si>
    <t>https://zakupki.gov.ru/epz/order/notice/ea20/view/common-info.html?regNumber=0873400003922000586</t>
  </si>
  <si>
    <t>0873400003922000586_358372</t>
  </si>
  <si>
    <t>Республика Бурятия, Республика Саха, Сахалинская область, Хабаровский край, Челябинская область, Чукотский а.о.</t>
  </si>
  <si>
    <t>0873400003922000587</t>
  </si>
  <si>
    <t>1970515020222000592</t>
  </si>
  <si>
    <t>https://zakupki.gov.ru/epz/order/notice/ea20/view/common-info.html?regNumber=0873400003922000587</t>
  </si>
  <si>
    <t>0873400003922000587_358372</t>
  </si>
  <si>
    <t>Нижегородская область, Саратовская область</t>
  </si>
  <si>
    <t>0873400003922000588</t>
  </si>
  <si>
    <t>1970515020222000609</t>
  </si>
  <si>
    <t>https://zakupki.gov.ru/epz/order/notice/ea20/view/common-info.html?regNumber=0873400003922000588</t>
  </si>
  <si>
    <t>0873400003922000588_358372</t>
  </si>
  <si>
    <t>Ивакафтор + Лумакафтор, гранулы, 188 мг + 150 мг</t>
  </si>
  <si>
    <t>1.Оркамби®;
2.Оркамби®.</t>
  </si>
  <si>
    <t>1. гранулы, 188 мг+150 мг (саше) 497.4 мг х 56 (пачка картонная);
2. гранулы, 188 мг+150 мг (саше) 497.4 мг х 56 (пачка картонная).</t>
  </si>
  <si>
    <t>0873400003922000589</t>
  </si>
  <si>
    <t>https://zakupki.gov.ru/epz/order/notice/ea20/view/common-info.html?regNumber=0873400003922000589</t>
  </si>
  <si>
    <t>Эверолимус, таблетки диспергируемые, 2 мг</t>
  </si>
  <si>
    <t>0873400003922000590</t>
  </si>
  <si>
    <t>1970515020222000608</t>
  </si>
  <si>
    <t>https://zakupki.gov.ru/epz/order/notice/ea20/view/common-info.html?regNumber=0873400003922000590</t>
  </si>
  <si>
    <t>0873400003922000590_358372</t>
  </si>
  <si>
    <t>41 субъект</t>
  </si>
  <si>
    <t>0873400003922000591</t>
  </si>
  <si>
    <t>1970515020222000596</t>
  </si>
  <si>
    <t>https://zakupki.gov.ru/epz/order/notice/ea20/view/common-info.html?regNumber=0873400003922000591</t>
  </si>
  <si>
    <t>0873400003922000591_358372</t>
  </si>
  <si>
    <t>Эверолимус, таблетки диспергируемые, 5 мг</t>
  </si>
  <si>
    <t>Афинитор®</t>
  </si>
  <si>
    <t>таблетки диспергируемые, 5 мг (блистер) 10 х 3 (пачка картонная)</t>
  </si>
  <si>
    <t>0873400003922000592</t>
  </si>
  <si>
    <t>1970515020222000591</t>
  </si>
  <si>
    <t>https://zakupki.gov.ru/epz/order/notice/ea20/view/common-info.html?regNumber=0873400003922000592</t>
  </si>
  <si>
    <t>0873400003922000592_358372</t>
  </si>
  <si>
    <t>Эверолимус, таблетки диспергируемые, 3 мг</t>
  </si>
  <si>
    <t>таблетки диспергируемые, 3 мг (блистер) 10 х 3 (пачка картонная)</t>
  </si>
  <si>
    <t>0873400003922000593</t>
  </si>
  <si>
    <t>1970515020222000600</t>
  </si>
  <si>
    <t>https://zakupki.gov.ru/epz/order/notice/ea20/view/common-info.html?regNumber=0873400003922000593</t>
  </si>
  <si>
    <t>0873400003922000593_358372</t>
  </si>
  <si>
    <t>Белгородская область, Брянская область, Владимирская область, Воронежская область, г. Москва,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</si>
  <si>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0873400003922000594</t>
  </si>
  <si>
    <t>1970515020222000607</t>
  </si>
  <si>
    <t>https://zakupki.gov.ru/epz/order/notice/ea20/view/common-info.html?regNumber=0873400003922000594</t>
  </si>
  <si>
    <t>0873400003922000594_358372</t>
  </si>
  <si>
    <t>Кабардино-Балкарская Республика, Карачаево-Черкесская Республика, Республика Дагестан, Республика Ингушетия, Республика Северная Осетия, Ставропольский край, Чеченская Республика</t>
  </si>
  <si>
    <t>0873400003922000595</t>
  </si>
  <si>
    <t>1970515020222000604</t>
  </si>
  <si>
    <t>https://zakupki.gov.ru/epz/order/notice/ea20/view/common-info.html?regNumber=0873400003922000595</t>
  </si>
  <si>
    <t>0873400003922000595_358372</t>
  </si>
  <si>
    <t>Белгородская область, Брянская область, Владимирская область, Калужская область, Рязанская область</t>
  </si>
  <si>
    <t>0873400003922000596</t>
  </si>
  <si>
    <t>1970515020222000605</t>
  </si>
  <si>
    <t>https://zakupki.gov.ru/epz/order/notice/ea20/view/common-info.html?regNumber=0873400003922000596</t>
  </si>
  <si>
    <t>0873400003922000596_358372</t>
  </si>
  <si>
    <t>Курганская область, Свердовская область, Томская область, Ямало-Ненецкий а.о.</t>
  </si>
  <si>
    <t>0873400003922000597</t>
  </si>
  <si>
    <t>1970515020222000610</t>
  </si>
  <si>
    <t>https://zakupki.gov.ru/epz/order/notice/ea20/view/common-info.html?regNumber=0873400003922000597#</t>
  </si>
  <si>
    <t>0873400003922000597_358372</t>
  </si>
  <si>
    <t>Астраханская область, Ростовская область</t>
  </si>
  <si>
    <t>0873400003922000598</t>
  </si>
  <si>
    <t>1970515020222000611</t>
  </si>
  <si>
    <t>https://zakupki.gov.ru/epz/order/notice/ea20/view/common-info.html?regNumber=0873400003922000598</t>
  </si>
  <si>
    <t>0873400003922000598_358372</t>
  </si>
  <si>
    <t>Московская область</t>
  </si>
  <si>
    <t>0873400003922000599</t>
  </si>
  <si>
    <t>1970515020222000612</t>
  </si>
  <si>
    <t>https://zakupki.gov.ru/epz/order/notice/ea20/view/common-info.html?regNumber=0873400003922000599</t>
  </si>
  <si>
    <t>0873400003922000599_358372</t>
  </si>
  <si>
    <t>Краснодарский край</t>
  </si>
  <si>
    <t>0873400003922000600</t>
  </si>
  <si>
    <t>1970515020222000623</t>
  </si>
  <si>
    <t>https://zakupki.gov.ru/epz/order/notice/ea20/view/common-info.html?regNumber=0873400003922000600</t>
  </si>
  <si>
    <t>0873400003922000600_358372</t>
  </si>
  <si>
    <t>Алтайский край, Иркутская область, Кемеровская область</t>
  </si>
  <si>
    <t>0873400003922000601</t>
  </si>
  <si>
    <t>1970515020222000620</t>
  </si>
  <si>
    <t>https://zakupki.gov.ru/epz/order/notice/ea20/view/common-info.html?regNumber=0873400003922000601</t>
  </si>
  <si>
    <t>0873400003922000601_358372</t>
  </si>
  <si>
    <t>Элосульфаза альфа, концентрат для приготовления раствора для инфузий, 1 мг/мл</t>
  </si>
  <si>
    <t>1. Вимизайм;
2. Вимизайм;
3. Вимизайм.</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</si>
  <si>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</si>
  <si>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0873400003922000602</t>
  </si>
  <si>
    <t>1970515020222000622</t>
  </si>
  <si>
    <t>https://zakupki.gov.ru/epz/order/notice/ea20/view/common-info.html?regNumber=0873400003922000602</t>
  </si>
  <si>
    <t>0873400003922000602_358372</t>
  </si>
  <si>
    <t>Костромская область, Орловская область, Смоленская область, Тамбовская область, Тульская область</t>
  </si>
  <si>
    <t>0873400003922000603</t>
  </si>
  <si>
    <t>1970515020222000621</t>
  </si>
  <si>
    <t>https://zakupki.gov.ru/epz/order/notice/ea20/view/common-info.html?regNumber=0873400003922000603</t>
  </si>
  <si>
    <t>0873400003922000603_358372</t>
  </si>
  <si>
    <t>Воронежская область, Ивановская область</t>
  </si>
  <si>
    <t>0873400003922000604</t>
  </si>
  <si>
    <t>1970515020222000617</t>
  </si>
  <si>
    <t>https://zakupki.gov.ru/epz/order/notice/ea20/view/common-info.html?regNumber=0873400003922000604</t>
  </si>
  <si>
    <t>0873400003922000604_358372</t>
  </si>
  <si>
    <t>Республика Дагестан</t>
  </si>
  <si>
    <t>0873400003922000605</t>
  </si>
  <si>
    <t>1970515020222000616</t>
  </si>
  <si>
    <t>https://zakupki.gov.ru/epz/order/notice/ea20/view/common-info.html?regNumber=0873400003922000605</t>
  </si>
  <si>
    <t>0873400003922000605_358372</t>
  </si>
  <si>
    <t>Астраханская область, Волгоградская область, Республика Адыгея, Республика Калмыкия, Республика Крым, Ростовская область, г. Севастополь</t>
  </si>
  <si>
    <t>0873400003922000606</t>
  </si>
  <si>
    <t>1970515020222000615</t>
  </si>
  <si>
    <t>https://zakupki.gov.ru/epz/order/notice/ea20/view/common-info.html?regNumber=0873400003922000606</t>
  </si>
  <si>
    <t>0873400003922000606_358372</t>
  </si>
  <si>
    <t>Оренбургская область, Республика Башкортостан, Республика Мордовия, Республика Татарстан, г. Байконур</t>
  </si>
  <si>
    <t>0873400003922000607</t>
  </si>
  <si>
    <t>1970515020222000613</t>
  </si>
  <si>
    <t>https://zakupki.gov.ru/epz/order/notice/ea20/view/common-info.html?regNumber=0873400003922000607</t>
  </si>
  <si>
    <t>0873400003922000607_358372</t>
  </si>
  <si>
    <t>0873400003922000608</t>
  </si>
  <si>
    <t>1970515020222000619</t>
  </si>
  <si>
    <t>https://zakupki.gov.ru/epz/order/notice/ea20/view/common-info.html?regNumber=0873400003922000608</t>
  </si>
  <si>
    <t>0873400003922000608_358372</t>
  </si>
  <si>
    <t>Тульская область, г. Москва</t>
  </si>
  <si>
    <t>0873400003922000609</t>
  </si>
  <si>
    <t>1970515020222000647</t>
  </si>
  <si>
    <t>https://zakupki.gov.ru/epz/order/notice/ea20/view/common-info.html?regNumber=0873400003922000609</t>
  </si>
  <si>
    <t>0873400003922000609_358372</t>
  </si>
  <si>
    <t>0873400003922000610</t>
  </si>
  <si>
    <t>1970515020222000645</t>
  </si>
  <si>
    <t>https://zakupki.gov.ru/epz/order/notice/ea20/view/common-info.html?regNumber=0873400003922000610</t>
  </si>
  <si>
    <t>0873400003922000610_358372</t>
  </si>
  <si>
    <t>0873400003922000611</t>
  </si>
  <si>
    <t>1970515020222000646</t>
  </si>
  <si>
    <t>https://zakupki.gov.ru/epz/order/notice/ea20/view/common-info.html?regNumber=0873400003922000611</t>
  </si>
  <si>
    <t>0873400003922000611_358372</t>
  </si>
  <si>
    <t>0873400003922000612</t>
  </si>
  <si>
    <t>1970515020222000614</t>
  </si>
  <si>
    <t>https://zakupki.gov.ru/epz/order/notice/ea20/view/common-info.html?regNumber=0873400003922000612</t>
  </si>
  <si>
    <t>0873400003922000612_358372</t>
  </si>
  <si>
    <t>Республика Ингушения, Кабардино-Балкарская Республика, Карачаево-Черкесская Республика, Респблика Северная Осетия, Ставропольский край, Чеченская Республика</t>
  </si>
  <si>
    <t>0873400003922000613</t>
  </si>
  <si>
    <t>1970515020222000633</t>
  </si>
  <si>
    <t>https://zakupki.gov.ru/epz/order/notice/ea20/view/common-info.html?regNumber=0873400003922000613</t>
  </si>
  <si>
    <t>0873400003922000613_358372</t>
  </si>
  <si>
    <t>Курская область, Липецкая область, Тверская область</t>
  </si>
  <si>
    <t>0873400003922000614</t>
  </si>
  <si>
    <t>1970515020222000634</t>
  </si>
  <si>
    <t>https://zakupki.gov.ru/epz/order/notice/ea20/view/common-info.html?regNumber=0873400003922000614</t>
  </si>
  <si>
    <t>0873400003922000614_358372</t>
  </si>
  <si>
    <t>0873400003922000615</t>
  </si>
  <si>
    <t>1970515020222000632</t>
  </si>
  <si>
    <t>https://zakupki.gov.ru/epz/order/notice/ea20/view/common-info.html?regNumber=0873400003922000615</t>
  </si>
  <si>
    <t>0873400003922000615_358372</t>
  </si>
  <si>
    <t xml:space="preserve"> Рисдиплам, порошок для приготовления раствора для приема внутрь 0,75 мг/мл, 2 г</t>
  </si>
  <si>
    <t>0873400003922000616</t>
  </si>
  <si>
    <t>1970515020222000635</t>
  </si>
  <si>
    <t>https://zakupki.gov.ru/epz/order/notice/ea20/view/common-info.html?regNumber=0873400003922000616</t>
  </si>
  <si>
    <t>0873400003922000616_358372</t>
  </si>
  <si>
    <t>Аталурен, порошок для приема внутрь, 125 мг</t>
  </si>
  <si>
    <t>1. ТРАНСЛАРНА®;
2. ТРАНСЛАРНА®.</t>
  </si>
  <si>
    <t>1. порошок для приема внутрь, 125 мг (пакетик-саше) 500 мг х 30 (пачка картонная);
2. порошок для приема внутрь, 125 мг (пакетик-саше) 500 мг х 30 (пачка картонная).</t>
  </si>
  <si>
    <t>0873400003922000617</t>
  </si>
  <si>
    <t>1970515020222000631</t>
  </si>
  <si>
    <t>https://zakupki.gov.ru/epz/order/notice/ea20/view/common-info.html?regNumber=0873400003922000617</t>
  </si>
  <si>
    <t>0873400003922000617_358372</t>
  </si>
  <si>
    <t>0873400003922000618</t>
  </si>
  <si>
    <t>1970515020222000630</t>
  </si>
  <si>
    <t>https://zakupki.gov.ru/epz/order/notice/ea20/view/common-info.html?regNumber=0873400003922000618</t>
  </si>
  <si>
    <t>0873400003922000618_358372</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</si>
  <si>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</si>
  <si>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Амурская область, Забайкальский край, Еврейская а.о., Камчатский край, Курганская область, Магаданская область, Приморский край, Республика Бурятия, Республика Саха (Якутия), Сахалинская область, Свердловская область, Тюменская область, Хабаровский край, ХМАО, Челябинская область, Чукотский а.о., Ямало-Ненецкий а.о., г. Байконур</t>
  </si>
  <si>
    <t>0873400003922000619</t>
  </si>
  <si>
    <t>1970515020222000629</t>
  </si>
  <si>
    <t>https://zakupki.gov.ru/epz/order/notice/ea20/view/common-info.html?regNumber=0873400003922000619</t>
  </si>
  <si>
    <t>0873400003922000619_358372</t>
  </si>
  <si>
    <t>0873400003922000620</t>
  </si>
  <si>
    <t>1970515020222000627</t>
  </si>
  <si>
    <t>https://zakupki.gov.ru/epz/order/notice/ea20/view/common-info.html?regNumber=0873400003922000620</t>
  </si>
  <si>
    <t>0873400003922000620_358372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</si>
  <si>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Ярославская область</t>
  </si>
  <si>
    <t>0873400003922000621</t>
  </si>
  <si>
    <t>1970515020222000628</t>
  </si>
  <si>
    <t>https://zakupki.gov.ru/epz/order/notice/ea20/view/common-info.html?regNumber=0873400003922000621</t>
  </si>
  <si>
    <t>0873400003922000621_358372</t>
  </si>
  <si>
    <t>Республика Марий Эл, Самарская область, Ульяновская область</t>
  </si>
  <si>
    <t>0873400003922000622</t>
  </si>
  <si>
    <t>1970515020222000625</t>
  </si>
  <si>
    <t>https://zakupki.gov.ru/epz/order/notice/ea20/view/common-info.html?regNumber=0873400003922000622</t>
  </si>
  <si>
    <t>0873400003922000622_358372</t>
  </si>
  <si>
    <t>Архангельская область, Вологодская область, Ленинградская область, Калининградская область, Мурманская область, Ненецкий а.о., Новгородская область, Псковская область, Республика Карелия, Республика Коми</t>
  </si>
  <si>
    <t>0873400003922000623</t>
  </si>
  <si>
    <t>1970515020222000626</t>
  </si>
  <si>
    <t>https://zakupki.gov.ru/epz/order/notice/ea20/view/common-info.html?regNumber=0873400003922000623</t>
  </si>
  <si>
    <t>0873400003922000623_358372</t>
  </si>
  <si>
    <t>Кировская область, Пензенская область, Пермский край, Удмуртская Республика, Чувашская Республика, Ярославская область</t>
  </si>
  <si>
    <t>0873400003922000624</t>
  </si>
  <si>
    <t>1970515020222000624</t>
  </si>
  <si>
    <t>https://zakupki.gov.ru/epz/order/notice/ea20/view/common-info.html?regNumber=0873400003922000624</t>
  </si>
  <si>
    <t>0873400003922000624_358372</t>
  </si>
  <si>
    <t>Волгоградская область, г. Севастополь, Республика Адыгея, Республика Калмыкия, Республика Крым</t>
  </si>
  <si>
    <t>0873400003922000625</t>
  </si>
  <si>
    <t>1970515020222000642</t>
  </si>
  <si>
    <t>https://zakupki.gov.ru/epz/order/notice/ea20/view/common-info.html?regNumber=0873400003922000625</t>
  </si>
  <si>
    <t>0873400003922000625_358372</t>
  </si>
  <si>
    <t>Аталурен, порошок для приема внутрь, 250 мг</t>
  </si>
  <si>
    <t>1. порошок для приема внутрь, 250 мг (пакетик-саше) 1000 мг х 30 (пачка картонная);
2. порошок для приема внутрь, 250 мг (пакетик-саше) 1000 мг х 30 (пачка картонная).</t>
  </si>
  <si>
    <t>Кировская область, Пермский край, Республика Марий Эл, Республика Татарстан, Республика Мордовия, Удмуртская Республика, Чувашская Республика</t>
  </si>
  <si>
    <t>0873400003922000626</t>
  </si>
  <si>
    <t>1970515020222000643</t>
  </si>
  <si>
    <t>https://zakupki.gov.ru/epz/order/notice/ea20/view/common-info.html?regNumber=0873400003922000626</t>
  </si>
  <si>
    <t>0873400003922000626_358372</t>
  </si>
  <si>
    <t>Нижегородская область, Республика Башкортостан, Самарская область, Саратовская область, Ямало-Ненецкий а.о.</t>
  </si>
  <si>
    <t>0873400003922000627</t>
  </si>
  <si>
    <t>1970515020222000641</t>
  </si>
  <si>
    <t>https://zakupki.gov.ru/epz/order/notice/ea20/view/common-info.html?regNumber=0873400003922000627</t>
  </si>
  <si>
    <t>0873400003922000627_358372</t>
  </si>
  <si>
    <t>Свердловская область</t>
  </si>
  <si>
    <t>0873400003922000628</t>
  </si>
  <si>
    <t>1970515020222000640</t>
  </si>
  <si>
    <t>https://zakupki.gov.ru/epz/order/notice/ea20/view/common-info.html?regNumber=0873400003922000628</t>
  </si>
  <si>
    <t>0873400003922000628_358372</t>
  </si>
  <si>
    <t>Амурская область, Забайкальский край, Еврейская а.о., Камчатский край, Магаданская область, Приморский край, Республика Бурятия, Республика Саха (Якутия), Сахалинская область, Хабаровский край, Чукотский а.о.</t>
  </si>
  <si>
    <t>0873400003922000629</t>
  </si>
  <si>
    <t>1970515020222000639</t>
  </si>
  <si>
    <t>https://zakupki.gov.ru/epz/order/notice/ea20/view/common-info.html?regNumber=0873400003922000629</t>
  </si>
  <si>
    <t>0873400003922000629_358372</t>
  </si>
  <si>
    <t>Астраханская область, Волгоградская область, Кабардино-Балкарская Республика, Карачаево-Черкесская Республика, Республика Адыгея, Республика Дагестан, Республика Ингушения, Республика Калмыкия, Республика Крым, Респубилка Северная Осетия, Ростовская область, Ставропольский край, Чеченская Республика, г. Севастополь</t>
  </si>
  <si>
    <t>0873400003922000630</t>
  </si>
  <si>
    <t>1970515020222000636</t>
  </si>
  <si>
    <t>https://zakupki.gov.ru/epz/order/notice/ea20/view/common-info.html?regNumber=0873400003922000630</t>
  </si>
  <si>
    <t>0873400003922000630_358372</t>
  </si>
  <si>
    <t>0873400003922000631</t>
  </si>
  <si>
    <t>1970515020222000644</t>
  </si>
  <si>
    <t>https://zakupki.gov.ru/epz/order/notice/ea20/view/common-info.html?regNumber=0873400003922000631</t>
  </si>
  <si>
    <t>0873400003922000631_358372</t>
  </si>
  <si>
    <t>Алтайский край, Иркутская область, Кемеровская область, Красноярский край, Новосибирская область, Омская область, Республика Алтай, Республика Тыва, Республика Хакасия, Томская область</t>
  </si>
  <si>
    <t>0873400003922000632</t>
  </si>
  <si>
    <t>1970515020222000638</t>
  </si>
  <si>
    <t>https://zakupki.gov.ru/epz/order/notice/ea20/view/common-info.html?regNumber=0873400003922000632</t>
  </si>
  <si>
    <t>0873400003922000632_358372</t>
  </si>
  <si>
    <t>Амурская область, Еврейская область, Забайкальский край, Камчатский край, Магаданская область, Приморский край, Тюменская область, ХМАО</t>
  </si>
  <si>
    <t>0873400003922000633</t>
  </si>
  <si>
    <t>1970515020222000648</t>
  </si>
  <si>
    <t>https://zakupki.gov.ru/epz/order/notice/ea20/view/common-info.html?regNumber=0873400003922000633</t>
  </si>
  <si>
    <t>0873400003922000633_358372</t>
  </si>
  <si>
    <t>Нусинерсен, раствор для интратекального введения, 2,4 мг/мл</t>
  </si>
  <si>
    <t>Спинраза</t>
  </si>
  <si>
    <t>раствор для интратекального введения, 2.4 мг/мл (флакон) 5 мл х 1 (пачка картонная)</t>
  </si>
  <si>
    <t>Свердловская область, Челябинская область, г. Байконур</t>
  </si>
  <si>
    <t>0873400003922000634</t>
  </si>
  <si>
    <t>1970515020222000637</t>
  </si>
  <si>
    <t>https://zakupki.gov.ru/epz/order/notice/ea20/view/common-info.html?regNumber=0873400003922000634</t>
  </si>
  <si>
    <t>0873400003922000634_358372</t>
  </si>
  <si>
    <t>Курская область, Орловская область, Смоленская область, Тверская область, Тульская область</t>
  </si>
  <si>
    <t>0873400003922000635</t>
  </si>
  <si>
    <t>1970515020223000021</t>
  </si>
  <si>
    <t>https://zakupki.gov.ru/epz/order/notice/ea20/view/common-info.html?regNumber=0873400003922000635</t>
  </si>
  <si>
    <t>0873400003922000635_358372</t>
  </si>
  <si>
    <t>Новосибирская область, Омская область, Республика Алтай, Томская область, Республика Хакасия</t>
  </si>
  <si>
    <t>0873400003922000636</t>
  </si>
  <si>
    <t>1970515020223000015</t>
  </si>
  <si>
    <t>https://zakupki.gov.ru/epz/order/notice/ea20/view/common-info.html?regNumber=0873400003922000636</t>
  </si>
  <si>
    <t>0873400003922000636_358372</t>
  </si>
  <si>
    <t xml:space="preserve">Республика Ингушения, Республика Северная Осетия, Ставропольский край, Чеченская Республика </t>
  </si>
  <si>
    <t>0873400003922000637</t>
  </si>
  <si>
    <t>1970515020223000019</t>
  </si>
  <si>
    <t>https://zakupki.gov.ru/epz/order/notice/ea20/view/common-info.html?regNumber=0873400003922000637</t>
  </si>
  <si>
    <t>0873400003922000637_358372</t>
  </si>
  <si>
    <t>Республика Башкортостан, Удмуртская Республика</t>
  </si>
  <si>
    <t>0873400003922000638</t>
  </si>
  <si>
    <t>1970515020223000014</t>
  </si>
  <si>
    <t>https://zakupki.gov.ru/epz/order/notice/ea20/view/common-info.html?regNumber=0873400003922000638</t>
  </si>
  <si>
    <t>0873400003922000638_358372</t>
  </si>
  <si>
    <t>Владимирская область, Московская область</t>
  </si>
  <si>
    <t>0873400003922000639</t>
  </si>
  <si>
    <t>1970515020223000020</t>
  </si>
  <si>
    <t>https://zakupki.gov.ru/epz/order/notice/ea20/view/common-info.html?regNumber=0873400003922000639</t>
  </si>
  <si>
    <t>0873400003922000639_358372</t>
  </si>
  <si>
    <t>0873400003922000640</t>
  </si>
  <si>
    <t>1970515020223000018</t>
  </si>
  <si>
    <t>https://zakupki.gov.ru/epz/order/notice/ea20/view/common-info.html?regNumber=0873400003922000640</t>
  </si>
  <si>
    <t>0873400003922000640_358372</t>
  </si>
  <si>
    <t>0873400003922000641</t>
  </si>
  <si>
    <t>1970515020223000017</t>
  </si>
  <si>
    <t>https://zakupki.gov.ru/epz/order/notice/ea20/view/common-info.html?regNumber=0873400003922000641</t>
  </si>
  <si>
    <t>0873400003922000641_358372</t>
  </si>
  <si>
    <t>Нижегородская область, Пензенская область</t>
  </si>
  <si>
    <t>0873400003922000642</t>
  </si>
  <si>
    <t>1970515020223000023</t>
  </si>
  <si>
    <t>https://zakupki.gov.ru/epz/order/notice/ea20/view/common-info.html?regNumber=0873400003922000642</t>
  </si>
  <si>
    <t>0873400003922000642_358372</t>
  </si>
  <si>
    <t>Оренбургская область, Саратовская область</t>
  </si>
  <si>
    <t>0873400003922000643</t>
  </si>
  <si>
    <t>1970515020223000022</t>
  </si>
  <si>
    <t>https://zakupki.gov.ru/epz/order/notice/ea20/view/common-info.html?regNumber=0873400003922000643</t>
  </si>
  <si>
    <t>0873400003922000643_358372</t>
  </si>
  <si>
    <t>Курганская область, Тюменская область, ХМАО, Ямало-Ненецкий а.о.</t>
  </si>
  <si>
    <t>0873400003922000644</t>
  </si>
  <si>
    <t>1970515020223000013</t>
  </si>
  <si>
    <t>https://zakupki.gov.ru/epz/order/notice/ea20/view/common-info.html?regNumber=0873400003922000644</t>
  </si>
  <si>
    <t>0873400003922000644_358372</t>
  </si>
  <si>
    <t>ООО "Компания Фармстор"</t>
  </si>
  <si>
    <t>Волгоградская область, Республика Крым, г. Севастополь</t>
  </si>
  <si>
    <t>0873400003922000645</t>
  </si>
  <si>
    <t>1970515020223000012</t>
  </si>
  <si>
    <t>https://zakupki.gov.ru/epz/order/notice/ea20/view/common-info.html?regNumber=0873400003922000645</t>
  </si>
  <si>
    <t>0873400003922000645_358372</t>
  </si>
  <si>
    <t>Амурская область, Республика Бурятия, Забайкальский край, Еврейская а.о., Камчатский край, Магаданская область, Приморский край, Республика Саха (Якутия), Сахалинская область, Хабаровский край, Чукотский а.о.</t>
  </si>
  <si>
    <t>0873400003922000646</t>
  </si>
  <si>
    <t>1970515020223000011</t>
  </si>
  <si>
    <t>https://zakupki.gov.ru/epz/order/notice/ea20/view/common-info.html?regNumber=0873400003922000646</t>
  </si>
  <si>
    <t>0873400003922000646_358372</t>
  </si>
  <si>
    <t>Астраханская область, Краснодарский край, Республика Калмыкия</t>
  </si>
  <si>
    <t>0873400003922000647</t>
  </si>
  <si>
    <t>1970515020223000010</t>
  </si>
  <si>
    <t>https://zakupki.gov.ru/epz/order/notice/ea20/view/common-info.html?regNumber=0873400003922000647</t>
  </si>
  <si>
    <t>0873400003922000647_358372</t>
  </si>
  <si>
    <t>Новгородская область, Псковская область, Республика Коми, г. Санкт-Петербург</t>
  </si>
  <si>
    <t>0873400003922000648</t>
  </si>
  <si>
    <t>1970515020223000009</t>
  </si>
  <si>
    <t>https://zakupki.gov.ru/epz/order/notice/ea20/view/common-info.html?regNumber=0873400003922000648</t>
  </si>
  <si>
    <t>0873400003922000648_358372</t>
  </si>
  <si>
    <t>Кабардино-Балкарская Республика, Карачаево-Черкесская Республика, Республика Дагестан</t>
  </si>
  <si>
    <t>0873400003922000649</t>
  </si>
  <si>
    <t>1970515020223000008</t>
  </si>
  <si>
    <t>https://zakupki.gov.ru/epz/order/notice/ea20/view/common-info.html?regNumber=0873400003922000649</t>
  </si>
  <si>
    <t>0873400003922000649_358372</t>
  </si>
  <si>
    <t>Красноярский край, Кузбасс</t>
  </si>
  <si>
    <t>0873400003922000650</t>
  </si>
  <si>
    <t>1970515020223000007</t>
  </si>
  <si>
    <t>https://zakupki.gov.ru/epz/order/notice/ea20/view/common-info.html?regNumber=0873400003922000650</t>
  </si>
  <si>
    <t>0873400003922000650_358372</t>
  </si>
  <si>
    <t>Алтайский край, Иркутская область, Республика Тыва</t>
  </si>
  <si>
    <t>0873400003922000651</t>
  </si>
  <si>
    <t>1970515020223000005</t>
  </si>
  <si>
    <t>https://zakupki.gov.ru/epz/order/notice/ea20/view/common-info.html?regNumber=0873400003922000651</t>
  </si>
  <si>
    <t>0873400003922000651_358372</t>
  </si>
  <si>
    <t>Ивановская область, Калужская область, Костромская область, Тамбовская область, Ярославская область</t>
  </si>
  <si>
    <t>0873400003922000652</t>
  </si>
  <si>
    <t>1970515020223000006</t>
  </si>
  <si>
    <t>https://zakupki.gov.ru/epz/order/notice/ea20/view/common-info.html?regNumber=0873400003922000652</t>
  </si>
  <si>
    <t>0873400003922000652_358372</t>
  </si>
  <si>
    <t>Архангельская область, Вологодская область, Калининградская область, Ленинградская область, Мурманская область, Ненецкий а.о., Республика Карелия</t>
  </si>
  <si>
    <t>0873400003922000653</t>
  </si>
  <si>
    <t>1970515020223000004</t>
  </si>
  <si>
    <t>https://zakupki.gov.ru/epz/order/notice/ea20/view/common-info.html?regNumber=0873400003922000653</t>
  </si>
  <si>
    <t>0873400003922000653_358372</t>
  </si>
  <si>
    <t>Республика Марий Эл, Республика Мордовия, Самарская область, Республика Татарстан, Чувашская Республика</t>
  </si>
  <si>
    <t>0873400003922000654</t>
  </si>
  <si>
    <t>1970515020223000003</t>
  </si>
  <si>
    <t>https://zakupki.gov.ru/epz/order/notice/ea20/view/common-info.html?regNumber=0873400003922000654</t>
  </si>
  <si>
    <t>0873400003922000654_358372</t>
  </si>
  <si>
    <t>Белгородская область, Брянская область, Воронежская область, Липецкая область, Рязанская область</t>
  </si>
  <si>
    <t>0873400003922000655</t>
  </si>
  <si>
    <t>1970515020223000002</t>
  </si>
  <si>
    <t>https://zakupki.gov.ru/epz/order/notice/ea20/view/common-info.html?regNumber=0873400003922000655</t>
  </si>
  <si>
    <t>0873400003922000655_358372</t>
  </si>
  <si>
    <t>Республика Адыгея, Ростовская область</t>
  </si>
  <si>
    <t>0873400003922000656</t>
  </si>
  <si>
    <t>1970515020223000001</t>
  </si>
  <si>
    <t>https://zakupki.gov.ru/epz/order/notice/ea20/view/common-info.html?regNumber=0873400003922000656</t>
  </si>
  <si>
    <t>0873400003922000656_358372</t>
  </si>
  <si>
    <t>Кировская область, Пермский край, Ульяновская область</t>
  </si>
  <si>
    <t>0873400003922000657</t>
  </si>
  <si>
    <t>1970515020223000033</t>
  </si>
  <si>
    <t>https://zakupki.gov.ru/epz/order/notice/ea20/view/common-info.html?regNumber=0873400003922000657</t>
  </si>
  <si>
    <t>0873400003922000657_358372</t>
  </si>
  <si>
    <t>0873400003922000658</t>
  </si>
  <si>
    <t>1970515020223000039</t>
  </si>
  <si>
    <t>https://zakupki.gov.ru/epz/order/notice/ea20/view/common-info.html?regNumber=0873400003922000658</t>
  </si>
  <si>
    <t>0873400003922000658_358372</t>
  </si>
  <si>
    <t>0873400003922000659</t>
  </si>
  <si>
    <t>1970515020223000034</t>
  </si>
  <si>
    <t>https://zakupki.gov.ru/epz/order/notice/ea20/view/common-info.html?regNumber=0873400003922000659</t>
  </si>
  <si>
    <t>0873400003922000659_358372</t>
  </si>
  <si>
    <t>0873400003922000660</t>
  </si>
  <si>
    <t>1970515020223000031</t>
  </si>
  <si>
    <t>https://zakupki.gov.ru/epz/order/notice/ea20/view/common-info.html?regNumber=0873400003922000660</t>
  </si>
  <si>
    <t>0873400003922000660_358372</t>
  </si>
  <si>
    <t>Красноярский край</t>
  </si>
  <si>
    <t>0873400003922000661</t>
  </si>
  <si>
    <t>1970515020223000032</t>
  </si>
  <si>
    <t>https://zakupki.gov.ru/epz/order/notice/ea20/view/common-info.html?regNumber=0873400003922000661</t>
  </si>
  <si>
    <t>0873400003922000661_358372</t>
  </si>
  <si>
    <t>Иркутская область, Новосибирская область, Омская область, Томская область</t>
  </si>
  <si>
    <t>0873400003922000662</t>
  </si>
  <si>
    <t>1970515020223000030</t>
  </si>
  <si>
    <t>https://zakupki.gov.ru/epz/order/notice/ea20/view/common-info.html?regNumber=0873400003922000662</t>
  </si>
  <si>
    <t>0873400003922000662_358372</t>
  </si>
  <si>
    <t>Курганская область, Оренбургская область, Пензенская область, Тюменская область, Ульяновская область, ХМАО</t>
  </si>
  <si>
    <t>0873400003922000663</t>
  </si>
  <si>
    <t>1970515020223000027</t>
  </si>
  <si>
    <t>https://zakupki.gov.ru/epz/order/notice/ea20/view/common-info.html?regNumber=0873400003922000663</t>
  </si>
  <si>
    <t>0873400003922000663_358372</t>
  </si>
  <si>
    <t>Липецкая область, Орловская область, Рязанская область, Тамбовская область, Тверская область, Тульская область, Ярославская область, г. Санкт-Петербург</t>
  </si>
  <si>
    <t>0873400003922000664</t>
  </si>
  <si>
    <t>1970515020223000036</t>
  </si>
  <si>
    <t>https://zakupki.gov.ru/epz/order/notice/ea20/view/common-info.html?regNumber=0873400003922000664</t>
  </si>
  <si>
    <t>0873400003922000664_358372</t>
  </si>
  <si>
    <t>Алтайский край, г. Байконур, Кузбасс, Республика Алтай, Республика Тыва, Республика Хакасия, Челябинская область</t>
  </si>
  <si>
    <t>0873400003922000665</t>
  </si>
  <si>
    <t>1970515020223000038</t>
  </si>
  <si>
    <t>https://zakupki.gov.ru/epz/order/notice/ea20/view/common-info.html?regNumber=0873400003922000665</t>
  </si>
  <si>
    <t>0873400003922000665_358372</t>
  </si>
  <si>
    <t>Аталурен, порошок для приема внутрь, 1000 мг</t>
  </si>
  <si>
    <t>1. порошок для приема внутрь, 1000 мг (пакетик-саше) 4000 мг х 30 (пачка картонная);
2. порошок для приема внутрь, 1000 мг (пакетик-саше) 4000 мг х 30 (пачка картонная).</t>
  </si>
  <si>
    <t>0873400003922000666</t>
  </si>
  <si>
    <t>1970515020223000035</t>
  </si>
  <si>
    <t>https://zakupki.gov.ru/epz/order/notice/ea20/view/common-info.html?regNumber=0873400003922000666</t>
  </si>
  <si>
    <t>0873400003922000666_358372</t>
  </si>
  <si>
    <t>Аталурен, порошок для приема внутрь, 150 мг</t>
  </si>
  <si>
    <t>40 субъектов</t>
  </si>
  <si>
    <t>0873400003922000667</t>
  </si>
  <si>
    <t>1970515020223000037</t>
  </si>
  <si>
    <t>https://zakupki.gov.ru/epz/order/notice/ea20/view/common-info.html?regNumber=0873400003922000667</t>
  </si>
  <si>
    <t>0873400003922000667_358372</t>
  </si>
  <si>
    <t>Архангельская область, Вологодская область, Калининградская область, Курская область, Ленинградская область, Мурманская область, Ненецкий а.о., Новгородская область, Псковская область, Республика Карелия, Республика Коми, Смоленская область</t>
  </si>
  <si>
    <t>0873400003922000668</t>
  </si>
  <si>
    <t>1970515020223000029</t>
  </si>
  <si>
    <t>https://zakupki.gov.ru/epz/order/notice/ea20/view/common-info.html?regNumber=0873400003922000668</t>
  </si>
  <si>
    <t>0873400003922000668_358372</t>
  </si>
  <si>
    <t>Белгородская область, Брянская область, Владимирская область, Воронежская область, Ивановская область, Калужская область, Космтромская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 г. Москва</t>
  </si>
  <si>
    <t>0873400003922000669</t>
  </si>
  <si>
    <t>1970515020223000028</t>
  </si>
  <si>
    <t>https://zakupki.gov.ru/epz/order/notice/ea20/view/common-info.html?regNumber=0873400003922000669</t>
  </si>
  <si>
    <t>0873400003922000669_358372</t>
  </si>
  <si>
    <t>0873400003922000670</t>
  </si>
  <si>
    <t>1970515020223000026</t>
  </si>
  <si>
    <t>https://zakupki.gov.ru/epz/order/notice/ea20/view/common-info.html?regNumber=0873400003922000670</t>
  </si>
  <si>
    <t>0873400003922000670_358372</t>
  </si>
  <si>
    <t>. порошок для приема внутрь, 250 мг (пакетик-саше) 1000 мг х 30 (пачка картонная);
2. порошок для приема внутрь, 250 мг (пакетик-саше) 1000 мг х 30 (пачка картонная).</t>
  </si>
  <si>
    <t>Белгородская область, Брянская область, Владимирская область, Воронежская область, Ивановская область, Калужская область, Костромская область</t>
  </si>
  <si>
    <t>0873400003922000671</t>
  </si>
  <si>
    <t>1970515020223000025</t>
  </si>
  <si>
    <t>https://zakupki.gov.ru/epz/order/notice/ea20/view/common-info.html?regNumber=0873400003922000671</t>
  </si>
  <si>
    <t>0873400003922000671_358372</t>
  </si>
  <si>
    <t>0873400003922000672</t>
  </si>
  <si>
    <t>1970515020223000024</t>
  </si>
  <si>
    <t>https://zakupki.gov.ru/epz/order/notice/ea20/view/common-info.html?regNumber=0873400003922000672</t>
  </si>
  <si>
    <t>0873400003922000672_358372</t>
  </si>
  <si>
    <t>Ивакафтор + Лумакафтор, гранулы, 125 мг + 200 мг</t>
  </si>
  <si>
    <t>Оркамби®</t>
  </si>
  <si>
    <t>гранулы, 125 мг+100 мг (саше) 331.1 мг х 56 (пачка картонная)</t>
  </si>
  <si>
    <t>0873400003922000673</t>
  </si>
  <si>
    <t>1970515020223000042</t>
  </si>
  <si>
    <t>https://zakupki.gov.ru/epz/order/notice/ea20/view/common-info.html?regNumber=0873400003922000673</t>
  </si>
  <si>
    <t>0873400003922000673-0001</t>
  </si>
  <si>
    <t>ООО "НПО Петровакс Фарм"</t>
  </si>
  <si>
    <t>Вакцина для профилактики пневмококковых инфекций, суспензия для внутримышечного введения, 0,5 мл/доза</t>
  </si>
  <si>
    <t>Превенар® 13 (вакцина пневмококковая полисахаридная конъюгированная адсорбированная, тринадцативалентная)</t>
  </si>
  <si>
    <t>[суспензия для внутримышечного введения, 0.5 мл/доза (шприц) 0.5 мл х 1 + (игла) х 1] х 1 (пачка картонная)</t>
  </si>
  <si>
    <t>0873400003922000674</t>
  </si>
  <si>
    <t>1970515020223000044</t>
  </si>
  <si>
    <t>https://zakupki.gov.ru/epz/order/notice/ea20/view/common-info.html?regNumber=0873400003922000674</t>
  </si>
  <si>
    <t>0873400003922000674-0001</t>
  </si>
  <si>
    <t>ПНЕМОТЕКС® (вакцина пневмококковая полисахаридная конъюгированная адсорбированная тринадцативалентная)</t>
  </si>
  <si>
    <t>суспензия для внутримышечного введения, 0.5 мл/доза (флакон) 0.5 мл х 1 (пачка картонная)</t>
  </si>
  <si>
    <t>0873400003922000675</t>
  </si>
  <si>
    <t>1970515020223000043</t>
  </si>
  <si>
    <t>https://zakupki.gov.ru/epz/order/notice/ea20/view/common-info.html?regNumber=0873400003922000675</t>
  </si>
  <si>
    <t>0873400003922000675_358372</t>
  </si>
  <si>
    <t>таблетки диспергируемые, 2 мг (блистер) 10 х 3 (пачка картонная)</t>
  </si>
  <si>
    <t>шт</t>
  </si>
  <si>
    <t>0873400003922000676</t>
  </si>
  <si>
    <t>Иммуноглобулин человека нормальный, раствор для инфузий 100 мг/мл и/или раствор для внутривенных и подкожных инфузий 10 %</t>
  </si>
  <si>
    <t>0873400003922000679</t>
  </si>
  <si>
    <t>1970515020223000048</t>
  </si>
  <si>
    <t>https://zakupki.gov.ru/epz/order/notice/ea20/view/common-info.html?regNumber=0873400003922000679</t>
  </si>
  <si>
    <t>0873400003922000679_358372</t>
  </si>
  <si>
    <t>ООО "Скопинфарм"</t>
  </si>
  <si>
    <t>Онасемноген абепарвовек, раствор для инфузий, 2x10^13 вектор-геномов/мл</t>
  </si>
  <si>
    <t>1. Золгенсма®;
2. Золгенсма®.</t>
  </si>
  <si>
    <t>1. раствор для инфузий, 2.0 x 1013 вектор-геномов/мл (флакон) 8,3 мл x 2/3/4/5/6/7/8/9/10/11/12/13/14 (пачка картонная);
[раствор для инфузий, 2.0 x 1013 вектор-геномов/мл (флакон) 5,5 мл x 2 + 8,3 мл x1] x 1 (пачка картонная);
[раствор для инфузий, 2.0 x 1013 вектор-геномов/мл (флакон) 5,5 мл x 1 + 8,3 мл x2] x 1 (пачка картонная);
[раствор для инфузий, 2.0 x 1013 вектор-геномов/мл (флакон) 5,5 мл x 2 + 8,3 мл x2] x 1 (пачка картонная);
[раствор для инфузий, 2.0 x 1013 вектор-геномов/мл (флакон) 5,5 мл x 1 + 8,3 мл x3] x 1 (пачка картонная);
[раствор для инфузий, 2.0 x 1013 вектор-геномов/мл (флакон) 5,5 мл x 2 + 8,3 мл x3] x 1 (пачка картонная);
[раствор для инфузий, 2.0 x 1013 вектор-геномов/мл (флакон) 5,5 мл x 1 + 8,3 мл x4] x 1 (пачка картонная);
[раствор для инфузий, 2.0 x 1013 вектор-геномов/мл (флакон) 5,5 мл x 2 + 8,3 мл x4] x 1 (пачка картонная);
[раствор для инфузий, 2.0 x 1013 вектор-геномов/мл (флакон) 5,5 мл x 1 + 8,3 мл x5] x 1 (пачка картонная);
[раствор для инфузий, 2.0 x 1013 вектор-геномов/мл (флакон) 5,5 мл x 2 + 8,3 мл x5] x 1 (пачка картонная);
[раствор для инфузий, 2.0 x 1013 вектор-геномов/мл (флакон) 5,5 мл x 1 + 8,3 мл x6] x 1 (пачка картонная);
[раствор для инфузий, 2.0 x 1013 вектор-геномов/мл (флакон) 5,5 мл x 2 + 8,3 мл x6] x 1 (пачка картонная);
[раствор для инфузий, 2.0 x 1013 вектор-геномов/мл (флакон) 5,5 мл x 1 + 8,3 мл x7] x 1 (пачка картонная);
[раствор для инфузий, 2.0 x 1013 вектор-геномов/мл (флакон) 5,5 мл x 2 + 8,3 мл x7] x 1 (пачка картонная);
[раствор для инфузий, 2.0 x 1013 вектор-геномов/мл (флакон) 5,5 мл x 1 + 8,3 мл x8] x 1 (пачка картонная);
[раствор для инфузий, 2.0 x 1013 вектор-геномов/мл (флакон) 5,5 мл x 2 + 8,3 мл x8] x 1 (пачка картонная);
[раствор для инфузий, 2.0 x 1013 вектор-геномов/мл (флакон) 5,5 мл x 1 + 8,3 мл x9] x 1 (пачка картонная);
[раствор для инфузий, 2.0 x 1013 вектор-геномов/мл (флакон) 5,5 мл x 2 + 8,3 мл x9] x 1 (пачка картонная);
[раствор для инфузий, 2.0 x 1013 вектор-геномов/мл (флакон) 5,5 мл x 1 + 8,3 мл x10] x 1 (пачка картонная);
[раствор для инфузий, 2.0 x 1013 вектор-геномов/мл (флакон) 5,5 мл x 2 + 8,3 мл x10] x 1 (пачка картонная);
[раствор для инфузий, 2.0 x 1013 вектор-геномов/мл (флакон) 5,5 мл x 1 + 8,3 мл x11] x 1 (пачка картонная);
[раствор для инфузий, 2.0 x 1013 вектор-геномов/мл (флакон) 5,5 мл x 2 + 8,3 мл x11] x 1 (пачка картонная);
[раствор для инфузий, 2.0 x 1013 вектор-геномов/мл (флакон) 5,5 мл x 1 + 8,3 мл x12] x 1 (пачка картонная);
[раствор для инфузий, 2.0 x 1013 вектор-геномов/мл (флакон) 5,5 мл x 2 + 8,3 мл x12] x 1 (пачка картонная);
[раствор для инфузий, 2.0 x 1013 вектор-геномов/мл (флакон) 5,5 мл x 1 + 8,3 мл x13] x 1 (пачка картонная);
2. раствор для инфузий, 2.0 x 1013 вектор-геномов/мл (флакон) 8.3 мл x 2/3/4/5/6/7/8/9/10/11/12/13/14 (пачка картонная);
[раствор для инфузий, 2.0 x 1013 вектор-геномов/мл (флакон) 5.5 мл x 2 + 8.3 мл x1] x 1 (пачка картонная);
[раствор для инфузий, 2.0 x 1013 вектор-геномов/мл (флакон) 5.5 мл x 1 + 8.3 мл x2] x 1 (пачка картонная);
[раствор для инфузий, 2.0 x 1013 вектор-геномов/мл (флакон) 5.5 мл x 2 + 8.3 мл x2] x 1 (пачка картонная);
[раствор для инфузий, 2.0 x 1013 вектор-геномов/мл (флакон) 5.5 мл x 1 + 8.3 мл x3] x 1 (пачка картонная);
[раствор для инфузий, 2.0 x 1013 вектор-геномов/мл (флакон) 5.5 мл x 2 + 8.3 мл x3] x 1 (пачка картонная);
[раствор для инфузий, 2.0 x 1013 вектор-геномов/мл (флакон) 5.5 мл x 1 + 8.3 мл x4] x 1 (пачка картонная);
[раствор для инфузий, 2.0 x 1013 вектор-геномов/мл (флакон) 5.5 мл x 2 + 8.3 мл x4] x 1 (пачка картонная);
[раствор для инфузий, 2.0 x 1013 вектор-геномов/мл (флакон) 5.5 мл x 1 + 8.3 мл x5] x 1 (пачка картонная);
[раствор для инфузий, 2.0 x 1013 вектор-геномов/мл (флакон) 5.5 мл x 2 + 8.3 мл x5] x 1 (пачка картонная);
[раствор для инфузий, 2.0 x 1013 вектор-геномов/мл (флакон) 5.5 мл x 1 + 8.3 мл x6] x 1 (пачка картонная);
[раствор для инфузий, 2.0 x 1013 вектор-геномов/мл (флакон) 5.5 мл x 2 + 8.3 мл x6] x 1 (пачка картонная);
[раствор для инфузий, 2.0 x 1013 вектор-геномов/мл (флакон) 5.5 мл x 1 + 8.3 мл x7] x 1 (пачка картонная);
[раствор для инфузий, 2.0 x 1013 вектор-геномов/мл (флакон) 5.5 мл x 2 + 8.3 мл x7] x 1 (пачка картонная);
[раствор для инфузий, 2.0 x 1013 вектор-геномов/мл (флакон) 5.5 мл x 1 + 8.3 мл x8] x 1 (пачка картонная);
[раствор для инфузий, 2.0 x 1013 вектор-геномов/мл (флакон) 5.5 мл x 2 + 8.3 мл x8] x 1 (пачка картонная);
[раствор для инфузий, 2.0 x 1013 вектор-геномов/мл (флакон) 5.5 мл x 1 + 8.3 мл x9] x 1 (пачка картонная);
[раствор для инфузий, 2.0 x 1013 вектор-геномов/мл (флакон) 5.5 мл x 2 + 8.3 мл x9] x 1 (пачка картонная);
[раствор для инфузий, 2.0 x 1013 вектор-геномов/мл (флакон) 5.5 мл x 1 + 8.3 мл x10] x 1 (пачка картонная);
[раствор для инфузий, 2.0 x 1013 вектор-геномов/мл (флакон) 5.5 мл x 2 + 8.3 мл x10] x 1 (пачка картонная);
[раствор для инфузий, 2.0 x 1013 вектор-геномов/мл (флакон) 5.5 мл x 1 + 8.3 мл x11] x 1 (пачка картонная);
[раствор для инфузий, 2.0 x 1013 вектор-геномов/мл (флакон) 5.5 мл x 2 + 8.3 мл x11] x 1 (пачка картонная);
[раствор для инфузий, 2.0 x 1013 вектор-геномов/мл (флакон) 5.5 мл x 1 + 8.3 мл x12] x 1 (пачка картонная);
[раствор для инфузий, 2.0 x 1013 вектор-геномов/мл (флакон) 5.5 мл x 2 + 8.3 мл x12] x 1 (пачка картонная);
[раствор для инфузий, 2.0 x 1013 вектор-геномов/мл (флакон) 5.5 мл x 1 + 8.3 мл x13] x 1 (пачка картонная).</t>
  </si>
  <si>
    <t>0873400003922000680</t>
  </si>
  <si>
    <t>0873400003923000001</t>
  </si>
  <si>
    <t>1970515020223000063</t>
  </si>
  <si>
    <t>https://zakupki.gov.ru/epz/order/notice/ea20/view/common-info.html?regNumber=0873400003923000001</t>
  </si>
  <si>
    <t>0873400003923000001_358372</t>
  </si>
  <si>
    <t>Липецкая область, Приорский край</t>
  </si>
  <si>
    <t>0873400003923000002</t>
  </si>
  <si>
    <t>1970515020223000064</t>
  </si>
  <si>
    <t>https://zakupki.gov.ru/epz/order/notice/ea20/view/common-info.html?regNumber=0873400003923000002</t>
  </si>
  <si>
    <t>0873400003923000002_358372</t>
  </si>
  <si>
    <t>Липецкая область, самарская область</t>
  </si>
  <si>
    <t>0873400003923000003</t>
  </si>
  <si>
    <t>1970515020223000094</t>
  </si>
  <si>
    <t>https://zakupki.gov.ru/epz/order/notice/ea20/view/common-info.html?regNumber=0873400003923000003</t>
  </si>
  <si>
    <t>0873400003923000003_358372</t>
  </si>
  <si>
    <t>по заявке</t>
  </si>
  <si>
    <t>0873400003923000004</t>
  </si>
  <si>
    <t>1970515020223000067</t>
  </si>
  <si>
    <t>https://zakupki.gov.ru/epz/order/notice/ea20/view/common-info.html?regNumber=0873400003923000004</t>
  </si>
  <si>
    <t>0873400003923000004-0001</t>
  </si>
  <si>
    <t>Тенофовир, таблетки, покрытые пленочной оболочкой, 150 мг</t>
  </si>
  <si>
    <t>Вирфотен</t>
  </si>
  <si>
    <t>таблетки, покрытые пленочной оболочкой, 150 мг (контурная ячейковая упаковка) 10 х 6 (пачка картонная)</t>
  </si>
  <si>
    <t>0873400003923000005</t>
  </si>
  <si>
    <t>1970515020223000069</t>
  </si>
  <si>
    <t>https://zakupki.gov.ru/epz/order/notice/ea20/view/common-info.html?regNumber=0873400003923000005</t>
  </si>
  <si>
    <t>0873400003923000005-0001</t>
  </si>
  <si>
    <t>ООО "Эдвансд Трейдинг"</t>
  </si>
  <si>
    <t>1.	1. Ламивудин-Эдвансд;
2.	2. Ламивудин-Эдвансд;
3.	3. Ламивудин-Эдвансд;
4. Ламивудин;
5. Ламивудин;
6. Ламивудин.</t>
  </si>
  <si>
    <t>1. таблетки, покрытые пленочной оболочкой, 150 мг (стрип) 10 х 6 (пачка картонная);
2. таблетки, покрытые пленочной оболочкой, 150 мг (блистер) 10 х 6 (пачка картонная);
3. таблетки, покрытые пленочной оболочкой, 150 мг (банка) 60 х 1 (пачка картонная);
4. таблетки, покрытые пленочной оболочкой, 150 мг (контурная ячейковая упаковка) 30 х 2 (пачка картонная);
5. таблетки, покрытые пленочной оболочкой, 150 мг (контурная ячейковая упаковка) 10 х 6 (пачка картонная);
6. таблетки, покрытые пленочной оболочкой, 150 мг (банка) 60 х 1 (пачка картонная).</t>
  </si>
  <si>
    <t>0873400003923000006</t>
  </si>
  <si>
    <t>1970515020223000070 </t>
  </si>
  <si>
    <t>https://zakupki.gov.ru/epz/order/notice/ea20/view/common-info.html?regNumber=0873400003923000006</t>
  </si>
  <si>
    <t>0873400003923000006-0001</t>
  </si>
  <si>
    <t>АО «Центр внедрения «ПРОТЕК»</t>
  </si>
  <si>
    <t>0873400003923000007</t>
  </si>
  <si>
    <t>1970515020223000072</t>
  </si>
  <si>
    <t>https://zakupki.gov.ru/epz/order/notice/ea20/view/common-info.html?regNumber=0873400003923000007</t>
  </si>
  <si>
    <t>0873400003923000007-0001</t>
  </si>
  <si>
    <t>1. Зидовудин+Ламивудин-Эдвансд;
2. Зидовудин+Ламивудин-Эдвансд;
3. Зидовудин+Ламивудин-Эдвансд;
4. Зидовудин;
5. Ламивудин;
6. Зидовудин+Ламивудин;</t>
  </si>
  <si>
    <t>1. таблетки, покрытые пленочной оболочкой, 300 мг + 150 мг (стрип) 10 х 6 (пачка картонная);
2. таблетки, покрытые пленочной оболочкой, 300 мг + 150 мг (блистер) 10 х 6 (пачка картонная);
3. таблетки, покрытые пленочной оболочкой, 300 мг + 150 мг (банка) 60 х 1 (пачка картонная);
4. таблетки, покрытые пленочной оболочкой, 300 мг (контурная ячейковая упаковка) 10 х 6 (пачка картонная);
5. таблетки, покрытые пленочной оболочкой, 150 мг (контурная ячейковая упаковка) 30 х 2 (пачка картонная);
6. таблетки, покрытые пленочной оболочкой, 300 мг + 150 мг (банка) 100 х 1 (пачка картонная).</t>
  </si>
  <si>
    <t>1. 60;
2. 60;
3. 60;
4. 60;
5. 60;
6. 100.</t>
  </si>
  <si>
    <t>1. 390;
2. 390;
3. 390;
4. 390;
5. 390;
6. 650.</t>
  </si>
  <si>
    <t>1. 113022,00;
2. 113022,00;
3. 113022,00;
4. 113022,00;
5. 113022,00;
6. 67814,00.</t>
  </si>
  <si>
    <t>0873400003923000008</t>
  </si>
  <si>
    <t>https://zakupki.gov.ru/epz/order/notice/ea20/view/common-info.html?regNumber=0873400003923000008</t>
  </si>
  <si>
    <t>0873400003923000009</t>
  </si>
  <si>
    <t>https://zakupki.gov.ru/epz/order/notice/ea20/view/common-info.html?regNumber=0873400003923000009</t>
  </si>
  <si>
    <t>0873400003923000010</t>
  </si>
  <si>
    <t>1970515020223000068</t>
  </si>
  <si>
    <t>https://zakupki.gov.ru/epz/order/notice/ea20/view/common-info.html?regNumber=0873400003923000010</t>
  </si>
  <si>
    <t>0873400003923000010-0001</t>
  </si>
  <si>
    <t>Невирапин, таблетки и/или таблетки, покрытые пленочной оболочкой, 200 мг</t>
  </si>
  <si>
    <t>Невирпин®</t>
  </si>
  <si>
    <t>0873400003923000011</t>
  </si>
  <si>
    <t>1970515020223000066</t>
  </si>
  <si>
    <t>https://zakupki.gov.ru/epz/order/notice/ea20/view/common-info.html?regNumber=0873400003923000011</t>
  </si>
  <si>
    <t>0873400003923000011-0001</t>
  </si>
  <si>
    <t>1. Дарунавир;
2. Дарунавир.</t>
  </si>
  <si>
    <t>1. таблетки, покрытые пленочной оболочкой, 600 мг (банка) 60 х 1 (пачка картонная);
2. таблетки, покрытые пленочной оболочкой, 600 мг (банка) 60 х 1 (пачка картонная).</t>
  </si>
  <si>
    <t>0873400003923000012</t>
  </si>
  <si>
    <t>https://zakupki.gov.ru/epz/order/notice/ea20/view/common-info.html?regNumber=0873400003923000012</t>
  </si>
  <si>
    <t>0873400003923000013</t>
  </si>
  <si>
    <t>1970515020223000065</t>
  </si>
  <si>
    <t>https://zakupki.gov.ru/epz/order/notice/ea20/view/common-info.html?regNumber=0873400003923000013</t>
  </si>
  <si>
    <t>0873400003923000013-0001</t>
  </si>
  <si>
    <t>Абакавир, таблетки покрытые пленочной
оболочкой, 150 мг</t>
  </si>
  <si>
    <t>0873400003923000014</t>
  </si>
  <si>
    <t>1970515020223000087</t>
  </si>
  <si>
    <t>https://zakupki.gov.ru/epz/order/notice/ea20/view/common-info.html?regNumber=0873400003923000014</t>
  </si>
  <si>
    <t>0873400003923000014-0001</t>
  </si>
  <si>
    <t>Дарунавир</t>
  </si>
  <si>
    <t>таблетки, покрытые пленочной оболочкой, 400 мг (контурная ячейковая упаковка) 10 х 6 (пачка картонная)</t>
  </si>
  <si>
    <t>0873400003923000015</t>
  </si>
  <si>
    <t>1970515020223000078</t>
  </si>
  <si>
    <t>https://zakupki.gov.ru/epz/order/notice/ea20/view/common-info.html?regNumber=0873400003923000015</t>
  </si>
  <si>
    <t>0873400003923000015-0001</t>
  </si>
  <si>
    <t>Абакавир, раствор для приема внутрь, 20 мг/мл</t>
  </si>
  <si>
    <t>Олитид®</t>
  </si>
  <si>
    <t>0873400003923000016</t>
  </si>
  <si>
    <t>1970515020223000077</t>
  </si>
  <si>
    <t>https://zakupki.gov.ru/epz/order/notice/ea20/view/common-info.html?regNumber=0873400003923000016</t>
  </si>
  <si>
    <t>0873400003923000016-0001</t>
  </si>
  <si>
    <t>Лопинавир + Ритонавир, раствор для приема
внутрь, 80 мг/мл + 20 мг/мл</t>
  </si>
  <si>
    <t>Лопинавир+Ритонавир</t>
  </si>
  <si>
    <t>[раствор для приема внутрь, 80 мг/мл + 20мг/мл (флакон) 
60 мл х 5 + (шприц-дозатор) х 5] х 1 (пачка картонная)</t>
  </si>
  <si>
    <t>0873400003923000017</t>
  </si>
  <si>
    <t>1970515020223000079</t>
  </si>
  <si>
    <t>https://zakupki.gov.ru/epz/order/notice/ea20/view/common-info.html?regNumber=0873400003923000017</t>
  </si>
  <si>
    <t>0873400003923000017-0001</t>
  </si>
  <si>
    <t>1.  таблетки, покрытые пленочной оболочкой, 300 мг (контурная ячейковая упаковка) 10 х 3 (пачка картонная);
2. таблетки, покрытые пленочной оболочкой, 150 мг (контурная ячейковая упаковка) 10 х 6 (пачка картонная);
3. таблетки, покрытые пленочной оболочкой, 150 мг (банка) 60 х 1 (пачка картонная).</t>
  </si>
  <si>
    <t>1. 30; 
2. 60;
3. 60.</t>
  </si>
  <si>
    <t>1. 118,50; 
2. 237;
3. 237.</t>
  </si>
  <si>
    <t>1. 1 770 518,00; 
2. 885 259,00;
3. 885 259,00.</t>
  </si>
  <si>
    <t>0873400003923000018</t>
  </si>
  <si>
    <t>1970515020223000088</t>
  </si>
  <si>
    <t>https://zakupki.gov.ru/epz/order/notice/ea20/view/common-info.html?regNumber=0873400003923000018</t>
  </si>
  <si>
    <t>0873400003923000018-0001</t>
  </si>
  <si>
    <t>1. Вирфотен; 
2. Вирфотен;
3. Тенофовир;
4. ТЕНОФ® 300;
5. Тенофовир.</t>
  </si>
  <si>
    <t>1. таблетки, покрытые пленочной оболочкой, 300 мг (контурная ячейковая упаковка) 10 х 3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300 мг (контурная ячейковая упаковка) 10 х 3 (пачка картонная);
4. таблетки, покрытые пленочной оболочкой, 300 мг (банка) 30 х 1 (пачка картонная);
5. таблетки, покрытые пленочной оболочкой, 300 мг (контурная ячейковая упаковка) 10 х 3 (пачка картонная).</t>
  </si>
  <si>
    <t>0873400003923000019</t>
  </si>
  <si>
    <t>1512 туб</t>
  </si>
  <si>
    <t>1970515020223000076</t>
  </si>
  <si>
    <t>https://zakupki.gov.ru/epz/order/notice/ea20/view/common-info.html?regNumber=0873400003923000019</t>
  </si>
  <si>
    <t>0873400003923000019-0001</t>
  </si>
  <si>
    <t>ООО "Медикал лизинг-консатинг"</t>
  </si>
  <si>
    <t>Линезолид, таблетки, покрытые пленочной
оболочкой, 400 мг</t>
  </si>
  <si>
    <t>1. Линезолид;
2. Амизолид;
3. Линезолид.</t>
  </si>
  <si>
    <t>1. таблетки, покрытые пленочной оболочкой, 400 мг (блистер) 10 х 1 (пачка картонная);
2. таблетки, покрытые пленочной оболочкой, 400 мг (контурная ячейковая упаковка) 10 х 1 (пачка картонная);
3. таблетки, покрытые пленочной оболочкой, 400 мг (банка) 10 х 1 (пачка картонная).</t>
  </si>
  <si>
    <t>0873400003923000020</t>
  </si>
  <si>
    <t>1970515020223000075</t>
  </si>
  <si>
    <t>https://zakupki.gov.ru/epz/order/notice/ea20/view/common-info.html?regNumber=0873400003923000020</t>
  </si>
  <si>
    <t>0873400003923000020-0001</t>
  </si>
  <si>
    <t>ООО "Виренд Интернейшнл"</t>
  </si>
  <si>
    <t>Линезолид, таблетки, покрытые пленочной
оболочкой, 200 мг</t>
  </si>
  <si>
    <t>1. Линезолид;
2. Линезолид;
3. Амизолид;
4. Амизолид;
5. Линезолид Канон.</t>
  </si>
  <si>
    <t>1. таблетки, покрытые пленочной оболочкой, 200 мг (контурная ячейковая упаковка) 10 х 1 (пачка картонная);
2. таблетки, покрытые пленочной оболочкой, 200 мг (контурная ячейковая упаковка) 10 х 1 (пачка картонная);
3. таблетки, покрытые пленочной оболочкой, 200 мг (контурная ячейковая упаковка) 10 х 1 (пачка картонная);
4. таблетки, покрытые пленочной оболочкой, 200 мг (банка) 10 х 1 (пачка картонная);
5. таблетки, покрытые пленочной оболочкой, 200 мг (контурная ячейковая упаковка) 10 х 1 (пачка картонная).</t>
  </si>
  <si>
    <t>0873400003923000021</t>
  </si>
  <si>
    <t>1970515020223000074</t>
  </si>
  <si>
    <t>https://zakupki.gov.ru/epz/order/notice/ea20/view/common-info.html?regNumber=0873400003923000021</t>
  </si>
  <si>
    <t>0873400003923000021-0001</t>
  </si>
  <si>
    <t>ООО «ЭДВАНСД ТРЕЙДИНГ»</t>
  </si>
  <si>
    <t>Линезолид, таблетки, покрытые пленочной
оболочкой, 300 мг</t>
  </si>
  <si>
    <t>Линезолид-Эдвансд</t>
  </si>
  <si>
    <t>таблетки, покрытые пленочной оболочкой, 300 мг (блистер) 10 х 1 (пачка картонная)</t>
  </si>
  <si>
    <t>0873400003923000022</t>
  </si>
  <si>
    <t>1970515020223000099</t>
  </si>
  <si>
    <t>https://zakupki.gov.ru/epz/order/notice/ea20/view/common-info.html?regNumber=0873400003923000022</t>
  </si>
  <si>
    <t>0873400003923000022-0001</t>
  </si>
  <si>
    <t>Линезолид, таблетки, покрытые пленочной
оболочкой, 600 мг</t>
  </si>
  <si>
    <t>1. Амизолид;
2. Линезолид;
3. Линезолид Канон;
4. Линезолид-Эдвансд 
5. Линезолид;
6. Линезолид;
7. Линезолид;
8. Линезолид;
9. ЛИНЕЗОЛИД;
10. Линеген®;
11. ЛИНЕЗОЛИД.</t>
  </si>
  <si>
    <t>1. таблетки, покрытые пленочной оболочкой, 600 мг (контурная ячейковая упаковка) 10 х 1 (пачка картонная);
2. таблетки, покрытые пленочной оболочкой, 600 мг (банка) 
10 х 1 (пачка картонная);
3. таблетки, покрытые пленочной оболочкой, 600 мг (контурная ячейковая упаковка) 10 х 1 (пачка картонная);
4. таблетки, покрытые пленочной оболочкой, 600 мг (блистер) 10 х 1 (пачка картонная);
5. таблетки, покрытые пленочной оболочкой, 600 мг (контурная ячейковая упаковка) 10 х 1 (пачка картонная);
6. таблетки, покрытые пленочной оболочкой, 600 мг (блистер) 10 х 1 (пачка картонная);
7. таблетки, покрытые пленочной оболочкой, 300 мг (контурная ячейковая упаковка) 10 х 1 (пачка картонная);
8. таблетки, покрытые пленочной оболочкой, 600 мг (контурная ячейковая упаковка) 5 х 2 (пачка картонная);
9. таблетки, покрытые пленочной оболочкой, 600 мг (контурная ячейковая упаковка) 10 х 1 (пачка картонная);
10. таблетки, покрытые пленочной оболочкой, 600 мг (блистер) 10 х 1 (пачка картонная);
11. таблетки, покрытые пленочной оболочкой, 600 мг (контурная ячейковая упаковка) 10 х 1 (пачка картонная).</t>
  </si>
  <si>
    <t>0873400003923000023</t>
  </si>
  <si>
    <t>1970515020223000073</t>
  </si>
  <si>
    <t>https://zakupki.gov.ru/epz/order/notice/ea20/view/common-info.html?regNumber=0873400003923000023</t>
  </si>
  <si>
    <t>0873400003923000023-0001</t>
  </si>
  <si>
    <t>Атазанавир, капсулы, 150 мг</t>
  </si>
  <si>
    <t>1. Симанод;
2. Атазанавир</t>
  </si>
  <si>
    <t>1. капсулы, 150 мг (контурная ячейковая упаковка) 10 х 6 (пачка картонная);
2. капсулы, 150 мг (банка) 60 х 1 (пачка картонная).</t>
  </si>
  <si>
    <t>0873400003923000024</t>
  </si>
  <si>
    <t>1970515020223000071</t>
  </si>
  <si>
    <t>https://zakupki.gov.ru/epz/order/notice/ea20/view/common-info.html?regNumber=0873400003923000024</t>
  </si>
  <si>
    <t>0873400003923000024-0001</t>
  </si>
  <si>
    <t>1. капсулы, 200 мг (контурная ячейковая упаковка) 10 х 6 (пачка картонная);
2. капсулы, 200 мг (банка) 60 х 1 (пачка картонная).</t>
  </si>
  <si>
    <t>0873400003923000025</t>
  </si>
  <si>
    <t>https://zakupki.gov.ru/epz/order/notice/ea20/view/common-info.html?regNumber=0873400003923000025</t>
  </si>
  <si>
    <t>Этравирин, таблетки, 100 мг</t>
  </si>
  <si>
    <t>0873400003923000026</t>
  </si>
  <si>
    <t>1970515020223000085</t>
  </si>
  <si>
    <t>https://zakupki.gov.ru/epz/order/notice/ea20/view/common-info.html?regNumber=0873400003923000026</t>
  </si>
  <si>
    <t>0873400003923000026-0001</t>
  </si>
  <si>
    <t>таблетки, покрытые пленочной оболочкой, 800 мг (банка) 30 х 1 (пачка картонная)</t>
  </si>
  <si>
    <t>0873400003923000027</t>
  </si>
  <si>
    <t>1970515020223000086</t>
  </si>
  <si>
    <t>https://zakupki.gov.ru/epz/order/notice/ea20/view/common-info.html?regNumber=0873400003923000027</t>
  </si>
  <si>
    <t>0873400003923000027-0001</t>
  </si>
  <si>
    <t>Невирапин, суспензия для приема внутрь, 10 мг/мл</t>
  </si>
  <si>
    <t>Вирамун®</t>
  </si>
  <si>
    <t>[суспензия для приема внутрь, 50 мг/5 мл (флакон) 240 мл х 1 + (шприц мерный) х 1 + (крышка) х 1] х 1 (пачка картонная)</t>
  </si>
  <si>
    <t>0873400003923000028</t>
  </si>
  <si>
    <t>1970515020223000084</t>
  </si>
  <si>
    <t>https://zakupki.gov.ru/epz/order/notice/ea20/view/common-info.html?regNumber=0873400003923000028</t>
  </si>
  <si>
    <t>0873400003923000028-0001</t>
  </si>
  <si>
    <t>0873400003923000029</t>
  </si>
  <si>
    <t>https://zakupki.gov.ru/epz/order/notice/ea20/view/common-info.html?regNumber=0873400003923000029</t>
  </si>
  <si>
    <t>Лопинавир + Ритонавир, таблетки, покрытые пленочной оболочкой, 100 мг + 25 мг</t>
  </si>
  <si>
    <t>0873400003923000030</t>
  </si>
  <si>
    <t>1970515020223000095</t>
  </si>
  <si>
    <t>https://zakupki.gov.ru/epz/order/notice/ea20/view/common-info.html?regNumber=0873400003923000030</t>
  </si>
  <si>
    <t>0873400003923000030-0001</t>
  </si>
  <si>
    <t>Атазанавир, капсулы, 300 мг</t>
  </si>
  <si>
    <t>1. СФУМАТА;
2. СФУМАТА.</t>
  </si>
  <si>
    <t>1. капсулы, 300 мг (банка) 30 х 1 (пачка картонная);
2. капсулы, 300 мг (контурная ячейковая упаковка) 10 х 3 (пачка картонная).</t>
  </si>
  <si>
    <t>0873400003923000031</t>
  </si>
  <si>
    <t>1970515020223000096</t>
  </si>
  <si>
    <t>https://zakupki.gov.ru/epz/order/notice/ea20/view/common-info.html?regNumber=0873400003923000031</t>
  </si>
  <si>
    <t>0873400003923000031-0001</t>
  </si>
  <si>
    <t>Эфавиренз, таблетки, покрытые пленочной
оболочкой и/или капсулы, 100 мг</t>
  </si>
  <si>
    <t>таблетки, покрытые пленочной оболочкой, 100 мг (контурная ячейковая упаковка) 10 х 3 (пачка картонная)</t>
  </si>
  <si>
    <t>0873400003923000032</t>
  </si>
  <si>
    <t>1970515020223000083</t>
  </si>
  <si>
    <t>https://zakupki.gov.ru/epz/order/notice/ea20/view/common-info.html?regNumber=0873400003923000032</t>
  </si>
  <si>
    <t>0873400003923000032-0001</t>
  </si>
  <si>
    <t>1. Никавир®;
2. ФОСФАЗИД.</t>
  </si>
  <si>
    <t>1. таблетки, 200 мг (контурная ячейковая упаковка (блистер)) 10 х 2 (пачка картонная);
2. таблетки, 200 мг (контурная ячейковая упаковка) 10 х 2 (пачка картонная).</t>
  </si>
  <si>
    <t>0873400003923000033</t>
  </si>
  <si>
    <t>закупка отменена</t>
  </si>
  <si>
    <t>0873400003923000034</t>
  </si>
  <si>
    <t>1970515020223000081</t>
  </si>
  <si>
    <t>https://zakupki.gov.ru/epz/order/notice/ea20/view/common-info.html?regNumber=0873400003923000034</t>
  </si>
  <si>
    <t>0873400003923000034-0001</t>
  </si>
  <si>
    <t>РИТОНАВИР</t>
  </si>
  <si>
    <t>капсулы, 100 мг (контурная ячейковая упаковка) 10 х 3 (пачка картонная)</t>
  </si>
  <si>
    <t>0873400003923000035</t>
  </si>
  <si>
    <t>1970515020223000082</t>
  </si>
  <si>
    <t>https://zakupki.gov.ru/epz/order/notice/ea20/view/common-info.html?regNumber=0873400003923000035</t>
  </si>
  <si>
    <t>0873400003923000035-0001</t>
  </si>
  <si>
    <t>1. таблетки, 400 мг (контурная ячейковая упаковка (блистер)) 10 х 6 (пачка картонная);
2. таблетки, 400 мг (контурная ячейковая упаковка) 10 х 6 (пачка картонная).</t>
  </si>
  <si>
    <t>0873400003923000036</t>
  </si>
  <si>
    <t>1970515020223000080</t>
  </si>
  <si>
    <t>https://zakupki.gov.ru/epz/order/notice/ea20/view/common-info.html?regNumber=0873400003923000036</t>
  </si>
  <si>
    <t>0873400003923000036-0001</t>
  </si>
  <si>
    <t>Эфавиренз, таблетки, покрытые пленочной
оболочкой и/или капсулы, 200 мг</t>
  </si>
  <si>
    <t>Эфавиренз-Эдвансд</t>
  </si>
  <si>
    <t>таблетки, покрытые пленочной оболочкой, 200 мг (блистер) 10 х 3 (пачка картонная)</t>
  </si>
  <si>
    <t>0873400003923000037</t>
  </si>
  <si>
    <t>1970515020223000093</t>
  </si>
  <si>
    <t>https://zakupki.gov.ru/epz/order/notice/ea20/view/common-info.html?regNumber=0873400003923000037</t>
  </si>
  <si>
    <t>0873400003923000037-0001</t>
  </si>
  <si>
    <t>Моксифлоксацин, раствор для инфузий, 1,6 мг/мл</t>
  </si>
  <si>
    <t xml:space="preserve">Моксифлоксацин </t>
  </si>
  <si>
    <t>раствор для инфузий, 1.6 мг/мл (бутылка) 250 мл х 1 (ящик картонный) (для стационаров)</t>
  </si>
  <si>
    <t>0873400003923000039</t>
  </si>
  <si>
    <t>1970515020223000090</t>
  </si>
  <si>
    <t>https://zakupki.gov.ru/epz/order/notice/ea20/view/common-info.html?regNumber=0873400003923000039</t>
  </si>
  <si>
    <t>0873400003923000039-0001</t>
  </si>
  <si>
    <t>Абакавир, таблетки покрытые пленочной оболочкой, 300 мг</t>
  </si>
  <si>
    <t>1. Олитид;
2. Абакавир.</t>
  </si>
  <si>
    <t>1. таблетки, покрытые пленочной оболочкой, 300 мг (банка) 60 х 1 (пачка картонная);
2. таблетки, покрытые пленочной оболочкой, 300 мг (банка) 60 х 1 (пачка картонная).</t>
  </si>
  <si>
    <t>0873400003923000040</t>
  </si>
  <si>
    <t>1970515020223000092</t>
  </si>
  <si>
    <t>https://zakupki.gov.ru/epz/order/notice/ea20/view/common-info.html?regNumber=0873400003923000040</t>
  </si>
  <si>
    <t>0873400003923000040_358372</t>
  </si>
  <si>
    <t>0873400003923000041</t>
  </si>
  <si>
    <t>1970515020223000089</t>
  </si>
  <si>
    <t>https://zakupki.gov.ru/epz/order/notice/ea20/view/common-info.html?regNumber=0873400003923000041</t>
  </si>
  <si>
    <t>0873400003923000041_358372</t>
  </si>
  <si>
    <t>0873400003923000042</t>
  </si>
  <si>
    <t>1970515020223000091</t>
  </si>
  <si>
    <t>https://zakupki.gov.ru/epz/order/notice/ea20/view/common-info.html?regNumber=0873400003923000042</t>
  </si>
  <si>
    <t>0873400003923000042_358372</t>
  </si>
  <si>
    <t>Мурманкая область</t>
  </si>
  <si>
    <t>0873400003923000043</t>
  </si>
  <si>
    <t>1970515020222000230</t>
  </si>
  <si>
    <t>https://zakupki.gov.ru/epz/order/notice/ea20/view/common-info.html?regNumber=0873400003923000043</t>
  </si>
  <si>
    <t>0873400003923000043-0001</t>
  </si>
  <si>
    <t>Лопинавир + Ритонавир, таблетки, покрытые пленочной оболочкой, 200 мг + 50 мг</t>
  </si>
  <si>
    <t>1. Калетра®;
2. Калидавир®;
3. Лопинавир+Ритонавир.</t>
  </si>
  <si>
    <t>1. таблетки, покрытые пленочной оболочкой, 200 мг + 50 мг (флакон) 120 х 1 (пачка картонная);
3. таблетки, покрытые пленочной оболочкой, 200 мг + 50 мг (банка) 60 х 1 (пачка картонная);
3. таблетки, покрытые пленочной оболочкой, 200 мг + 50 мг (банка) 100 х 1 (пачка картонная).</t>
  </si>
  <si>
    <t>1. 120;
2. 60;
3. 100.</t>
  </si>
  <si>
    <t>1. 4543,20 
2. 2271,60
3. 3786,00</t>
  </si>
  <si>
    <t>1. 161277,00 
2. 322 553,00 
3. 193531,80</t>
  </si>
  <si>
    <t>1. 161277,00 
2. 322 553,00 
3. 193532</t>
  </si>
  <si>
    <t>0873400003923000044</t>
  </si>
  <si>
    <t>1970515020222000103</t>
  </si>
  <si>
    <t>https://zakupki.gov.ru/epz/order/notice/ea20/view/common-info.html?regNumber=0873400003923000044</t>
  </si>
  <si>
    <t>0873400003923000044_358372</t>
  </si>
  <si>
    <t>Общество с ограниченной ответственностью «МЕДИПАЛ-ОНКО»</t>
  </si>
  <si>
    <t>0873400003923000045</t>
  </si>
  <si>
    <t>1970515020223000098</t>
  </si>
  <si>
    <t>https://zakupki.gov.ru/epz/order/notice/ea20/view/common-info.html?regNumber=0873400003923000045</t>
  </si>
  <si>
    <t>0873400003923000045-0001</t>
  </si>
  <si>
    <t xml:space="preserve">таблетки, покрытые пленочной оболочкой, 400 мг (банка) 30 х 1 (пачка картонная) </t>
  </si>
  <si>
    <t>0873400003923000046</t>
  </si>
  <si>
    <t>1970515020222000163</t>
  </si>
  <si>
    <t>https://zakupki.gov.ru/epz/order/notice/ea20/view/common-info.html?regNumber=0873400003923000046</t>
  </si>
  <si>
    <t>0873400003923000046-0001</t>
  </si>
  <si>
    <t>ООО "МБА ГРУПП"</t>
  </si>
  <si>
    <t>Абакавир, таблетки покрытые пленочной оболочкой, 600 мг</t>
  </si>
  <si>
    <t>1. Абакавир;
2. Абакавир.</t>
  </si>
  <si>
    <t>1.	1. таблетки, покрытые пленочной оболочкой, 600 мг (банка) 30 x 1 (пачка картонная);
2.	2. таблетки, покрытые пленочной оболочкой, 600 мг (банка) 30 x 1 (пачка картонная).</t>
  </si>
  <si>
    <t>0873400003923000047</t>
  </si>
  <si>
    <t>1970515020223000103</t>
  </si>
  <si>
    <t>https://zakupki.gov.ru/epz/order/notice/ea20/view/common-info.html?regNumber=0873400003923000047</t>
  </si>
  <si>
    <t>0873400003923000047-0001</t>
  </si>
  <si>
    <t>АМПРИЗИР</t>
  </si>
  <si>
    <t>таблетки, покрытые пленочной оболочкой,
700 мг (банка) 60 х 1 (пачка картонная)</t>
  </si>
  <si>
    <t>0873400003923000048</t>
  </si>
  <si>
    <t>https://zakupki.gov.ru/epz/order/notice/ea20/view/common-info.html?regNumber=0873400003923000048</t>
  </si>
  <si>
    <t>Моксифлоксацин, таблетки, покрытые пленочной оболочкой, 400 мг</t>
  </si>
  <si>
    <t>0873400003923000049</t>
  </si>
  <si>
    <t>1970515020223000101</t>
  </si>
  <si>
    <t>https://zakupki.gov.ru/epz/order/notice/ea20/view/common-info.html?regNumber=0873400003923000049</t>
  </si>
  <si>
    <t>0873400003923000049-0001</t>
  </si>
  <si>
    <t>Ралтегравир, таблетки жевательные, 25 мг</t>
  </si>
  <si>
    <t>0873400003923000050 </t>
  </si>
  <si>
    <t>1970515020223000097</t>
  </si>
  <si>
    <t>https://zakupki.gov.ru/epz/order/notice/ea20/view/common-info.html?regNumber=0873400003923000050</t>
  </si>
  <si>
    <t>0873400003923000050-0001</t>
  </si>
  <si>
    <t>1. Регаст;
2. Эфавиренз.</t>
  </si>
  <si>
    <t>1. таблетки, покрытые пленочной оболочкой,
600 мг (контурная ячейковая упаковка) 10 х 3 (пачка картонная);
2. таблетки, покрытые пленочной оболочкой, 600 мг (банка) 30 х 1 (пачка картонная).</t>
  </si>
  <si>
    <t>0873400003923000053 </t>
  </si>
  <si>
    <t>https://zakupki.gov.ru/epz/order/notice/ea20/view/common-info.html?regNumber=0873400003923000053</t>
  </si>
  <si>
    <t xml:space="preserve">Зидовудин, раствор для инфузий, 10 мг/мл </t>
  </si>
  <si>
    <t>0873400003923000054</t>
  </si>
  <si>
    <t>1970515020222000110</t>
  </si>
  <si>
    <t>https://zakupki.gov.ru/epz/order/notice/ea20/view/common-info.html?regNumber=0873400003923000054</t>
  </si>
  <si>
    <t>0873400003923000054-0001</t>
  </si>
  <si>
    <t>таблетки, покрытые пленочной оболочкой, 600 мг + 300 мг (контурная ячейковая упаковка) 10 х 3 (пачка картонная)</t>
  </si>
  <si>
    <t>0873400003923000055</t>
  </si>
  <si>
    <t>1970515020222000131</t>
  </si>
  <si>
    <t>https://zakupki.gov.ru/epz/order/notice/ea20/view/common-info.html?regNumber=0873400003923000055</t>
  </si>
  <si>
    <t>0873400003923000055-0001</t>
  </si>
  <si>
    <t>Зидовудин, раствор для приема внутрь, 10 мг/мл</t>
  </si>
  <si>
    <t>Зидовудин</t>
  </si>
  <si>
    <t>0873400003923000056</t>
  </si>
  <si>
    <t>1970515020223000102</t>
  </si>
  <si>
    <t>https://zakupki.gov.ru/epz/order/notice/ea20/view/common-info.html?regNumber=0873400003923000056</t>
  </si>
  <si>
    <t>0873400003923000056-0001</t>
  </si>
  <si>
    <t>таблетки, покрытые пленочной оболочкой, 500 мг (банка) 120 х 1 (пачка картонная)</t>
  </si>
  <si>
    <t>0873400003923000057</t>
  </si>
  <si>
    <t>1970515020223000100</t>
  </si>
  <si>
    <t>https://zakupki.gov.ru/epz/order/notice/ea20/view/common-info.html?regNumber=0873400003923000057</t>
  </si>
  <si>
    <t>0873400003923000057-0001</t>
  </si>
  <si>
    <t>1. Азимитем;
2. Азимитем.</t>
  </si>
  <si>
    <t>1. таблетки, покрытые пленочной оболочкой, 300 мг (контурная ячейковая упаковка) 10 х 6 (пачка картонная);
2. таблетки, покрытые пленочной оболочкой, 300 мг (контурная ячейковая упаковка) 10 х 6 (пачка картонная).</t>
  </si>
  <si>
    <t>0873400003923000059 </t>
  </si>
  <si>
    <t>1970515020222000132</t>
  </si>
  <si>
    <t>https://zakupki.gov.ru/epz/order/notice/ea20/view/common-info.html?regNumber=0873400003923000059</t>
  </si>
  <si>
    <t>0873400003923000059-0001</t>
  </si>
  <si>
    <t>0873400003923000060</t>
  </si>
  <si>
    <t>1970515020222000165</t>
  </si>
  <si>
    <t>https://zakupki.gov.ru/epz/order/notice/ea20/view/common-info.html?regNumber=0873400003923000060</t>
  </si>
  <si>
    <t>0873400003923000060-0001</t>
  </si>
  <si>
    <t>Доравирин, таблетки, покрытые пленочной оболочкой, 100 мг</t>
  </si>
  <si>
    <t>0873400003923000062</t>
  </si>
  <si>
    <t>https://zakupki.gov.ru/epz/order/notice/ea20/view/common-info.html?regNumber=0873400003923000062</t>
  </si>
  <si>
    <t>0873400003923000062-0001</t>
  </si>
  <si>
    <t>Циклосерин, капсулы, 125 мг</t>
  </si>
  <si>
    <t>1. Циклосерин-Эдвансд;
2. Кансамин.</t>
  </si>
  <si>
    <t>1. капсулы, 125 мг (стрип) 10 х 10 (пачка картонная);
2. капсулы, 125 мг (банка) 100 х 1 (пачка картонная).</t>
  </si>
  <si>
    <t>0873400003923000063</t>
  </si>
  <si>
    <t>https://zakupki.gov.ru/epz/order/notice/ea20/view/common-info.html?regNumber=0873400003923000063</t>
  </si>
  <si>
    <t>Циклосерин, капсулы, 250 мг</t>
  </si>
  <si>
    <t>1. Циклосерин;
2. Кансамин;
3. Циклосерин;
4. Циклосерин;
5. Циклосерин;
6. ЦИКЛОСЕРИН АВЕКСИМА;
7. Циклосерин-ЛОК-БЕТА;
8. Циклосерин-Эдвансд;
9. Циклосерин;
10. КОКСЕРИН®.</t>
  </si>
  <si>
    <t>1. капсулы, 250 мг (контурная ячейковая упаковка) 10 х 10 (пачка картонная);
2. капсулы, 250 мг (банка) 100 х 1 (пачка картонная);
3. капсулы, 250 мг (контурная ячейковая упаковка) 15 х 2 (пачка картонная);
4. капсулы, 250 мг (блистер) 10 х 10 (пачка картонная);
5. капсулы, 250 мг (банка) 100 х 1 (пачка картонная);
6. капсулы, 250 мг (контурная ячейковая упаковка) 20 х 5 (пачка картонная);
7. капсулы, 250 мг (стрип) 10 х 10 (пачка картонная);
8. капсулы, 250 мг (стрип) 10 х 10 (пачка картонная);
9. капсулы, 250 мг (контурная безъячейковая упаковка) 10 х 10 (пачка картонная);
10. капсулы, 250 мг (стрип) 10 х 10 (пачка картонная).</t>
  </si>
  <si>
    <t>1. 100;
2. 100;
3. 30;
4. 100;
5. 100;
6. 100;
7. 100;
8. 100;
9. 100;
10. 100.</t>
  </si>
  <si>
    <t>1. 1799,00;
2.1799,00;
3. 539,70;
4. 1799,00;
5. 1799,00;
6. 1799,00;
7. 1799,00;
8. 1799,00;
9. 1799,00;
10. 1799,00.</t>
  </si>
  <si>
    <t>1. 162045,56;
2. 162045,56;
3. 540151,87;
4. 162045,56;
5. 162045,56;
6. 162045,56;
7. 162045,56;
8. 162045,56;
9. 162045,56;
10. 162045,56.</t>
  </si>
  <si>
    <t>1. 162046;
2. 162046;
3. 540152;
4. 162046;
5. 162046;
6. 162046;
7. 162046;
8. 162046;
9. 162046;
10. 162046.</t>
  </si>
  <si>
    <t>0873400003923000064</t>
  </si>
  <si>
    <t>https://zakupki.gov.ru/epz/order/notice/ea20/view/common-info.html?regNumber=0873400003923000064</t>
  </si>
  <si>
    <t>ООО "Иннолек"</t>
  </si>
  <si>
    <t>Аминосалициловая кислота, лиофилизат для приготовления раствора для инфузий, 3 г и/или раствор для инфузий, 30 мг/мл, 100 мл</t>
  </si>
  <si>
    <t>Аминосалициловая кислота</t>
  </si>
  <si>
    <t>раствор для инфузий, 30 мг/мл (контейнер) 
400 мл х 1 (пачка картонная)</t>
  </si>
  <si>
    <t>0873400003923000066 </t>
  </si>
  <si>
    <t>https://zakupki.gov.ru/epz/order/notice/ea20/view/common-info.html?regNumber=0873400003923000066</t>
  </si>
  <si>
    <t>ЭЛПИДА®</t>
  </si>
  <si>
    <t>капсулы, 20 мг (флакон) 30 х 1 (пачка картонная)</t>
  </si>
  <si>
    <t>0873400003923000067</t>
  </si>
  <si>
    <t>https://zakupki.gov.ru/epz/order/notice/ea20/view/common-info.html?regNumber=0873400003923000067</t>
  </si>
  <si>
    <t>0873400003923000068</t>
  </si>
  <si>
    <t>https://zakupki.gov.ru/epz/order/notice/ea20/view/common-info.html?regNumber=0873400003923000068</t>
  </si>
  <si>
    <t>Доравирин + Ламивудин + Тенофовир, таблетки, покрытые пленочной оболочкой, 100 мг + 300 мг + 245 мг</t>
  </si>
  <si>
    <t>0873400003923000069</t>
  </si>
  <si>
    <t>https://zakupki.gov.ru/epz/order/notice/ea20/view/common-info.html?regNumber=0873400003923000069</t>
  </si>
  <si>
    <t>Кобицистат + Тенофовира алафенамид + Элвитегравир + Эмтрицитабин, таблетки, покрытые пленочной оболочкой, 150 мг + 10 мг + 150 мг + 200 мг</t>
  </si>
  <si>
    <t>Генвоя®</t>
  </si>
  <si>
    <t>таблетки, покрытые пленочной оболочкой, 150 мг+10 мг+150 мг+ 200 мг (флакон) 30 x 1 (пачка картонная)</t>
  </si>
  <si>
    <t>0873400003923000070</t>
  </si>
  <si>
    <t>1970515020222000138</t>
  </si>
  <si>
    <t>https://zakupki.gov.ru/epz/order/notice/ea20/view/common-info.html?regNumber=0873400003923000070</t>
  </si>
  <si>
    <t>0873400003923000070_358372</t>
  </si>
  <si>
    <t>раствор для подкожного введения, 150 мг/мл (флакон) 1 мл х 1 (пачка картонная)</t>
  </si>
  <si>
    <t>0873400003923000071</t>
  </si>
  <si>
    <t>1970515020222000161</t>
  </si>
  <si>
    <t>https://zakupki.gov.ru/epz/order/notice/ea20/view/common-info.html?regNumber=0873400003923000071</t>
  </si>
  <si>
    <t>0873400003923000071_358372</t>
  </si>
  <si>
    <t>0873400003923000076</t>
  </si>
  <si>
    <t>https://zakupki.gov.ru/epz/order/notice/ea20/view/common-info.html?regNumber=0873400003923000076</t>
  </si>
  <si>
    <t>0873400003923000076-0001</t>
  </si>
  <si>
    <t>Левофлоксацин, капсулы и/или таблетки, покрытые пленочной оболочкой, 250 мг</t>
  </si>
  <si>
    <t>1. Левофлоксацин; 
2. Левофлоксацин-АКОС;
3. Левофлоксацин.</t>
  </si>
  <si>
    <t>1. таблетки, покрытые пленочной оболочкой, 250 мг (контурная ячейковая упаковка) 10 х 1 (пачка картонная);
2. таблетки, покрытые пленочной оболочкой, 250 мг (контурная ячейковая упаковка) 10 х 1 (пачка картонная);
3. таблетки, покрытые пленочной оболочкой, 250 мг (контурная ячейковая упаковка) 10 х 2 (пачка картонная).</t>
  </si>
  <si>
    <t>1. 10;
2. 10;
3. 20.</t>
  </si>
  <si>
    <t>1. 35,80;
2. 35,80;
3. 71,60.</t>
  </si>
  <si>
    <t>1. 202025,00;
2. 202025,00;
3. 101012,50.</t>
  </si>
  <si>
    <t>1. 202025,00;
2. 202025,00;
3. 101013.</t>
  </si>
  <si>
    <t>0873400003923000087</t>
  </si>
  <si>
    <t>https://zakupki.gov.ru/epz/order/notice/ea20/view/common-info.html?regNumber=0873400003923000087</t>
  </si>
  <si>
    <t>Теризидон, капсулы 300 мг</t>
  </si>
  <si>
    <t>0873400003923000088</t>
  </si>
  <si>
    <t>https://zakupki.gov.ru/epz/order/notice/ea20/view/common-info.html?regNumber=0873400003923000088</t>
  </si>
  <si>
    <t>Амикацин, раствор. 250 мг/мл</t>
  </si>
  <si>
    <t>0873400003923000089</t>
  </si>
  <si>
    <t>https://zakupki.gov.ru/epz/order/notice/ea20/view/common-info.html?regNumber=0873400003923000089</t>
  </si>
  <si>
    <t>Тиоуреидоиминометилпиридиния перхлорат, таблетки, 400 мг</t>
  </si>
  <si>
    <t>Перхлозон®</t>
  </si>
  <si>
    <t>таблетки, покрытые пленочной оболочкой, 400 мг (банка) 100 х 1 (пачка картонная)</t>
  </si>
  <si>
    <t>0873400003923000090</t>
  </si>
  <si>
    <t>https://zakupki.gov.ru/epz/order/notice/ea20/view/common-info.html?regNumber=0873400003923000090</t>
  </si>
  <si>
    <t>Теризидон, капсулы 150 мг</t>
  </si>
  <si>
    <t>0873400003923000091</t>
  </si>
  <si>
    <t>https://zakupki.gov.ru/epz/order/notice/ea20/view/common-info.html?regNumber=0873400003923000091</t>
  </si>
  <si>
    <t>Иммуноглобулин человека нормальный, раствор для инфузий 100 мг/мл</t>
  </si>
  <si>
    <t>0873400003923000092</t>
  </si>
  <si>
    <t>https://zakupki.gov.ru/epz/order/notice/ea20/view/common-info.html?regNumber=0873400003923000092</t>
  </si>
  <si>
    <t xml:space="preserve">Аталурен, порошок для приема внутрь, 250 мг </t>
  </si>
  <si>
    <t>0873400003923000093</t>
  </si>
  <si>
    <t>https://zakupki.gov.ru/epz/order/notice/ea20/view/common-info.html?regNumber=0873400003923000093</t>
  </si>
  <si>
    <t>0873400003923000094</t>
  </si>
  <si>
    <t>https://zakupki.gov.ru/epz/order/notice/ea20/view/common-info.html?regNumber=0873400003923000094</t>
  </si>
  <si>
    <t>0873400003923000095</t>
  </si>
  <si>
    <t>https://zakupki.gov.ru/epz/order/notice/ea20/view/common-info.html?regNumber=0873400003923000095</t>
  </si>
  <si>
    <t>0873400003923000096</t>
  </si>
  <si>
    <t>https://zakupki.gov.ru/epz/order/notice/ea20/view/common-info.html?regNumber=0873400003923000096</t>
  </si>
  <si>
    <t>0873400003923000097</t>
  </si>
  <si>
    <t>https://zakupki.gov.ru/epz/order/notice/ea20/view/common-info.html?regNumber=0873400003923000097</t>
  </si>
  <si>
    <t>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t>
  </si>
  <si>
    <t>0873400003923000098</t>
  </si>
  <si>
    <t>https://zakupki.gov.ru/epz/order/notice/ea20/view/common-info.html?regNumber=0873400003923000098</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</si>
  <si>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750 мг</t>
  </si>
  <si>
    <t>0873400003923000099</t>
  </si>
  <si>
    <t>https://zakupki.gov.ru/epz/order/notice/ea20/view/common-info.html?regNumber=0873400003923000099</t>
  </si>
  <si>
    <t>Аминосалициловая кислота, раствор для инфузий, 30 мг/мл, и/или лиофилизат для приготовления раствора для инфузий, 13,49 г</t>
  </si>
  <si>
    <t>0873400003923000100</t>
  </si>
  <si>
    <t>https://zakupki.gov.ru/epz/order/notice/ea20/view/common-info.html?regNumber=0873400003923000100</t>
  </si>
  <si>
    <t>0873400003923000101</t>
  </si>
  <si>
    <t>https://zakupki.gov.ru/epz/order/notice/ea20/view/common-info.html?regNumber=0873400003923000101</t>
  </si>
  <si>
    <t>Маравирок, таблетки, покрытые пленочной оболочкой, 150 мг</t>
  </si>
  <si>
    <t>0873400003923000102</t>
  </si>
  <si>
    <t>https://zakupki.gov.ru/epz/order/notice/ea20/view/common-info.html?regNumber=0873400003923000102</t>
  </si>
  <si>
    <t>Маравирок, таблетки, покрытые пленочной оболочкой, 300 мг</t>
  </si>
  <si>
    <t>0873400003923000103</t>
  </si>
  <si>
    <t>https://zakupki.gov.ru/epz/order/notice/ea20/view/common-info.html?regNumber=0873400003923000103</t>
  </si>
  <si>
    <t>Вакцина для профилактики полиомиелита (инактивированная), суспензия для внутримышечного и подкожного введения, 0,5 мл/доза</t>
  </si>
  <si>
    <t>0873400003923000104</t>
  </si>
  <si>
    <t>https://zakupki.gov.ru/epz/order/notice/ea20/view/common-info.html?regNumber=0873400003923000104</t>
  </si>
  <si>
    <t>Левофлоксацин, капсулы и/или таблетки, покрытые пленочной оболочкой, 750 мг</t>
  </si>
  <si>
    <t>0873400003923000105</t>
  </si>
  <si>
    <t>https://zakupki.gov.ru/epz/order/notice/ea20/view/common-info.html?regNumber=0873400003923000105</t>
  </si>
  <si>
    <t>Капреомицин, порошок для приготовления раствора для внутривенного и
внутримышечного 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</si>
  <si>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0873400003923000106</t>
  </si>
  <si>
    <t>https://zakupki.gov.ru/epz/order/notice/ea20/view/common-info.html?regNumber=0873400003923000106</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</si>
  <si>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500 мг</t>
  </si>
  <si>
    <t>0873400003923000107</t>
  </si>
  <si>
    <t>https://zakupki.gov.ru/epz/order/notice/ea20/view/common-info.html?regNumber=0873400003923000107</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</si>
  <si>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</si>
  <si>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0873400003923000108</t>
  </si>
  <si>
    <t>https://zakupki.gov.ru/epz/order/notice/ea20/view/common-info.html?regNumber=0873400003923000108</t>
  </si>
  <si>
    <t>Бедаквилин, таблетки, 100 мг</t>
  </si>
  <si>
    <t>0873400003923000109</t>
  </si>
  <si>
    <t>https://zakupki.gov.ru/epz/order/notice/ea20/view/common-info.html?regNumber=0873400003923000109</t>
  </si>
  <si>
    <t>0873400003923000063-0001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</si>
</sst>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0.0"/>
  </numFmts>
  <fonts count="8" x14ac:knownFonts="1">
    <font>
      <sz val="11"/>
      <color theme="1"/>
      <name val="Calibri"/>
      <family val="2"/>
      <scheme val="minor"/>
    </font>
    <font>
      <sz val="12"/>
      <color theme="1"/>
      <name val="Times New Roman"/>
      <family val="1"/>
      <charset val="204"/>
    </font>
    <font>
      <sz val="12"/>
      <name val="Times New Roman"/>
      <family val="1"/>
      <charset val="204"/>
    </font>
    <font>
      <u/>
      <sz val="11"/>
      <color theme="10"/>
      <name val="Calibri"/>
      <family val="2"/>
      <scheme val="minor"/>
    </font>
    <font>
      <u/>
      <sz val="12"/>
      <color theme="10"/>
      <name val="Times New Roman"/>
      <family val="1"/>
      <charset val="204"/>
    </font>
    <font>
      <sz val="12"/>
      <color rgb="FF000000"/>
      <name val="Times New Roman"/>
      <family val="1"/>
      <charset val="204"/>
    </font>
    <font>
      <sz val="12"/>
      <color theme="1"/>
      <name val="Calibri"/>
      <family val="2"/>
      <charset val="204"/>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84">
    <xf numFmtId="0" fontId="0" fillId="0" borderId="0" xfId="0"/>
    <xf numFmtId="0" fontId="1" fillId="2" borderId="0" xfId="0" applyFont="1" applyFill="1" applyAlignment="1">
      <alignment horizontal="center" vertical="center"/>
    </xf>
    <xf numFmtId="0" fontId="1" fillId="0" borderId="0" xfId="0" applyFont="1" applyAlignment="1">
      <alignment horizontal="center" vertical="center"/>
    </xf>
    <xf numFmtId="0" fontId="1" fillId="0" borderId="9" xfId="0" applyFont="1" applyBorder="1" applyAlignment="1">
      <alignment horizontal="center" vertical="center" wrapText="1"/>
    </xf>
    <xf numFmtId="4" fontId="2" fillId="0" borderId="0" xfId="0" applyNumberFormat="1" applyFont="1" applyAlignment="1">
      <alignment horizontal="center" vertical="center" wrapText="1"/>
    </xf>
    <xf numFmtId="0" fontId="1" fillId="0" borderId="0" xfId="0" applyFont="1" applyAlignment="1">
      <alignment horizontal="center" vertical="center" wrapText="1"/>
    </xf>
    <xf numFmtId="0" fontId="3" fillId="0" borderId="9" xfId="1" applyFill="1" applyBorder="1" applyAlignment="1">
      <alignment horizontal="center" vertical="center" wrapText="1"/>
    </xf>
    <xf numFmtId="1"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textRotation="90" wrapText="1"/>
    </xf>
    <xf numFmtId="49" fontId="2" fillId="0" borderId="1" xfId="0" applyNumberFormat="1" applyFont="1" applyFill="1" applyBorder="1" applyAlignment="1">
      <alignment vertical="center" wrapText="1"/>
    </xf>
    <xf numFmtId="0" fontId="2" fillId="0" borderId="1" xfId="0" applyFont="1" applyFill="1" applyBorder="1" applyAlignment="1">
      <alignment vertical="center" wrapText="1"/>
    </xf>
    <xf numFmtId="14" fontId="2" fillId="0" borderId="1" xfId="0" applyNumberFormat="1" applyFont="1" applyFill="1" applyBorder="1" applyAlignment="1">
      <alignment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 fontId="2" fillId="0" borderId="8" xfId="0" applyNumberFormat="1" applyFont="1" applyFill="1" applyBorder="1" applyAlignment="1">
      <alignment horizontal="center" vertical="center" wrapText="1"/>
    </xf>
    <xf numFmtId="14" fontId="2" fillId="0" borderId="8" xfId="0" applyNumberFormat="1" applyFont="1" applyFill="1" applyBorder="1" applyAlignment="1">
      <alignment horizontal="center" vertical="center" wrapText="1"/>
    </xf>
    <xf numFmtId="0" fontId="2" fillId="0" borderId="8" xfId="0" applyFont="1" applyFill="1" applyBorder="1" applyAlignment="1">
      <alignment horizontal="center" vertical="center" textRotation="90" wrapText="1"/>
    </xf>
    <xf numFmtId="49" fontId="2" fillId="0" borderId="8" xfId="0" applyNumberFormat="1" applyFont="1" applyFill="1" applyBorder="1" applyAlignment="1">
      <alignment vertical="center" wrapText="1"/>
    </xf>
    <xf numFmtId="0" fontId="2" fillId="0" borderId="8" xfId="0" applyFont="1" applyFill="1" applyBorder="1" applyAlignment="1">
      <alignment vertical="center" wrapText="1"/>
    </xf>
    <xf numFmtId="14" fontId="2" fillId="0" borderId="8" xfId="0" applyNumberFormat="1" applyFont="1" applyFill="1" applyBorder="1" applyAlignment="1">
      <alignment vertical="center" wrapText="1"/>
    </xf>
    <xf numFmtId="0" fontId="2" fillId="0" borderId="8" xfId="0" applyFont="1" applyFill="1" applyBorder="1" applyAlignment="1">
      <alignment horizontal="center" vertical="center" wrapText="1"/>
    </xf>
    <xf numFmtId="0" fontId="1" fillId="0" borderId="8"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xf>
    <xf numFmtId="0" fontId="1" fillId="0" borderId="9" xfId="0" applyFont="1" applyFill="1" applyBorder="1" applyAlignment="1">
      <alignment horizontal="center" vertical="center"/>
    </xf>
    <xf numFmtId="49" fontId="1" fillId="0" borderId="9" xfId="0" applyNumberFormat="1" applyFont="1" applyFill="1" applyBorder="1" applyAlignment="1">
      <alignment horizontal="center" vertical="center"/>
    </xf>
    <xf numFmtId="0" fontId="1" fillId="0" borderId="9" xfId="0" applyFont="1" applyFill="1" applyBorder="1" applyAlignment="1">
      <alignment horizontal="center" vertical="center" wrapText="1"/>
    </xf>
    <xf numFmtId="4" fontId="1" fillId="0" borderId="9" xfId="0" applyNumberFormat="1" applyFont="1" applyFill="1" applyBorder="1" applyAlignment="1">
      <alignment horizontal="center" vertical="center"/>
    </xf>
    <xf numFmtId="4" fontId="2" fillId="0" borderId="9" xfId="0" applyNumberFormat="1" applyFont="1" applyFill="1" applyBorder="1" applyAlignment="1">
      <alignment horizontal="center" vertical="center" wrapText="1"/>
    </xf>
    <xf numFmtId="49" fontId="1" fillId="0" borderId="9" xfId="0" applyNumberFormat="1" applyFont="1" applyFill="1" applyBorder="1" applyAlignment="1" applyProtection="1">
      <alignment horizontal="center" vertical="center"/>
      <protection locked="0"/>
    </xf>
    <xf numFmtId="14" fontId="1" fillId="0" borderId="9" xfId="0" applyNumberFormat="1"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wrapText="1"/>
      <protection locked="0"/>
    </xf>
    <xf numFmtId="49" fontId="4" fillId="0" borderId="9" xfId="1" applyNumberFormat="1" applyFont="1" applyFill="1" applyBorder="1" applyAlignment="1" applyProtection="1">
      <alignment horizontal="center" vertical="center" wrapText="1"/>
      <protection locked="0"/>
    </xf>
    <xf numFmtId="4" fontId="1" fillId="0" borderId="9" xfId="0" applyNumberFormat="1" applyFont="1" applyFill="1" applyBorder="1" applyAlignment="1" applyProtection="1">
      <alignment horizontal="center" vertical="center"/>
      <protection locked="0"/>
    </xf>
    <xf numFmtId="4" fontId="2" fillId="0" borderId="9" xfId="0" applyNumberFormat="1"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protection locked="0"/>
    </xf>
    <xf numFmtId="49" fontId="4" fillId="0" borderId="9" xfId="1" applyNumberFormat="1" applyFont="1" applyFill="1" applyBorder="1" applyAlignment="1">
      <alignment horizontal="center" vertical="center" wrapText="1"/>
    </xf>
    <xf numFmtId="49" fontId="3" fillId="0" borderId="9" xfId="1" applyNumberFormat="1" applyFill="1" applyBorder="1" applyAlignment="1">
      <alignment horizontal="center" vertical="center" wrapText="1"/>
    </xf>
    <xf numFmtId="4" fontId="1" fillId="0" borderId="9" xfId="0" applyNumberFormat="1" applyFont="1" applyFill="1" applyBorder="1" applyAlignment="1" applyProtection="1">
      <alignment horizontal="center" vertical="center" wrapText="1"/>
      <protection locked="0"/>
    </xf>
    <xf numFmtId="0" fontId="1" fillId="0" borderId="5" xfId="0" applyFont="1" applyFill="1" applyBorder="1" applyAlignment="1">
      <alignment horizontal="center" vertical="center" wrapText="1"/>
    </xf>
    <xf numFmtId="0" fontId="1" fillId="0" borderId="0" xfId="0" applyFont="1" applyFill="1" applyAlignment="1">
      <alignment horizontal="center" vertical="center" wrapText="1"/>
    </xf>
    <xf numFmtId="49" fontId="2" fillId="0" borderId="9" xfId="0" applyNumberFormat="1" applyFont="1" applyFill="1" applyBorder="1" applyAlignment="1">
      <alignment horizontal="center" vertical="center"/>
    </xf>
    <xf numFmtId="14"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16" fontId="1" fillId="0" borderId="9"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wrapText="1"/>
    </xf>
    <xf numFmtId="4" fontId="7" fillId="0" borderId="9" xfId="0" applyNumberFormat="1" applyFont="1" applyFill="1" applyBorder="1" applyAlignment="1">
      <alignment horizontal="center" vertical="center" wrapText="1"/>
    </xf>
    <xf numFmtId="4" fontId="1" fillId="0" borderId="9" xfId="0" applyNumberFormat="1" applyFont="1" applyFill="1" applyBorder="1" applyAlignment="1">
      <alignment horizontal="center" vertical="center" wrapText="1"/>
    </xf>
    <xf numFmtId="0" fontId="1" fillId="0" borderId="0" xfId="0" applyFont="1" applyFill="1" applyAlignment="1">
      <alignment horizontal="center" vertical="center"/>
    </xf>
    <xf numFmtId="14" fontId="1" fillId="0" borderId="0" xfId="0" applyNumberFormat="1" applyFont="1" applyFill="1" applyAlignment="1">
      <alignment horizontal="center" vertical="center"/>
    </xf>
    <xf numFmtId="49" fontId="1" fillId="0" borderId="0" xfId="0" applyNumberFormat="1" applyFont="1" applyFill="1" applyAlignment="1">
      <alignment horizontal="center" vertical="center"/>
    </xf>
    <xf numFmtId="4" fontId="1" fillId="0" borderId="0" xfId="0" applyNumberFormat="1" applyFont="1" applyFill="1" applyAlignment="1">
      <alignment horizontal="center" vertical="center"/>
    </xf>
    <xf numFmtId="4" fontId="2"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4" fontId="2" fillId="0" borderId="2" xfId="0" applyNumberFormat="1" applyFont="1" applyFill="1" applyBorder="1" applyAlignment="1">
      <alignment horizontal="left" vertical="center"/>
    </xf>
    <xf numFmtId="4" fontId="2" fillId="0" borderId="3" xfId="0" applyNumberFormat="1" applyFont="1" applyFill="1" applyBorder="1" applyAlignment="1">
      <alignment horizontal="center" vertical="center" wrapText="1"/>
    </xf>
    <xf numFmtId="4" fontId="2" fillId="0" borderId="4"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 fontId="2" fillId="0" borderId="8" xfId="0" applyNumberFormat="1" applyFont="1" applyFill="1" applyBorder="1" applyAlignment="1">
      <alignment horizontal="center" vertical="center" wrapText="1"/>
    </xf>
    <xf numFmtId="3" fontId="2" fillId="0" borderId="8" xfId="0" applyNumberFormat="1" applyFont="1" applyFill="1" applyBorder="1" applyAlignment="1">
      <alignment horizontal="center" vertical="center" wrapText="1"/>
    </xf>
    <xf numFmtId="4" fontId="2" fillId="0" borderId="9" xfId="0" applyNumberFormat="1" applyFont="1" applyFill="1" applyBorder="1" applyAlignment="1">
      <alignment vertical="center" wrapText="1"/>
    </xf>
    <xf numFmtId="1" fontId="1" fillId="0" borderId="9"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wrapText="1"/>
    </xf>
    <xf numFmtId="165" fontId="1" fillId="0" borderId="9" xfId="0" applyNumberFormat="1" applyFont="1" applyFill="1" applyBorder="1" applyAlignment="1">
      <alignment horizontal="center" vertical="center"/>
    </xf>
    <xf numFmtId="3" fontId="1" fillId="0" borderId="9" xfId="0" applyNumberFormat="1" applyFont="1" applyFill="1" applyBorder="1" applyAlignment="1">
      <alignment horizontal="center" vertical="center"/>
    </xf>
    <xf numFmtId="3" fontId="1" fillId="0" borderId="9" xfId="0" applyNumberFormat="1" applyFont="1" applyFill="1" applyBorder="1" applyAlignment="1">
      <alignment horizontal="center" vertical="center" wrapText="1"/>
    </xf>
    <xf numFmtId="1" fontId="1" fillId="0" borderId="9" xfId="0" applyNumberFormat="1" applyFont="1" applyFill="1" applyBorder="1" applyAlignment="1" applyProtection="1">
      <alignment horizontal="center" vertical="center"/>
      <protection locked="0"/>
    </xf>
    <xf numFmtId="3" fontId="1" fillId="0" borderId="9" xfId="0" applyNumberFormat="1" applyFont="1" applyFill="1" applyBorder="1" applyAlignment="1" applyProtection="1">
      <alignment horizontal="center" vertical="center"/>
      <protection locked="0"/>
    </xf>
    <xf numFmtId="1" fontId="1" fillId="0" borderId="9" xfId="0" applyNumberFormat="1" applyFont="1" applyFill="1" applyBorder="1" applyAlignment="1" applyProtection="1">
      <alignment horizontal="center" vertical="center" wrapText="1"/>
      <protection locked="0"/>
    </xf>
    <xf numFmtId="3" fontId="1" fillId="0" borderId="0" xfId="0" applyNumberFormat="1" applyFont="1" applyFill="1" applyAlignment="1">
      <alignment horizontal="center" vertical="center"/>
    </xf>
    <xf numFmtId="166" fontId="1" fillId="0" borderId="9" xfId="0" applyNumberFormat="1" applyFont="1" applyFill="1" applyBorder="1" applyAlignment="1">
      <alignment horizontal="center" vertical="center"/>
    </xf>
    <xf numFmtId="4" fontId="5" fillId="0" borderId="9" xfId="0" applyNumberFormat="1" applyFont="1" applyFill="1" applyBorder="1" applyAlignment="1">
      <alignment horizontal="center" vertical="center"/>
    </xf>
    <xf numFmtId="1" fontId="2" fillId="0" borderId="9" xfId="0" applyNumberFormat="1" applyFont="1" applyFill="1" applyBorder="1" applyAlignment="1">
      <alignment horizontal="center" vertical="center"/>
    </xf>
    <xf numFmtId="3" fontId="2" fillId="0" borderId="9" xfId="0" applyNumberFormat="1" applyFont="1" applyFill="1" applyBorder="1" applyAlignment="1">
      <alignment horizontal="center" vertical="center"/>
    </xf>
    <xf numFmtId="4" fontId="2" fillId="0" borderId="9" xfId="0" applyNumberFormat="1" applyFont="1" applyFill="1" applyBorder="1" applyAlignment="1">
      <alignment horizontal="center" vertical="center"/>
    </xf>
    <xf numFmtId="165" fontId="1" fillId="0" borderId="9" xfId="0" applyNumberFormat="1" applyFont="1" applyFill="1" applyBorder="1" applyAlignment="1">
      <alignment horizontal="center" vertical="center" wrapText="1"/>
    </xf>
    <xf numFmtId="14" fontId="2" fillId="0" borderId="5" xfId="0" applyNumberFormat="1" applyFont="1" applyFill="1" applyBorder="1" applyAlignment="1">
      <alignment horizontal="left" vertical="center"/>
    </xf>
    <xf numFmtId="14" fontId="2" fillId="0" borderId="6" xfId="0" applyNumberFormat="1" applyFont="1" applyFill="1" applyBorder="1" applyAlignment="1">
      <alignment horizontal="center" vertical="center"/>
    </xf>
    <xf numFmtId="14" fontId="2" fillId="0" borderId="7" xfId="0" applyNumberFormat="1" applyFont="1" applyFill="1" applyBorder="1" applyAlignment="1">
      <alignment horizontal="center" vertical="center"/>
    </xf>
    <xf numFmtId="14" fontId="2" fillId="0" borderId="9" xfId="0" applyNumberFormat="1" applyFont="1" applyFill="1" applyBorder="1" applyAlignment="1">
      <alignment horizontal="center" vertical="center" wrapText="1"/>
    </xf>
    <xf numFmtId="0" fontId="2" fillId="0" borderId="9" xfId="0" applyFont="1" applyFill="1" applyBorder="1" applyAlignment="1" applyProtection="1">
      <alignment horizontal="center" vertical="center" wrapText="1"/>
      <protection locked="0"/>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39" TargetMode="External"/><Relationship Id="rId21" Type="http://schemas.openxmlformats.org/officeDocument/2006/relationships/hyperlink" Target="https://zakupki.gov.ru/epz/order/notice/ea20/view/common-info.html?regNumber=0873400003922000389" TargetMode="External"/><Relationship Id="rId63" Type="http://schemas.openxmlformats.org/officeDocument/2006/relationships/hyperlink" Target="https://zakupki.gov.ru/epz/order/notice/ea20/view/common-info.html?regNumber=0873400003922000585" TargetMode="External"/><Relationship Id="rId159" Type="http://schemas.openxmlformats.org/officeDocument/2006/relationships/hyperlink" Target="https://zakupki.gov.ru/epz/order/notice/ea44/view/common-info.html?regNumber=0873400003921000353" TargetMode="External"/><Relationship Id="rId170" Type="http://schemas.openxmlformats.org/officeDocument/2006/relationships/hyperlink" Target="https://zakupki.gov.ru/epz/contract/contractCard/common-info.html?reestrNumber=1970515020221000187" TargetMode="External"/><Relationship Id="rId226" Type="http://schemas.openxmlformats.org/officeDocument/2006/relationships/hyperlink" Target="https://zakupki.gov.ru/epz/order/notice/ea20/view/common-info.html?regNumber=0873400003923000040" TargetMode="External"/><Relationship Id="rId268" Type="http://schemas.openxmlformats.org/officeDocument/2006/relationships/hyperlink" Target="https://zakupki.gov.ru/epz/order/notice/ea20/view/common-info.html?regNumber=0873400003923000100" TargetMode="External"/><Relationship Id="rId32" Type="http://schemas.openxmlformats.org/officeDocument/2006/relationships/hyperlink" Target="https://zakupki.gov.ru/epz/order/notice/ea20/view/common-info.html?regNumber=0873400003922000551" TargetMode="External"/><Relationship Id="rId74" Type="http://schemas.openxmlformats.org/officeDocument/2006/relationships/hyperlink" Target="https://zakupki.gov.ru/epz/order/notice/ea20/view/common-info.html?regNumber=0873400003922000594" TargetMode="External"/><Relationship Id="rId128" Type="http://schemas.openxmlformats.org/officeDocument/2006/relationships/hyperlink" Target="https://zakupki.gov.ru/epz/order/notice/ea20/view/common-info.html?regNumber=0873400003922000647" TargetMode="External"/><Relationship Id="rId5" Type="http://schemas.openxmlformats.org/officeDocument/2006/relationships/hyperlink" Target="https://zakupki.gov.ru/epz/order/notice/ea20/view/common-info.html?regNumber=0873400003922000410" TargetMode="External"/><Relationship Id="rId181" Type="http://schemas.openxmlformats.org/officeDocument/2006/relationships/hyperlink" Target="https://zakupki.gov.ru/epz/order/notice/ea44/view/common-info.html?regNumber=0873400003921000351" TargetMode="External"/><Relationship Id="rId237" Type="http://schemas.openxmlformats.org/officeDocument/2006/relationships/hyperlink" Target="https://zakupki.gov.ru/epz/order/notice/ea20/view/common-info.html?regNumber=0873400003923000053" TargetMode="External"/><Relationship Id="rId258" Type="http://schemas.openxmlformats.org/officeDocument/2006/relationships/hyperlink" Target="https://zakupki.gov.ru/epz/order/notice/ea20/view/common-info.html?regNumber=0873400003923000090" TargetMode="External"/><Relationship Id="rId22" Type="http://schemas.openxmlformats.org/officeDocument/2006/relationships/hyperlink" Target="https://zakupki.gov.ru/epz/order/notice/ea20/view/common-info.html?regNumber=0873400003922000380" TargetMode="External"/><Relationship Id="rId43" Type="http://schemas.openxmlformats.org/officeDocument/2006/relationships/hyperlink" Target="https://zakupki.gov.ru/epz/order/notice/ea20/view/common-info.html?regNumber=0873400003922000561" TargetMode="External"/><Relationship Id="rId64" Type="http://schemas.openxmlformats.org/officeDocument/2006/relationships/hyperlink" Target="https://zakupki.gov.ru/epz/order/notice/ea20/view/common-info.html?regNumber=0873400003922000586" TargetMode="External"/><Relationship Id="rId118" Type="http://schemas.openxmlformats.org/officeDocument/2006/relationships/hyperlink" Target="https://zakupki.gov.ru/epz/order/notice/ea20/view/common-info.html?regNumber=0873400003922000640" TargetMode="External"/><Relationship Id="rId139" Type="http://schemas.openxmlformats.org/officeDocument/2006/relationships/hyperlink" Target="https://zakupki.gov.ru/epz/order/notice/ea20/view/common-info.html?regNumber=0873400003922000658" TargetMode="External"/><Relationship Id="rId85" Type="http://schemas.openxmlformats.org/officeDocument/2006/relationships/hyperlink" Target="https://zakupki.gov.ru/epz/order/notice/ea20/view/common-info.html?regNumber=0873400003922000617" TargetMode="External"/><Relationship Id="rId150" Type="http://schemas.openxmlformats.org/officeDocument/2006/relationships/hyperlink" Target="https://zakupki.gov.ru/epz/order/notice/ea20/view/common-info.html?regNumber=0873400003922000669" TargetMode="External"/><Relationship Id="rId171" Type="http://schemas.openxmlformats.org/officeDocument/2006/relationships/hyperlink" Target="https://zakupki.gov.ru/epz/order/notice/ea44/view/common-info.html?regNumber=0873400003921000393" TargetMode="External"/><Relationship Id="rId192" Type="http://schemas.openxmlformats.org/officeDocument/2006/relationships/hyperlink" Target="https://zakupki.gov.ru/epz/order/notice/ea20/view/common-info.html?regNumber=0873400003923000004" TargetMode="External"/><Relationship Id="rId206" Type="http://schemas.openxmlformats.org/officeDocument/2006/relationships/hyperlink" Target="https://zakupki.gov.ru/epz/order/notice/ea20/view/common-info.html?regNumber=0873400003923000016" TargetMode="External"/><Relationship Id="rId227" Type="http://schemas.openxmlformats.org/officeDocument/2006/relationships/hyperlink" Target="https://zakupki.gov.ru/epz/order/notice/ea20/view/common-info.html?regNumber=0873400003923000041" TargetMode="External"/><Relationship Id="rId248" Type="http://schemas.openxmlformats.org/officeDocument/2006/relationships/hyperlink" Target="https://zakupki.gov.ru/epz/order/notice/ea20/view/common-info.html?regNumber=0873400003923000067" TargetMode="External"/><Relationship Id="rId269" Type="http://schemas.openxmlformats.org/officeDocument/2006/relationships/hyperlink" Target="https://zakupki.gov.ru/epz/order/notice/ea20/view/common-info.html?regNumber=0873400003923000101" TargetMode="External"/><Relationship Id="rId12" Type="http://schemas.openxmlformats.org/officeDocument/2006/relationships/hyperlink" Target="https://zakupki.gov.ru/epz/order/notice/ea20/view/common-info.html?regNumber=0873400003922000424" TargetMode="External"/><Relationship Id="rId33" Type="http://schemas.openxmlformats.org/officeDocument/2006/relationships/hyperlink" Target="https://zakupki.gov.ru/epz/order/notice/ea20/view/common-info.html?regNumber=0873400003922000552" TargetMode="External"/><Relationship Id="rId108" Type="http://schemas.openxmlformats.org/officeDocument/2006/relationships/hyperlink" Target="https://zakupki.gov.ru/epz/order/notice/ea20/view/common-info.html?regNumber=0873400003922000627" TargetMode="External"/><Relationship Id="rId129" Type="http://schemas.openxmlformats.org/officeDocument/2006/relationships/hyperlink" Target="https://zakupki.gov.ru/epz/order/notice/ea20/view/common-info.html?regNumber=0873400003922000648" TargetMode="External"/><Relationship Id="rId54" Type="http://schemas.openxmlformats.org/officeDocument/2006/relationships/hyperlink" Target="https://zakupki.gov.ru/epz/order/notice/ea20/view/common-info.html?regNumber=0873400003922000574" TargetMode="External"/><Relationship Id="rId75" Type="http://schemas.openxmlformats.org/officeDocument/2006/relationships/hyperlink" Target="https://zakupki.gov.ru/epz/order/notice/ea20/view/common-info.html?regNumber=0873400003922000595" TargetMode="External"/><Relationship Id="rId96" Type="http://schemas.openxmlformats.org/officeDocument/2006/relationships/hyperlink" Target="https://zakupki.gov.ru/epz/order/notice/ea20/view/common-info.html?regNumber=0873400003922000603" TargetMode="External"/><Relationship Id="rId140" Type="http://schemas.openxmlformats.org/officeDocument/2006/relationships/hyperlink" Target="https://zakupki.gov.ru/epz/order/notice/ea20/view/common-info.html?regNumber=0873400003922000659" TargetMode="External"/><Relationship Id="rId161" Type="http://schemas.openxmlformats.org/officeDocument/2006/relationships/hyperlink" Target="https://zakupki.gov.ru/epz/order/notice/ea20/view/common-info.html?regNumber=0873400003922000325" TargetMode="External"/><Relationship Id="rId182" Type="http://schemas.openxmlformats.org/officeDocument/2006/relationships/hyperlink" Target="https://zakupki.gov.ru/epz/order/notice/ea44/view/common-info.html?regNumber=0873400003921000352" TargetMode="External"/><Relationship Id="rId217" Type="http://schemas.openxmlformats.org/officeDocument/2006/relationships/hyperlink" Target="https://zakupki.gov.ru/epz/order/notice/ea20/view/common-info.html?regNumber=0873400003923000029" TargetMode="External"/><Relationship Id="rId6" Type="http://schemas.openxmlformats.org/officeDocument/2006/relationships/hyperlink" Target="https://zakupki.gov.ru/epz/order/notice/ea20/view/common-info.html?regNumber=0873400003922000412" TargetMode="External"/><Relationship Id="rId238" Type="http://schemas.openxmlformats.org/officeDocument/2006/relationships/hyperlink" Target="https://zakupki.gov.ru/epz/order/notice/ea20/view/common-info.html?regNumber=0873400003923000054" TargetMode="External"/><Relationship Id="rId259" Type="http://schemas.openxmlformats.org/officeDocument/2006/relationships/hyperlink" Target="https://zakupki.gov.ru/epz/order/notice/ea20/view/common-info.html?regNumber=0873400003923000091" TargetMode="External"/><Relationship Id="rId23" Type="http://schemas.openxmlformats.org/officeDocument/2006/relationships/hyperlink" Target="https://zakupki.gov.ru/epz/order/notice/ea20/view/common-info.html?regNumber=0873400003922000373" TargetMode="External"/><Relationship Id="rId119" Type="http://schemas.openxmlformats.org/officeDocument/2006/relationships/hyperlink" Target="https://zakupki.gov.ru/epz/order/notice/ea20/view/common-info.html?regNumber=0873400003922000644" TargetMode="External"/><Relationship Id="rId270" Type="http://schemas.openxmlformats.org/officeDocument/2006/relationships/hyperlink" Target="https://zakupki.gov.ru/epz/order/notice/ea20/view/common-info.html?regNumber=0873400003923000102" TargetMode="External"/><Relationship Id="rId44" Type="http://schemas.openxmlformats.org/officeDocument/2006/relationships/hyperlink" Target="https://zakupki.gov.ru/epz/order/notice/ea20/view/common-info.html?regNumber=0873400003922000564" TargetMode="External"/><Relationship Id="rId65" Type="http://schemas.openxmlformats.org/officeDocument/2006/relationships/hyperlink" Target="https://zakupki.gov.ru/epz/order/notice/ea20/view/common-info.html?regNumber=0873400003922000587" TargetMode="External"/><Relationship Id="rId86" Type="http://schemas.openxmlformats.org/officeDocument/2006/relationships/hyperlink" Target="https://zakupki.gov.ru/epz/order/notice/ea20/view/common-info.html?regNumber=0873400003922000616" TargetMode="External"/><Relationship Id="rId130" Type="http://schemas.openxmlformats.org/officeDocument/2006/relationships/hyperlink" Target="https://zakupki.gov.ru/epz/order/notice/ea20/view/common-info.html?regNumber=0873400003922000649" TargetMode="External"/><Relationship Id="rId151" Type="http://schemas.openxmlformats.org/officeDocument/2006/relationships/hyperlink" Target="https://zakupki.gov.ru/epz/order/notice/ea20/view/common-info.html?regNumber=0873400003922000670" TargetMode="External"/><Relationship Id="rId172" Type="http://schemas.openxmlformats.org/officeDocument/2006/relationships/hyperlink" Target="https://zakupki.gov.ru/epz/order/notice/ea44/view/supplier-results.html?regNumber=0873400003921000258" TargetMode="External"/><Relationship Id="rId193" Type="http://schemas.openxmlformats.org/officeDocument/2006/relationships/hyperlink" Target="https://zakupki.gov.ru/epz/order/notice/ea20/view/common-info.html?regNumber=0873400003923000010" TargetMode="External"/><Relationship Id="rId207" Type="http://schemas.openxmlformats.org/officeDocument/2006/relationships/hyperlink" Target="https://zakupki.gov.ru/epz/order/notice/ea20/view/common-info.html?regNumber=0873400003923000017" TargetMode="External"/><Relationship Id="rId228" Type="http://schemas.openxmlformats.org/officeDocument/2006/relationships/hyperlink" Target="https://zakupki.gov.ru/epz/order/notice/ea20/view/common-info.html?regNumber=0873400003923000042" TargetMode="External"/><Relationship Id="rId249" Type="http://schemas.openxmlformats.org/officeDocument/2006/relationships/hyperlink" Target="https://zakupki.gov.ru/epz/order/notice/ea20/view/common-info.html?regNumber=0873400003923000068" TargetMode="External"/><Relationship Id="rId13" Type="http://schemas.openxmlformats.org/officeDocument/2006/relationships/hyperlink" Target="https://zakupki.gov.ru/epz/order/notice/ea20/view/common-info.html?regNumber=0873400003922000428" TargetMode="External"/><Relationship Id="rId109" Type="http://schemas.openxmlformats.org/officeDocument/2006/relationships/hyperlink" Target="https://zakupki.gov.ru/epz/order/notice/ea20/view/common-info.html?regNumber=0873400003922000628" TargetMode="External"/><Relationship Id="rId260" Type="http://schemas.openxmlformats.org/officeDocument/2006/relationships/hyperlink" Target="https://zakupki.gov.ru/epz/order/notice/ea20/view/common-info.html?regNumber=0873400003923000092" TargetMode="External"/><Relationship Id="rId34" Type="http://schemas.openxmlformats.org/officeDocument/2006/relationships/hyperlink" Target="https://zakupki.gov.ru/epz/order/notice/ea20/view/common-info.html?regNumber=0873400003922000553" TargetMode="External"/><Relationship Id="rId55" Type="http://schemas.openxmlformats.org/officeDocument/2006/relationships/hyperlink" Target="https://zakupki.gov.ru/epz/order/notice/ea20/view/common-info.html?regNumber=0873400003922000575" TargetMode="External"/><Relationship Id="rId76" Type="http://schemas.openxmlformats.org/officeDocument/2006/relationships/hyperlink" Target="https://zakupki.gov.ru/epz/order/notice/ea20/view/common-info.html?regNumber=0873400003922000596" TargetMode="External"/><Relationship Id="rId97" Type="http://schemas.openxmlformats.org/officeDocument/2006/relationships/hyperlink" Target="https://zakupki.gov.ru/epz/order/notice/ea20/view/common-info.html?regNumber=0873400003922000602" TargetMode="External"/><Relationship Id="rId120" Type="http://schemas.openxmlformats.org/officeDocument/2006/relationships/hyperlink" Target="https://zakupki.gov.ru/epz/order/notice/ea20/view/common-info.html?regNumber=0873400003922000645" TargetMode="External"/><Relationship Id="rId141" Type="http://schemas.openxmlformats.org/officeDocument/2006/relationships/hyperlink" Target="https://zakupki.gov.ru/epz/order/notice/ea20/view/common-info.html?regNumber=0873400003922000660" TargetMode="External"/><Relationship Id="rId7" Type="http://schemas.openxmlformats.org/officeDocument/2006/relationships/hyperlink" Target="https://zakupki.gov.ru/epz/order/notice/ea20/view/common-info.html?regNumber=0873400003922000406" TargetMode="External"/><Relationship Id="rId162" Type="http://schemas.openxmlformats.org/officeDocument/2006/relationships/hyperlink" Target="https://zakupki.gov.ru/epz/order/notice/ea20/view/common-info.html?regNumber=0873400003922000283" TargetMode="External"/><Relationship Id="rId183" Type="http://schemas.openxmlformats.org/officeDocument/2006/relationships/hyperlink" Target="https://zakupki.gov.ru/epz/order/notice/ea44/view/common-info.html?regNumber=0873400003921000362" TargetMode="External"/><Relationship Id="rId218" Type="http://schemas.openxmlformats.org/officeDocument/2006/relationships/hyperlink" Target="https://zakupki.gov.ru/epz/order/notice/ea20/view/common-info.html?regNumber=0873400003923000030" TargetMode="External"/><Relationship Id="rId239" Type="http://schemas.openxmlformats.org/officeDocument/2006/relationships/hyperlink" Target="https://zakupki.gov.ru/epz/order/notice/ea20/view/common-info.html?regNumber=0873400003923000055" TargetMode="External"/><Relationship Id="rId250" Type="http://schemas.openxmlformats.org/officeDocument/2006/relationships/hyperlink" Target="https://zakupki.gov.ru/epz/order/notice/ea20/view/common-info.html?regNumber=0873400003923000069" TargetMode="External"/><Relationship Id="rId271" Type="http://schemas.openxmlformats.org/officeDocument/2006/relationships/hyperlink" Target="https://zakupki.gov.ru/epz/order/notice/ea20/view/common-info.html?regNumber=0873400003923000103" TargetMode="External"/><Relationship Id="rId24" Type="http://schemas.openxmlformats.org/officeDocument/2006/relationships/hyperlink" Target="https://zakupki.gov.ru/epz/contract/contractCard/common-info.html?reestrNumber=1970515020221000096" TargetMode="External"/><Relationship Id="rId45" Type="http://schemas.openxmlformats.org/officeDocument/2006/relationships/hyperlink" Target="https://zakupki.gov.ru/epz/order/notice/ea20/view/common-info.html?regNumber=0873400003922000565" TargetMode="External"/><Relationship Id="rId66" Type="http://schemas.openxmlformats.org/officeDocument/2006/relationships/hyperlink" Target="https://zakupki.gov.ru/epz/order/notice/ea20/view/common-info.html?regNumber=0873400003922000588" TargetMode="External"/><Relationship Id="rId87" Type="http://schemas.openxmlformats.org/officeDocument/2006/relationships/hyperlink" Target="https://zakupki.gov.ru/epz/order/notice/ea20/view/common-info.html?regNumber=0873400003922000615" TargetMode="External"/><Relationship Id="rId110" Type="http://schemas.openxmlformats.org/officeDocument/2006/relationships/hyperlink" Target="https://zakupki.gov.ru/epz/order/notice/ea20/view/common-info.html?regNumber=0873400003922000629" TargetMode="External"/><Relationship Id="rId131" Type="http://schemas.openxmlformats.org/officeDocument/2006/relationships/hyperlink" Target="https://zakupki.gov.ru/epz/order/notice/ea20/view/common-info.html?regNumber=0873400003922000650" TargetMode="External"/><Relationship Id="rId152" Type="http://schemas.openxmlformats.org/officeDocument/2006/relationships/hyperlink" Target="https://zakupki.gov.ru/epz/order/notice/ea20/view/common-info.html?regNumber=0873400003922000671" TargetMode="External"/><Relationship Id="rId173" Type="http://schemas.openxmlformats.org/officeDocument/2006/relationships/hyperlink" Target="https://zakupki.gov.ru/epz/order/notice/ea44/view/common-info.html?regNumber=0873400003921000388" TargetMode="External"/><Relationship Id="rId194" Type="http://schemas.openxmlformats.org/officeDocument/2006/relationships/hyperlink" Target="https://zakupki.gov.ru/epz/order/notice/ea20/view/common-info.html?regNumber=0873400003923000011" TargetMode="External"/><Relationship Id="rId208" Type="http://schemas.openxmlformats.org/officeDocument/2006/relationships/hyperlink" Target="https://zakupki.gov.ru/epz/order/notice/ea20/view/common-info.html?regNumber=0873400003923000018" TargetMode="External"/><Relationship Id="rId229" Type="http://schemas.openxmlformats.org/officeDocument/2006/relationships/hyperlink" Target="https://zakupki.gov.ru/epz/order/notice/ea20/view/common-info.html?regNumber=0873400003923000043" TargetMode="External"/><Relationship Id="rId240" Type="http://schemas.openxmlformats.org/officeDocument/2006/relationships/hyperlink" Target="https://zakupki.gov.ru/epz/order/notice/ea20/view/common-info.html?regNumber=0873400003923000056" TargetMode="External"/><Relationship Id="rId261" Type="http://schemas.openxmlformats.org/officeDocument/2006/relationships/hyperlink" Target="https://zakupki.gov.ru/epz/order/notice/ea20/view/common-info.html?regNumber=0873400003923000093" TargetMode="External"/><Relationship Id="rId14" Type="http://schemas.openxmlformats.org/officeDocument/2006/relationships/hyperlink" Target="https://zakupki.gov.ru/epz/order/notice/ea20/view/common-info.html?regNumber=0873400003922000417" TargetMode="External"/><Relationship Id="rId35" Type="http://schemas.openxmlformats.org/officeDocument/2006/relationships/hyperlink" Target="https://zakupki.gov.ru/epz/order/notice/ea20/view/common-info.html?regNumber=0873400003922000554" TargetMode="External"/><Relationship Id="rId56" Type="http://schemas.openxmlformats.org/officeDocument/2006/relationships/hyperlink" Target="https://zakupki.gov.ru/epz/order/notice/ea20/view/common-info.html?regNumber=0873400003922000576" TargetMode="External"/><Relationship Id="rId77" Type="http://schemas.openxmlformats.org/officeDocument/2006/relationships/hyperlink" Target="https://zakupki.gov.ru/epz/order/notice/ea20/view/common-info.html?regNumber=0873400003922000598" TargetMode="External"/><Relationship Id="rId100" Type="http://schemas.openxmlformats.org/officeDocument/2006/relationships/hyperlink" Target="https://zakupki.gov.ru/epz/order/notice/ea20/view/common-info.html?regNumber=0873400003922000599" TargetMode="External"/><Relationship Id="rId8" Type="http://schemas.openxmlformats.org/officeDocument/2006/relationships/hyperlink" Target="https://zakupki.gov.ru/epz/order/notice/ea20/view/common-info.html?regNumber=0873400003922000409" TargetMode="External"/><Relationship Id="rId98" Type="http://schemas.openxmlformats.org/officeDocument/2006/relationships/hyperlink" Target="https://zakupki.gov.ru/epz/order/notice/ea20/view/common-info.html?regNumber=0873400003922000601" TargetMode="External"/><Relationship Id="rId121" Type="http://schemas.openxmlformats.org/officeDocument/2006/relationships/hyperlink" Target="https://zakupki.gov.ru/epz/order/notice/ea20/view/common-info.html?regNumber=0873400003922000635" TargetMode="External"/><Relationship Id="rId142" Type="http://schemas.openxmlformats.org/officeDocument/2006/relationships/hyperlink" Target="https://zakupki.gov.ru/epz/order/notice/ea20/view/common-info.html?regNumber=0873400003922000661" TargetMode="External"/><Relationship Id="rId163" Type="http://schemas.openxmlformats.org/officeDocument/2006/relationships/hyperlink" Target="https://zakupki.gov.ru/epz/order/notice/ea20/view/common-info.html?regNumber=0873400003922000292" TargetMode="External"/><Relationship Id="rId184" Type="http://schemas.openxmlformats.org/officeDocument/2006/relationships/hyperlink" Target="https://zakupki.gov.ru/epz/order/notice/ea44/view/common-info.html?regNumber=0873400003921000361" TargetMode="External"/><Relationship Id="rId219" Type="http://schemas.openxmlformats.org/officeDocument/2006/relationships/hyperlink" Target="https://zakupki.gov.ru/epz/order/notice/ea20/view/common-info.html?regNumber=0873400003923000031" TargetMode="External"/><Relationship Id="rId230" Type="http://schemas.openxmlformats.org/officeDocument/2006/relationships/hyperlink" Target="https://zakupki.gov.ru/epz/order/notice/ea20/view/common-info.html?regNumber=0873400003923000044" TargetMode="External"/><Relationship Id="rId251" Type="http://schemas.openxmlformats.org/officeDocument/2006/relationships/hyperlink" Target="https://zakupki.gov.ru/epz/order/notice/ea20/view/common-info.html?regNumber=0873400003923000070" TargetMode="External"/><Relationship Id="rId25" Type="http://schemas.openxmlformats.org/officeDocument/2006/relationships/hyperlink" Target="https://zakupki.gov.ru/epz/order/notice/ea20/view/common-info.html?regNumber=0873400003922000544" TargetMode="External"/><Relationship Id="rId46" Type="http://schemas.openxmlformats.org/officeDocument/2006/relationships/hyperlink" Target="https://zakupki.gov.ru/epz/order/notice/ea20/view/common-info.html?regNumber=0873400003922000566" TargetMode="External"/><Relationship Id="rId67" Type="http://schemas.openxmlformats.org/officeDocument/2006/relationships/hyperlink" Target="https://zakupki.gov.ru/epz/order/notice/ea20/view/common-info.html?regNumber=0873400003922000589" TargetMode="External"/><Relationship Id="rId272" Type="http://schemas.openxmlformats.org/officeDocument/2006/relationships/hyperlink" Target="https://zakupki.gov.ru/epz/order/notice/ea20/view/common-info.html?regNumber=0873400003923000104" TargetMode="External"/><Relationship Id="rId88" Type="http://schemas.openxmlformats.org/officeDocument/2006/relationships/hyperlink" Target="https://zakupki.gov.ru/epz/order/notice/ea20/view/common-info.html?regNumber=0873400003922000614" TargetMode="External"/><Relationship Id="rId111" Type="http://schemas.openxmlformats.org/officeDocument/2006/relationships/hyperlink" Target="https://zakupki.gov.ru/epz/order/notice/ea20/view/common-info.html?regNumber=0873400003922000630" TargetMode="External"/><Relationship Id="rId132" Type="http://schemas.openxmlformats.org/officeDocument/2006/relationships/hyperlink" Target="https://zakupki.gov.ru/epz/order/notice/ea20/view/common-info.html?regNumber=0873400003922000651" TargetMode="External"/><Relationship Id="rId153" Type="http://schemas.openxmlformats.org/officeDocument/2006/relationships/hyperlink" Target="https://zakupki.gov.ru/epz/order/notice/ea20/view/common-info.html?regNumber=0873400003922000672" TargetMode="External"/><Relationship Id="rId174" Type="http://schemas.openxmlformats.org/officeDocument/2006/relationships/hyperlink" Target="https://zakupki.gov.ru/epz/order/notice/ea44/view/common-info.html?regNumber=0873400003921000392" TargetMode="External"/><Relationship Id="rId195" Type="http://schemas.openxmlformats.org/officeDocument/2006/relationships/hyperlink" Target="https://zakupki.gov.ru/epz/order/notice/ea20/view/common-info.html?regNumber=0873400003923000013" TargetMode="External"/><Relationship Id="rId209" Type="http://schemas.openxmlformats.org/officeDocument/2006/relationships/hyperlink" Target="https://zakupki.gov.ru/epz/order/notice/ea20/view/common-info.html?regNumber=0873400003923000019" TargetMode="External"/><Relationship Id="rId220" Type="http://schemas.openxmlformats.org/officeDocument/2006/relationships/hyperlink" Target="https://zakupki.gov.ru/epz/order/notice/ea20/view/common-info.html?regNumber=0873400003923000032" TargetMode="External"/><Relationship Id="rId241" Type="http://schemas.openxmlformats.org/officeDocument/2006/relationships/hyperlink" Target="https://zakupki.gov.ru/epz/order/notice/ea20/view/common-info.html?regNumber=0873400003923000057" TargetMode="External"/><Relationship Id="rId15" Type="http://schemas.openxmlformats.org/officeDocument/2006/relationships/hyperlink" Target="https://zakupki.gov.ru/epz/order/notice/ea20/view/common-info.html?regNumber=0873400003922000413" TargetMode="External"/><Relationship Id="rId36" Type="http://schemas.openxmlformats.org/officeDocument/2006/relationships/hyperlink" Target="https://zakupki.gov.ru/epz/order/notice/ea20/view/common-info.html?regNumber=0873400003922000555" TargetMode="External"/><Relationship Id="rId57" Type="http://schemas.openxmlformats.org/officeDocument/2006/relationships/hyperlink" Target="https://zakupki.gov.ru/epz/order/notice/ea20/view/common-info.html?regNumber=0873400003922000577" TargetMode="External"/><Relationship Id="rId262" Type="http://schemas.openxmlformats.org/officeDocument/2006/relationships/hyperlink" Target="https://zakupki.gov.ru/epz/order/notice/ea20/view/common-info.html?regNumber=0873400003923000094" TargetMode="External"/><Relationship Id="rId78" Type="http://schemas.openxmlformats.org/officeDocument/2006/relationships/hyperlink" Target="https://zakupki.gov.ru/epz/order/notice/ea20/view/common-info.html?regNumber=0873400003922000624" TargetMode="External"/><Relationship Id="rId99" Type="http://schemas.openxmlformats.org/officeDocument/2006/relationships/hyperlink" Target="https://zakupki.gov.ru/epz/order/notice/ea20/view/common-info.html?regNumber=0873400003922000600" TargetMode="External"/><Relationship Id="rId101" Type="http://schemas.openxmlformats.org/officeDocument/2006/relationships/hyperlink" Target="https://zakupki.gov.ru/epz/order/notice/ea20/view/common-info.html?regNumber=0873400003922000608" TargetMode="External"/><Relationship Id="rId122" Type="http://schemas.openxmlformats.org/officeDocument/2006/relationships/hyperlink" Target="https://zakupki.gov.ru/epz/order/notice/ea20/view/common-info.html?regNumber=0873400003922000638" TargetMode="External"/><Relationship Id="rId143" Type="http://schemas.openxmlformats.org/officeDocument/2006/relationships/hyperlink" Target="https://zakupki.gov.ru/epz/order/notice/ea20/view/common-info.html?regNumber=0873400003922000662" TargetMode="External"/><Relationship Id="rId164" Type="http://schemas.openxmlformats.org/officeDocument/2006/relationships/hyperlink" Target="https://zakupki.gov.ru/epz/order/notice/ea20/view/common-info.html?regNumber=0873400003922000293" TargetMode="External"/><Relationship Id="rId185" Type="http://schemas.openxmlformats.org/officeDocument/2006/relationships/hyperlink" Target="https://zakupki.gov.ru/epz/order/notice/ea44/view/common-info.html?regNumber=0873400003921000363" TargetMode="External"/><Relationship Id="rId9" Type="http://schemas.openxmlformats.org/officeDocument/2006/relationships/hyperlink" Target="https://zakupki.gov.ru/epz/order/notice/ea20/view/common-info.html?regNumber=0873400003922000431" TargetMode="External"/><Relationship Id="rId210" Type="http://schemas.openxmlformats.org/officeDocument/2006/relationships/hyperlink" Target="https://zakupki.gov.ru/epz/order/notice/ea20/view/common-info.html?regNumber=0873400003923000020" TargetMode="External"/><Relationship Id="rId26" Type="http://schemas.openxmlformats.org/officeDocument/2006/relationships/hyperlink" Target="https://zakupki.gov.ru/epz/order/notice/ea20/view/common-info.html?regNumber=0873400003922000545" TargetMode="External"/><Relationship Id="rId231" Type="http://schemas.openxmlformats.org/officeDocument/2006/relationships/hyperlink" Target="https://zakupki.gov.ru/epz/order/notice/ea20/view/common-info.html?regNumber=0873400003923000045" TargetMode="External"/><Relationship Id="rId252" Type="http://schemas.openxmlformats.org/officeDocument/2006/relationships/hyperlink" Target="https://zakupki.gov.ru/epz/order/notice/ea20/view/common-info.html?regNumber=0873400003923000003" TargetMode="External"/><Relationship Id="rId273" Type="http://schemas.openxmlformats.org/officeDocument/2006/relationships/hyperlink" Target="https://zakupki.gov.ru/epz/order/notice/ea20/view/common-info.html?regNumber=0873400003923000105" TargetMode="External"/><Relationship Id="rId47" Type="http://schemas.openxmlformats.org/officeDocument/2006/relationships/hyperlink" Target="https://zakupki.gov.ru/epz/order/notice/ea20/view/common-info.html?regNumber=0873400003922000568" TargetMode="External"/><Relationship Id="rId68" Type="http://schemas.openxmlformats.org/officeDocument/2006/relationships/hyperlink" Target="https://zakupki.gov.ru/epz/order/notice/ea20/view/common-info.html?regNumber=0873400003922000590" TargetMode="External"/><Relationship Id="rId89" Type="http://schemas.openxmlformats.org/officeDocument/2006/relationships/hyperlink" Target="https://zakupki.gov.ru/epz/order/notice/ea20/view/common-info.html?regNumber=0873400003922000613" TargetMode="External"/><Relationship Id="rId112" Type="http://schemas.openxmlformats.org/officeDocument/2006/relationships/hyperlink" Target="https://zakupki.gov.ru/epz/order/notice/ea20/view/common-info.html?regNumber=0873400003922000631" TargetMode="External"/><Relationship Id="rId133" Type="http://schemas.openxmlformats.org/officeDocument/2006/relationships/hyperlink" Target="https://zakupki.gov.ru/epz/order/notice/ea20/view/common-info.html?regNumber=0873400003922000652" TargetMode="External"/><Relationship Id="rId154" Type="http://schemas.openxmlformats.org/officeDocument/2006/relationships/hyperlink" Target="https://zakupki.gov.ru/epz/order/notice/ea20/view/common-info.html?regNumber=0873400003922000673" TargetMode="External"/><Relationship Id="rId175" Type="http://schemas.openxmlformats.org/officeDocument/2006/relationships/hyperlink" Target="https://zakupki.gov.ru/epz/order/notice/ea20/view/common-info.html?regNumber=0873400003922000368" TargetMode="External"/><Relationship Id="rId196" Type="http://schemas.openxmlformats.org/officeDocument/2006/relationships/hyperlink" Target="https://zakupki.gov.ru/epz/order/notice/ea20/view/common-info.html?regNumber=0873400003923000005" TargetMode="External"/><Relationship Id="rId200" Type="http://schemas.openxmlformats.org/officeDocument/2006/relationships/hyperlink" Target="https://zakupki.gov.ru/epz/order/notice/ea20/view/common-info.html?regNumber=0873400003923000007" TargetMode="External"/><Relationship Id="rId16" Type="http://schemas.openxmlformats.org/officeDocument/2006/relationships/hyperlink" Target="https://zakupki.gov.ru/epz/order/notice/ea20/view/common-info.html?regNumber=0873400003922000407" TargetMode="External"/><Relationship Id="rId221" Type="http://schemas.openxmlformats.org/officeDocument/2006/relationships/hyperlink" Target="https://zakupki.gov.ru/epz/order/notice/ea20/view/common-info.html?regNumber=0873400003923000034" TargetMode="External"/><Relationship Id="rId242" Type="http://schemas.openxmlformats.org/officeDocument/2006/relationships/hyperlink" Target="https://zakupki.gov.ru/epz/order/notice/ea20/view/common-info.html?regNumber=0873400003923000059" TargetMode="External"/><Relationship Id="rId263" Type="http://schemas.openxmlformats.org/officeDocument/2006/relationships/hyperlink" Target="https://zakupki.gov.ru/epz/order/notice/ea20/view/common-info.html?regNumber=0873400003923000095" TargetMode="External"/><Relationship Id="rId37" Type="http://schemas.openxmlformats.org/officeDocument/2006/relationships/hyperlink" Target="https://zakupki.gov.ru/epz/order/notice/ea20/view/common-info.html?regNumber=0873400003922000556" TargetMode="External"/><Relationship Id="rId58" Type="http://schemas.openxmlformats.org/officeDocument/2006/relationships/hyperlink" Target="https://zakupki.gov.ru/epz/order/notice/ea20/view/common-info.html?regNumber=0873400003922000577" TargetMode="External"/><Relationship Id="rId79" Type="http://schemas.openxmlformats.org/officeDocument/2006/relationships/hyperlink" Target="https://zakupki.gov.ru/epz/order/notice/ea20/view/common-info.html?regNumber=0873400003922000623" TargetMode="External"/><Relationship Id="rId102" Type="http://schemas.openxmlformats.org/officeDocument/2006/relationships/hyperlink" Target="https://zakupki.gov.ru/epz/order/notice/ea20/view/common-info.html?regNumber=0873400003922000609" TargetMode="External"/><Relationship Id="rId123" Type="http://schemas.openxmlformats.org/officeDocument/2006/relationships/hyperlink" Target="https://zakupki.gov.ru/epz/order/notice/ea20/view/common-info.html?regNumber=0873400003922000636" TargetMode="External"/><Relationship Id="rId144" Type="http://schemas.openxmlformats.org/officeDocument/2006/relationships/hyperlink" Target="https://zakupki.gov.ru/epz/order/notice/ea20/view/common-info.html?regNumber=0873400003922000663" TargetMode="External"/><Relationship Id="rId90" Type="http://schemas.openxmlformats.org/officeDocument/2006/relationships/hyperlink" Target="https://zakupki.gov.ru/epz/order/notice/ea20/view/common-info.html?regNumber=0873400003922000612" TargetMode="External"/><Relationship Id="rId165" Type="http://schemas.openxmlformats.org/officeDocument/2006/relationships/hyperlink" Target="https://zakupki.gov.ru/epz/order/notice/ea20/view/common-info.html?regNumber=0873400003922000321" TargetMode="External"/><Relationship Id="rId186" Type="http://schemas.openxmlformats.org/officeDocument/2006/relationships/hyperlink" Target="https://zakupki.gov.ru/epz/order/notice/ea20/view/common-info.html?regNumber=0873400003923000001" TargetMode="External"/><Relationship Id="rId211" Type="http://schemas.openxmlformats.org/officeDocument/2006/relationships/hyperlink" Target="https://zakupki.gov.ru/epz/order/notice/ea20/view/common-info.html?regNumber=0873400003923000021" TargetMode="External"/><Relationship Id="rId232" Type="http://schemas.openxmlformats.org/officeDocument/2006/relationships/hyperlink" Target="https://zakupki.gov.ru/epz/order/notice/ea20/view/common-info.html?regNumber=0873400003923000046" TargetMode="External"/><Relationship Id="rId253" Type="http://schemas.openxmlformats.org/officeDocument/2006/relationships/hyperlink" Target="https://zakupki.gov.ru/epz/order/notice/ea20/view/common-info.html?regNumber=0873400003923000071" TargetMode="External"/><Relationship Id="rId274" Type="http://schemas.openxmlformats.org/officeDocument/2006/relationships/hyperlink" Target="https://zakupki.gov.ru/epz/order/notice/ea20/view/common-info.html?regNumber=0873400003923000106" TargetMode="External"/><Relationship Id="rId27" Type="http://schemas.openxmlformats.org/officeDocument/2006/relationships/hyperlink" Target="https://zakupki.gov.ru/epz/order/notice/ea20/view/common-info.html?regNumber=0873400003922000546" TargetMode="External"/><Relationship Id="rId48" Type="http://schemas.openxmlformats.org/officeDocument/2006/relationships/hyperlink" Target="https://zakupki.gov.ru/epz/order/notice/ea20/view/common-info.html?regNumber=0873400003922000569" TargetMode="External"/><Relationship Id="rId69" Type="http://schemas.openxmlformats.org/officeDocument/2006/relationships/hyperlink" Target="https://zakupki.gov.ru/epz/order/notice/ea20/view/common-info.html?regNumber=0873400003922000591" TargetMode="External"/><Relationship Id="rId113" Type="http://schemas.openxmlformats.org/officeDocument/2006/relationships/hyperlink" Target="https://zakupki.gov.ru/epz/order/notice/ea20/view/common-info.html?regNumber=0873400003922000632" TargetMode="External"/><Relationship Id="rId134" Type="http://schemas.openxmlformats.org/officeDocument/2006/relationships/hyperlink" Target="https://zakupki.gov.ru/epz/order/notice/ea20/view/common-info.html?regNumber=0873400003922000653" TargetMode="External"/><Relationship Id="rId80" Type="http://schemas.openxmlformats.org/officeDocument/2006/relationships/hyperlink" Target="https://zakupki.gov.ru/epz/order/notice/ea20/view/common-info.html?regNumber=0873400003922000622" TargetMode="External"/><Relationship Id="rId155" Type="http://schemas.openxmlformats.org/officeDocument/2006/relationships/hyperlink" Target="https://zakupki.gov.ru/epz/order/notice/ea20/view/common-info.html?regNumber=0873400003922000674" TargetMode="External"/><Relationship Id="rId176" Type="http://schemas.openxmlformats.org/officeDocument/2006/relationships/hyperlink" Target="https://zakupki.gov.ru/epz/order/notice/ea20/view/common-info.html?regNumber=0873400003922000366" TargetMode="External"/><Relationship Id="rId197" Type="http://schemas.openxmlformats.org/officeDocument/2006/relationships/hyperlink" Target="https://zakupki.gov.ru/epz/order/notice/ea20/view/common-info.html?regNumber=0873400003923000006" TargetMode="External"/><Relationship Id="rId201" Type="http://schemas.openxmlformats.org/officeDocument/2006/relationships/hyperlink" Target="https://zakupki.gov.ru/epz/order/notice/ea20/view/common-info.html?regNumber=0873400003923000008" TargetMode="External"/><Relationship Id="rId222" Type="http://schemas.openxmlformats.org/officeDocument/2006/relationships/hyperlink" Target="https://zakupki.gov.ru/epz/order/notice/ea20/view/common-info.html?regNumber=0873400003923000035" TargetMode="External"/><Relationship Id="rId243" Type="http://schemas.openxmlformats.org/officeDocument/2006/relationships/hyperlink" Target="https://zakupki.gov.ru/epz/order/notice/ea20/view/common-info.html?regNumber=0873400003923000060" TargetMode="External"/><Relationship Id="rId264" Type="http://schemas.openxmlformats.org/officeDocument/2006/relationships/hyperlink" Target="https://zakupki.gov.ru/epz/order/notice/ea20/view/common-info.html?regNumber=0873400003923000096" TargetMode="External"/><Relationship Id="rId17" Type="http://schemas.openxmlformats.org/officeDocument/2006/relationships/hyperlink" Target="https://zakupki.gov.ru/epz/order/notice/ea20/view/common-info.html?regNumber=0873400003922000403" TargetMode="External"/><Relationship Id="rId38" Type="http://schemas.openxmlformats.org/officeDocument/2006/relationships/hyperlink" Target="https://zakupki.gov.ru/epz/order/notice/ea20/view/common-info.html?regNumber=0873400003922000557" TargetMode="External"/><Relationship Id="rId59" Type="http://schemas.openxmlformats.org/officeDocument/2006/relationships/hyperlink" Target="https://zakupki.gov.ru/epz/order/notice/ea20/view/common-info.html?regNumber=0873400003922000579" TargetMode="External"/><Relationship Id="rId103" Type="http://schemas.openxmlformats.org/officeDocument/2006/relationships/hyperlink" Target="https://zakupki.gov.ru/epz/order/notice/ea20/view/common-info.html?regNumber=0873400003922000610" TargetMode="External"/><Relationship Id="rId124" Type="http://schemas.openxmlformats.org/officeDocument/2006/relationships/hyperlink" Target="https://zakupki.gov.ru/epz/order/notice/ea20/view/common-info.html?regNumber=0873400003922000641" TargetMode="External"/><Relationship Id="rId70" Type="http://schemas.openxmlformats.org/officeDocument/2006/relationships/hyperlink" Target="https://zakupki.gov.ru/epz/order/notice/ea20/view/common-info.html?regNumber=0873400003922000592" TargetMode="External"/><Relationship Id="rId91" Type="http://schemas.openxmlformats.org/officeDocument/2006/relationships/hyperlink" Target="https://zakupki.gov.ru/epz/order/notice/ea20/view/common-info.html?regNumber=0873400003922000608" TargetMode="External"/><Relationship Id="rId145" Type="http://schemas.openxmlformats.org/officeDocument/2006/relationships/hyperlink" Target="https://zakupki.gov.ru/epz/order/notice/ea20/view/common-info.html?regNumber=0873400003922000664" TargetMode="External"/><Relationship Id="rId166" Type="http://schemas.openxmlformats.org/officeDocument/2006/relationships/hyperlink" Target="https://zakupki.gov.ru/epz/order/notice/ea20/view/common-info.html?regNumber=0873400003922000350" TargetMode="External"/><Relationship Id="rId187" Type="http://schemas.openxmlformats.org/officeDocument/2006/relationships/hyperlink" Target="https://zakupki.gov.ru/epz/order/notice/ea20/view/common-info.html?regNumber=0873400003923000002" TargetMode="External"/><Relationship Id="rId1" Type="http://schemas.openxmlformats.org/officeDocument/2006/relationships/hyperlink" Target="https://zakupki.gov.ru/epz/order/notice/ea20/view/common-info.html?regNumber=0873400003922000478" TargetMode="External"/><Relationship Id="rId212" Type="http://schemas.openxmlformats.org/officeDocument/2006/relationships/hyperlink" Target="https://zakupki.gov.ru/epz/order/notice/ea20/view/common-info.html?regNumber=0873400003923000022" TargetMode="External"/><Relationship Id="rId233" Type="http://schemas.openxmlformats.org/officeDocument/2006/relationships/hyperlink" Target="https://zakupki.gov.ru/epz/order/notice/ea20/view/common-info.html?regNumber=0873400003923000047" TargetMode="External"/><Relationship Id="rId254" Type="http://schemas.openxmlformats.org/officeDocument/2006/relationships/hyperlink" Target="https://zakupki.gov.ru/epz/order/notice/ea20/view/common-info.html?regNumber=0873400003923000076" TargetMode="External"/><Relationship Id="rId28" Type="http://schemas.openxmlformats.org/officeDocument/2006/relationships/hyperlink" Target="https://zakupki.gov.ru/epz/order/notice/ea20/view/common-info.html?regNumber=0873400003922000547" TargetMode="External"/><Relationship Id="rId49" Type="http://schemas.openxmlformats.org/officeDocument/2006/relationships/hyperlink" Target="https://zakupki.gov.ru/epz/order/notice/ea20/view/common-info.html?regNumber=0873400003922000570" TargetMode="External"/><Relationship Id="rId114" Type="http://schemas.openxmlformats.org/officeDocument/2006/relationships/hyperlink" Target="https://zakupki.gov.ru/epz/order/notice/ea20/view/common-info.html?regNumber=0873400003922000633" TargetMode="External"/><Relationship Id="rId275" Type="http://schemas.openxmlformats.org/officeDocument/2006/relationships/hyperlink" Target="https://zakupki.gov.ru/epz/order/notice/ea20/view/common-info.html?regNumber=0873400003923000107" TargetMode="External"/><Relationship Id="rId60" Type="http://schemas.openxmlformats.org/officeDocument/2006/relationships/hyperlink" Target="https://zakupki.gov.ru/epz/order/notice/ea20/view/common-info.html?regNumber=0873400003922000573" TargetMode="External"/><Relationship Id="rId81" Type="http://schemas.openxmlformats.org/officeDocument/2006/relationships/hyperlink" Target="https://zakupki.gov.ru/epz/order/notice/ea20/view/common-info.html?regNumber=0873400003922000621" TargetMode="External"/><Relationship Id="rId135" Type="http://schemas.openxmlformats.org/officeDocument/2006/relationships/hyperlink" Target="https://zakupki.gov.ru/epz/order/notice/ea20/view/common-info.html?regNumber=0873400003922000654" TargetMode="External"/><Relationship Id="rId156" Type="http://schemas.openxmlformats.org/officeDocument/2006/relationships/hyperlink" Target="https://zakupki.gov.ru/epz/contract/contractCard/common-info.html?reestrNumber=1970515020221000185" TargetMode="External"/><Relationship Id="rId177" Type="http://schemas.openxmlformats.org/officeDocument/2006/relationships/hyperlink" Target="https://zakupki.gov.ru/epz/order/notice/ea20/view/common-info.html?regNumber=0873400003922000364" TargetMode="External"/><Relationship Id="rId198" Type="http://schemas.openxmlformats.org/officeDocument/2006/relationships/hyperlink" Target="https://zakupki.gov.ru/epz/order/notice/ea20/view/common-info.html?regNumber=0873400003923000023" TargetMode="External"/><Relationship Id="rId202" Type="http://schemas.openxmlformats.org/officeDocument/2006/relationships/hyperlink" Target="https://zakupki.gov.ru/epz/order/notice/ea20/view/common-info.html?regNumber=0873400003923000009" TargetMode="External"/><Relationship Id="rId223" Type="http://schemas.openxmlformats.org/officeDocument/2006/relationships/hyperlink" Target="https://zakupki.gov.ru/epz/order/notice/ea20/view/common-info.html?regNumber=0873400003923000036" TargetMode="External"/><Relationship Id="rId244" Type="http://schemas.openxmlformats.org/officeDocument/2006/relationships/hyperlink" Target="https://zakupki.gov.ru/epz/order/notice/ea20/view/common-info.html?regNumber=0873400003923000062" TargetMode="External"/><Relationship Id="rId18" Type="http://schemas.openxmlformats.org/officeDocument/2006/relationships/hyperlink" Target="https://zakupki.gov.ru/epz/order/notice/ea20/view/common-info.html?regNumber=0873400003922000422" TargetMode="External"/><Relationship Id="rId39" Type="http://schemas.openxmlformats.org/officeDocument/2006/relationships/hyperlink" Target="https://zakupki.gov.ru/epz/order/notice/ea20/view/common-info.html?regNumber=0873400003922000557" TargetMode="External"/><Relationship Id="rId265" Type="http://schemas.openxmlformats.org/officeDocument/2006/relationships/hyperlink" Target="https://zakupki.gov.ru/epz/order/notice/ea20/view/common-info.html?regNumber=0873400003923000097" TargetMode="External"/><Relationship Id="rId50" Type="http://schemas.openxmlformats.org/officeDocument/2006/relationships/hyperlink" Target="https://zakupki.gov.ru/epz/order/notice/ea20/view/common-info.html?regNumber=0873400003922000571" TargetMode="External"/><Relationship Id="rId104" Type="http://schemas.openxmlformats.org/officeDocument/2006/relationships/hyperlink" Target="https://zakupki.gov.ru/epz/order/notice/ea20/view/common-info.html?regNumber=0873400003922000611" TargetMode="External"/><Relationship Id="rId125" Type="http://schemas.openxmlformats.org/officeDocument/2006/relationships/hyperlink" Target="https://zakupki.gov.ru/epz/order/notice/ea20/view/common-info.html?regNumber=0873400003922000642" TargetMode="External"/><Relationship Id="rId146" Type="http://schemas.openxmlformats.org/officeDocument/2006/relationships/hyperlink" Target="https://zakupki.gov.ru/epz/order/notice/ea20/view/common-info.html?regNumber=0873400003922000665" TargetMode="External"/><Relationship Id="rId167" Type="http://schemas.openxmlformats.org/officeDocument/2006/relationships/hyperlink" Target="https://zakupki.gov.ru/epz/order/notice/ea20/view/common-info.html?regNumber=0873400003922000351" TargetMode="External"/><Relationship Id="rId188" Type="http://schemas.openxmlformats.org/officeDocument/2006/relationships/hyperlink" Target="https://zakupki.gov.ru/epz/contract/contractCard/common-info.html?reestrNumber=1970515020222000441" TargetMode="External"/><Relationship Id="rId71" Type="http://schemas.openxmlformats.org/officeDocument/2006/relationships/hyperlink" Target="https://zakupki.gov.ru/epz/order/notice/ea20/view/common-info.html?regNumber=0873400003922000593" TargetMode="External"/><Relationship Id="rId92" Type="http://schemas.openxmlformats.org/officeDocument/2006/relationships/hyperlink" Target="https://zakupki.gov.ru/epz/order/notice/ea20/view/common-info.html?regNumber=0873400003922000607" TargetMode="External"/><Relationship Id="rId213" Type="http://schemas.openxmlformats.org/officeDocument/2006/relationships/hyperlink" Target="https://zakupki.gov.ru/epz/order/notice/ea20/view/common-info.html?regNumber=0873400003923000025" TargetMode="External"/><Relationship Id="rId234" Type="http://schemas.openxmlformats.org/officeDocument/2006/relationships/hyperlink" Target="https://zakupki.gov.ru/epz/order/notice/ea20/view/common-info.html?regNumber=0873400003923000048" TargetMode="External"/><Relationship Id="rId2" Type="http://schemas.openxmlformats.org/officeDocument/2006/relationships/hyperlink" Target="https://zakupki.gov.ru/epz/order/notice/ea20/view/common-info.html?regNumber=0873400003922000429" TargetMode="External"/><Relationship Id="rId29" Type="http://schemas.openxmlformats.org/officeDocument/2006/relationships/hyperlink" Target="https://zakupki.gov.ru/epz/order/notice/ea20/view/common-info.html?regNumber=0873400003922000548" TargetMode="External"/><Relationship Id="rId255" Type="http://schemas.openxmlformats.org/officeDocument/2006/relationships/hyperlink" Target="https://zakupki.gov.ru/epz/order/notice/ea20/view/common-info.html?regNumber=0873400003923000087" TargetMode="External"/><Relationship Id="rId276" Type="http://schemas.openxmlformats.org/officeDocument/2006/relationships/hyperlink" Target="https://zakupki.gov.ru/epz/order/notice/ea20/view/common-info.html?regNumber=0873400003923000108" TargetMode="External"/><Relationship Id="rId40" Type="http://schemas.openxmlformats.org/officeDocument/2006/relationships/hyperlink" Target="https://zakupki.gov.ru/epz/order/notice/ea20/view/common-info.html?regNumber=0873400003922000558" TargetMode="External"/><Relationship Id="rId115" Type="http://schemas.openxmlformats.org/officeDocument/2006/relationships/hyperlink" Target="https://zakupki.gov.ru/epz/order/notice/ea20/view/common-info.html?regNumber=0873400003922000634" TargetMode="External"/><Relationship Id="rId136" Type="http://schemas.openxmlformats.org/officeDocument/2006/relationships/hyperlink" Target="https://zakupki.gov.ru/epz/order/notice/ea20/view/common-info.html?regNumber=0873400003922000655" TargetMode="External"/><Relationship Id="rId157" Type="http://schemas.openxmlformats.org/officeDocument/2006/relationships/hyperlink" Target="https://zakupki.gov.ru/epz/order/notice/ea20/view/common-info.html?regNumber=0873400003922000003" TargetMode="External"/><Relationship Id="rId178" Type="http://schemas.openxmlformats.org/officeDocument/2006/relationships/hyperlink" Target="https://zakupki.gov.ru/epz/contract/contractCard/common-info.html?reestrNumber=1970515020221000132" TargetMode="External"/><Relationship Id="rId61" Type="http://schemas.openxmlformats.org/officeDocument/2006/relationships/hyperlink" Target="https://zakupki.gov.ru/epz/order/notice/ea20/view/common-info.html?regNumber=0873400003922000583" TargetMode="External"/><Relationship Id="rId82" Type="http://schemas.openxmlformats.org/officeDocument/2006/relationships/hyperlink" Target="https://zakupki.gov.ru/epz/order/notice/ea20/view/common-info.html?regNumber=0873400003922000620" TargetMode="External"/><Relationship Id="rId199" Type="http://schemas.openxmlformats.org/officeDocument/2006/relationships/hyperlink" Target="https://zakupki.gov.ru/epz/order/notice/ea20/view/common-info.html?regNumber=0873400003923000024" TargetMode="External"/><Relationship Id="rId203" Type="http://schemas.openxmlformats.org/officeDocument/2006/relationships/hyperlink" Target="https://zakupki.gov.ru/epz/order/notice/ea20/view/common-info.html?regNumber=0873400003923000012" TargetMode="External"/><Relationship Id="rId19" Type="http://schemas.openxmlformats.org/officeDocument/2006/relationships/hyperlink" Target="https://zakupki.gov.ru/epz/order/notice/ea20/view/common-info.html?regNumber=0873400003922000421" TargetMode="External"/><Relationship Id="rId224" Type="http://schemas.openxmlformats.org/officeDocument/2006/relationships/hyperlink" Target="https://zakupki.gov.ru/epz/order/notice/ea20/view/common-info.html?regNumber=0873400003923000037" TargetMode="External"/><Relationship Id="rId245" Type="http://schemas.openxmlformats.org/officeDocument/2006/relationships/hyperlink" Target="https://zakupki.gov.ru/epz/order/notice/ea20/view/common-info.html?regNumber=0873400003923000063" TargetMode="External"/><Relationship Id="rId266" Type="http://schemas.openxmlformats.org/officeDocument/2006/relationships/hyperlink" Target="https://zakupki.gov.ru/epz/order/notice/ea20/view/common-info.html?regNumber=0873400003923000098" TargetMode="External"/><Relationship Id="rId30" Type="http://schemas.openxmlformats.org/officeDocument/2006/relationships/hyperlink" Target="https://zakupki.gov.ru/epz/order/notice/ea20/view/common-info.html?regNumber=0873400003922000549" TargetMode="External"/><Relationship Id="rId105" Type="http://schemas.openxmlformats.org/officeDocument/2006/relationships/hyperlink" Target="https://zakupki.gov.ru/epz/order/notice/ea20/view/common-info.html?regNumber=0873400003922000624" TargetMode="External"/><Relationship Id="rId126" Type="http://schemas.openxmlformats.org/officeDocument/2006/relationships/hyperlink" Target="https://zakupki.gov.ru/epz/order/notice/ea20/view/common-info.html?regNumber=0873400003922000643" TargetMode="External"/><Relationship Id="rId147" Type="http://schemas.openxmlformats.org/officeDocument/2006/relationships/hyperlink" Target="https://zakupki.gov.ru/epz/order/notice/ea20/view/common-info.html?regNumber=0873400003922000666" TargetMode="External"/><Relationship Id="rId168" Type="http://schemas.openxmlformats.org/officeDocument/2006/relationships/hyperlink" Target="https://zakupki.gov.ru/epz/order/notice/ea20/view/common-info.html?regNumber=0873400003922000342" TargetMode="External"/><Relationship Id="rId51" Type="http://schemas.openxmlformats.org/officeDocument/2006/relationships/hyperlink" Target="https://zakupki.gov.ru/epz/order/notice/ea20/view/common-info.html?regNumber=0873400003922000572" TargetMode="External"/><Relationship Id="rId72" Type="http://schemas.openxmlformats.org/officeDocument/2006/relationships/hyperlink" Target="https://zakupki.gov.ru/epz/order/notice/ea20/view/common-info.html?regNumber=0873400003922000582" TargetMode="External"/><Relationship Id="rId93" Type="http://schemas.openxmlformats.org/officeDocument/2006/relationships/hyperlink" Target="https://zakupki.gov.ru/epz/order/notice/ea20/view/common-info.html?regNumber=0873400003922000606" TargetMode="External"/><Relationship Id="rId189" Type="http://schemas.openxmlformats.org/officeDocument/2006/relationships/hyperlink" Target="https://zakupki.gov.ru/epz/contract/contractCard/common-info.html?reestrNumber=1970515020222000450" TargetMode="External"/><Relationship Id="rId3" Type="http://schemas.openxmlformats.org/officeDocument/2006/relationships/hyperlink" Target="https://zakupki.gov.ru/epz/order/notice/ea20/view/common-info.html?regNumber=0873400003922000416" TargetMode="External"/><Relationship Id="rId214" Type="http://schemas.openxmlformats.org/officeDocument/2006/relationships/hyperlink" Target="https://zakupki.gov.ru/epz/order/notice/ea20/view/common-info.html?regNumber=0873400003923000026" TargetMode="External"/><Relationship Id="rId235" Type="http://schemas.openxmlformats.org/officeDocument/2006/relationships/hyperlink" Target="https://zakupki.gov.ru/epz/order/notice/ea20/view/common-info.html?regNumber=0873400003923000049" TargetMode="External"/><Relationship Id="rId256" Type="http://schemas.openxmlformats.org/officeDocument/2006/relationships/hyperlink" Target="https://zakupki.gov.ru/epz/order/notice/ea20/view/common-info.html?regNumber=0873400003923000088" TargetMode="External"/><Relationship Id="rId277" Type="http://schemas.openxmlformats.org/officeDocument/2006/relationships/hyperlink" Target="https://zakupki.gov.ru/epz/order/notice/ea20/view/common-info.html?regNumber=0873400003923000109" TargetMode="External"/><Relationship Id="rId116" Type="http://schemas.openxmlformats.org/officeDocument/2006/relationships/hyperlink" Target="https://zakupki.gov.ru/epz/order/notice/ea20/view/common-info.html?regNumber=0873400003922000637" TargetMode="External"/><Relationship Id="rId137" Type="http://schemas.openxmlformats.org/officeDocument/2006/relationships/hyperlink" Target="https://zakupki.gov.ru/epz/order/notice/ea20/view/common-info.html?regNumber=0873400003922000656" TargetMode="External"/><Relationship Id="rId158" Type="http://schemas.openxmlformats.org/officeDocument/2006/relationships/hyperlink" Target="https://zakupki.gov.ru/epz/order/notice/ea20/view/common-info.html?regNumber=0873400003922000004" TargetMode="External"/><Relationship Id="rId20" Type="http://schemas.openxmlformats.org/officeDocument/2006/relationships/hyperlink" Target="https://zakupki.gov.ru/epz/order/notice/ea20/view/common-info.html?regNumber=0873400003922000420" TargetMode="External"/><Relationship Id="rId41" Type="http://schemas.openxmlformats.org/officeDocument/2006/relationships/hyperlink" Target="https://zakupki.gov.ru/epz/order/notice/ea20/view/common-info.html?regNumber=0873400003922000559" TargetMode="External"/><Relationship Id="rId62" Type="http://schemas.openxmlformats.org/officeDocument/2006/relationships/hyperlink" Target="https://zakupki.gov.ru/epz/order/notice/ea20/view/common-info.html?regNumber=0873400003922000584" TargetMode="External"/><Relationship Id="rId83" Type="http://schemas.openxmlformats.org/officeDocument/2006/relationships/hyperlink" Target="https://zakupki.gov.ru/epz/order/notice/ea20/view/common-info.html?regNumber=0873400003922000619" TargetMode="External"/><Relationship Id="rId179" Type="http://schemas.openxmlformats.org/officeDocument/2006/relationships/hyperlink" Target="https://zakupki.gov.ru/epz/order/notice/ea20/view/common-info.html?regNumber=0873400003922000675" TargetMode="External"/><Relationship Id="rId190" Type="http://schemas.openxmlformats.org/officeDocument/2006/relationships/hyperlink" Target="https://zakupki.gov.ru/epz/contract/contractCard/common-info.html?reestrNumber=1970515020222000447" TargetMode="External"/><Relationship Id="rId204" Type="http://schemas.openxmlformats.org/officeDocument/2006/relationships/hyperlink" Target="https://zakupki.gov.ru/epz/order/notice/ea20/view/common-info.html?regNumber=0873400003923000014" TargetMode="External"/><Relationship Id="rId225" Type="http://schemas.openxmlformats.org/officeDocument/2006/relationships/hyperlink" Target="https://zakupki.gov.ru/epz/order/notice/ea20/view/common-info.html?regNumber=0873400003923000039" TargetMode="External"/><Relationship Id="rId246" Type="http://schemas.openxmlformats.org/officeDocument/2006/relationships/hyperlink" Target="https://zakupki.gov.ru/epz/order/notice/ea20/view/common-info.html?regNumber=0873400003923000064" TargetMode="External"/><Relationship Id="rId267" Type="http://schemas.openxmlformats.org/officeDocument/2006/relationships/hyperlink" Target="https://zakupki.gov.ru/epz/order/notice/ea20/view/common-info.html?regNumber=0873400003923000099" TargetMode="External"/><Relationship Id="rId106" Type="http://schemas.openxmlformats.org/officeDocument/2006/relationships/hyperlink" Target="https://zakupki.gov.ru/epz/order/notice/ea20/view/common-info.html?regNumber=0873400003922000625" TargetMode="External"/><Relationship Id="rId127" Type="http://schemas.openxmlformats.org/officeDocument/2006/relationships/hyperlink" Target="https://zakupki.gov.ru/epz/order/notice/ea20/view/common-info.html?regNumber=0873400003922000646" TargetMode="External"/><Relationship Id="rId10" Type="http://schemas.openxmlformats.org/officeDocument/2006/relationships/hyperlink" Target="https://zakupki.gov.ru/epz/order/notice/ea20/view/common-info.html?regNumber=0873400003922000426" TargetMode="External"/><Relationship Id="rId31" Type="http://schemas.openxmlformats.org/officeDocument/2006/relationships/hyperlink" Target="https://zakupki.gov.ru/epz/order/notice/ea20/view/common-info.html?regNumber=0873400003922000550" TargetMode="External"/><Relationship Id="rId52" Type="http://schemas.openxmlformats.org/officeDocument/2006/relationships/hyperlink" Target="https://zakupki.gov.ru/epz/order/notice/ea20/view/common-info.html?regNumber=0873400003922000581" TargetMode="External"/><Relationship Id="rId73" Type="http://schemas.openxmlformats.org/officeDocument/2006/relationships/hyperlink" Target="https://zakupki.gov.ru/epz/order/notice/ea20/view/common-info.html?regNumber=0873400003922000597" TargetMode="External"/><Relationship Id="rId94" Type="http://schemas.openxmlformats.org/officeDocument/2006/relationships/hyperlink" Target="https://zakupki.gov.ru/epz/order/notice/ea20/view/common-info.html?regNumber=0873400003922000605" TargetMode="External"/><Relationship Id="rId148" Type="http://schemas.openxmlformats.org/officeDocument/2006/relationships/hyperlink" Target="https://zakupki.gov.ru/epz/order/notice/ea20/view/common-info.html?regNumber=0873400003922000667" TargetMode="External"/><Relationship Id="rId169" Type="http://schemas.openxmlformats.org/officeDocument/2006/relationships/hyperlink" Target="https://zakupki.gov.ru/epz/order/notice/ea20/view/common-info.html?regNumber=0873400003922000363" TargetMode="External"/><Relationship Id="rId4" Type="http://schemas.openxmlformats.org/officeDocument/2006/relationships/hyperlink" Target="https://zakupki.gov.ru/epz/order/notice/ea20/view/common-info.html?regNumber=0873400003922000408" TargetMode="External"/><Relationship Id="rId180" Type="http://schemas.openxmlformats.org/officeDocument/2006/relationships/hyperlink" Target="https://zakupki.gov.ru/epz/order/notice/ea20/view/common-info.html?regNumber=0873400003922000679" TargetMode="External"/><Relationship Id="rId215" Type="http://schemas.openxmlformats.org/officeDocument/2006/relationships/hyperlink" Target="https://zakupki.gov.ru/epz/order/notice/ea20/view/common-info.html?regNumber=0873400003923000027" TargetMode="External"/><Relationship Id="rId236" Type="http://schemas.openxmlformats.org/officeDocument/2006/relationships/hyperlink" Target="https://zakupki.gov.ru/epz/order/notice/ea20/view/common-info.html?regNumber=0873400003923000050" TargetMode="External"/><Relationship Id="rId257" Type="http://schemas.openxmlformats.org/officeDocument/2006/relationships/hyperlink" Target="https://zakupki.gov.ru/epz/order/notice/ea20/view/common-info.html?regNumber=0873400003923000089" TargetMode="External"/><Relationship Id="rId278" Type="http://schemas.openxmlformats.org/officeDocument/2006/relationships/printerSettings" Target="../printerSettings/printerSettings1.bin"/><Relationship Id="rId42" Type="http://schemas.openxmlformats.org/officeDocument/2006/relationships/hyperlink" Target="https://zakupki.gov.ru/epz/order/notice/ea20/view/common-info.html?regNumber=0873400003922000560" TargetMode="External"/><Relationship Id="rId84" Type="http://schemas.openxmlformats.org/officeDocument/2006/relationships/hyperlink" Target="https://zakupki.gov.ru/epz/order/notice/ea20/view/common-info.html?regNumber=0873400003922000618" TargetMode="External"/><Relationship Id="rId138" Type="http://schemas.openxmlformats.org/officeDocument/2006/relationships/hyperlink" Target="https://zakupki.gov.ru/epz/order/notice/ea20/view/common-info.html?regNumber=0873400003922000657" TargetMode="External"/><Relationship Id="rId191" Type="http://schemas.openxmlformats.org/officeDocument/2006/relationships/hyperlink" Target="https://zakupki.gov.ru/epz/contract/contractCard/common-info.html?reestrNumber=1970515020222000448" TargetMode="External"/><Relationship Id="rId205" Type="http://schemas.openxmlformats.org/officeDocument/2006/relationships/hyperlink" Target="https://zakupki.gov.ru/epz/order/notice/ea20/view/common-info.html?regNumber=0873400003923000015" TargetMode="External"/><Relationship Id="rId247" Type="http://schemas.openxmlformats.org/officeDocument/2006/relationships/hyperlink" Target="https://zakupki.gov.ru/epz/order/notice/ea20/view/common-info.html?regNumber=0873400003923000066" TargetMode="External"/><Relationship Id="rId107" Type="http://schemas.openxmlformats.org/officeDocument/2006/relationships/hyperlink" Target="https://zakupki.gov.ru/epz/order/notice/ea20/view/common-info.html?regNumber=0873400003922000626" TargetMode="External"/><Relationship Id="rId11" Type="http://schemas.openxmlformats.org/officeDocument/2006/relationships/hyperlink" Target="https://zakupki.gov.ru/epz/order/notice/ea20/view/common-info.html?regNumber=0873400003922000425" TargetMode="External"/><Relationship Id="rId53" Type="http://schemas.openxmlformats.org/officeDocument/2006/relationships/hyperlink" Target="https://zakupki.gov.ru/epz/order/notice/ea20/view/common-info.html?regNumber=0873400003922000567" TargetMode="External"/><Relationship Id="rId149" Type="http://schemas.openxmlformats.org/officeDocument/2006/relationships/hyperlink" Target="https://zakupki.gov.ru/epz/order/notice/ea20/view/common-info.html?regNumber=0873400003922000668" TargetMode="External"/><Relationship Id="rId95" Type="http://schemas.openxmlformats.org/officeDocument/2006/relationships/hyperlink" Target="https://zakupki.gov.ru/epz/order/notice/ea20/view/common-info.html?regNumber=0873400003922000604" TargetMode="External"/><Relationship Id="rId160" Type="http://schemas.openxmlformats.org/officeDocument/2006/relationships/hyperlink" Target="https://zakupki.gov.ru/epz/order/notice/ea20/view/common-info.html?regNumber=0873400003922000002" TargetMode="External"/><Relationship Id="rId216" Type="http://schemas.openxmlformats.org/officeDocument/2006/relationships/hyperlink" Target="https://zakupki.gov.ru/epz/order/notice/ea20/view/common-info.html?regNumber=0873400003923000028"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zakupki.gov.ru/epz/order/notice/ea20/view/common-info.html?regNumber=0873400003922000292" TargetMode="External"/><Relationship Id="rId13" Type="http://schemas.openxmlformats.org/officeDocument/2006/relationships/hyperlink" Target="https://zakupki.gov.ru/epz/order/notice/ea20/view/common-info.html?regNumber=0873400003922000342" TargetMode="External"/><Relationship Id="rId18" Type="http://schemas.openxmlformats.org/officeDocument/2006/relationships/hyperlink" Target="https://zakupki.gov.ru/epz/order/notice/ea44/view/common-info.html?regNumber=0873400003921000392" TargetMode="External"/><Relationship Id="rId26" Type="http://schemas.openxmlformats.org/officeDocument/2006/relationships/hyperlink" Target="https://zakupki.gov.ru/epz/order/notice/ea44/view/common-info.html?regNumber=0873400003921000363" TargetMode="External"/><Relationship Id="rId3" Type="http://schemas.openxmlformats.org/officeDocument/2006/relationships/hyperlink" Target="https://zakupki.gov.ru/epz/order/notice/ea20/view/common-info.html?regNumber=0873400003922000004" TargetMode="External"/><Relationship Id="rId21" Type="http://schemas.openxmlformats.org/officeDocument/2006/relationships/hyperlink" Target="https://zakupki.gov.ru/epz/order/notice/ea20/view/common-info.html?regNumber=0873400003922000364" TargetMode="External"/><Relationship Id="rId7" Type="http://schemas.openxmlformats.org/officeDocument/2006/relationships/hyperlink" Target="https://zakupki.gov.ru/epz/order/notice/ea20/view/common-info.html?regNumber=0873400003922000283" TargetMode="External"/><Relationship Id="rId12" Type="http://schemas.openxmlformats.org/officeDocument/2006/relationships/hyperlink" Target="https://zakupki.gov.ru/epz/order/notice/ea20/view/common-info.html?regNumber=0873400003922000351" TargetMode="External"/><Relationship Id="rId17" Type="http://schemas.openxmlformats.org/officeDocument/2006/relationships/hyperlink" Target="https://zakupki.gov.ru/epz/order/notice/ea44/view/common-info.html?regNumber=0873400003921000388" TargetMode="External"/><Relationship Id="rId25" Type="http://schemas.openxmlformats.org/officeDocument/2006/relationships/hyperlink" Target="https://zakupki.gov.ru/epz/order/notice/ea44/view/common-info.html?regNumber=0873400003921000361" TargetMode="External"/><Relationship Id="rId2" Type="http://schemas.openxmlformats.org/officeDocument/2006/relationships/hyperlink" Target="https://zakupki.gov.ru/epz/order/notice/ea20/view/common-info.html?regNumber=0873400003922000003" TargetMode="External"/><Relationship Id="rId16" Type="http://schemas.openxmlformats.org/officeDocument/2006/relationships/hyperlink" Target="https://zakupki.gov.ru/epz/order/notice/ea44/view/supplier-results.html?regNumber=0873400003921000258" TargetMode="External"/><Relationship Id="rId20" Type="http://schemas.openxmlformats.org/officeDocument/2006/relationships/hyperlink" Target="https://zakupki.gov.ru/epz/order/notice/ea20/view/common-info.html?regNumber=0873400003922000366" TargetMode="External"/><Relationship Id="rId1" Type="http://schemas.openxmlformats.org/officeDocument/2006/relationships/hyperlink" Target="https://zakupki.gov.ru/epz/order/notice/ea20/view/common-info.html?regNumber=0873400003922000373" TargetMode="External"/><Relationship Id="rId6" Type="http://schemas.openxmlformats.org/officeDocument/2006/relationships/hyperlink" Target="https://zakupki.gov.ru/epz/order/notice/ea20/view/common-info.html?regNumber=0873400003922000325" TargetMode="External"/><Relationship Id="rId11" Type="http://schemas.openxmlformats.org/officeDocument/2006/relationships/hyperlink" Target="https://zakupki.gov.ru/epz/order/notice/ea20/view/common-info.html?regNumber=0873400003922000350" TargetMode="External"/><Relationship Id="rId24" Type="http://schemas.openxmlformats.org/officeDocument/2006/relationships/hyperlink" Target="https://zakupki.gov.ru/epz/order/notice/ea44/view/common-info.html?regNumber=0873400003921000362" TargetMode="External"/><Relationship Id="rId5" Type="http://schemas.openxmlformats.org/officeDocument/2006/relationships/hyperlink" Target="https://zakupki.gov.ru/epz/order/notice/ea20/view/common-info.html?regNumber=0873400003922000002" TargetMode="External"/><Relationship Id="rId15" Type="http://schemas.openxmlformats.org/officeDocument/2006/relationships/hyperlink" Target="https://zakupki.gov.ru/epz/order/notice/ea44/view/common-info.html?regNumber=0873400003921000393" TargetMode="External"/><Relationship Id="rId23" Type="http://schemas.openxmlformats.org/officeDocument/2006/relationships/hyperlink" Target="https://zakupki.gov.ru/epz/order/notice/ea44/view/common-info.html?regNumber=0873400003921000352" TargetMode="External"/><Relationship Id="rId28" Type="http://schemas.openxmlformats.org/officeDocument/2006/relationships/printerSettings" Target="../printerSettings/printerSettings2.bin"/><Relationship Id="rId10" Type="http://schemas.openxmlformats.org/officeDocument/2006/relationships/hyperlink" Target="https://zakupki.gov.ru/epz/order/notice/ea20/view/common-info.html?regNumber=0873400003922000321" TargetMode="External"/><Relationship Id="rId19" Type="http://schemas.openxmlformats.org/officeDocument/2006/relationships/hyperlink" Target="https://zakupki.gov.ru/epz/order/notice/ea20/view/common-info.html?regNumber=0873400003922000368" TargetMode="External"/><Relationship Id="rId4" Type="http://schemas.openxmlformats.org/officeDocument/2006/relationships/hyperlink" Target="https://zakupki.gov.ru/epz/order/notice/ea44/view/common-info.html?regNumber=0873400003921000353" TargetMode="External"/><Relationship Id="rId9" Type="http://schemas.openxmlformats.org/officeDocument/2006/relationships/hyperlink" Target="https://zakupki.gov.ru/epz/order/notice/ea20/view/common-info.html?regNumber=0873400003922000293" TargetMode="External"/><Relationship Id="rId14" Type="http://schemas.openxmlformats.org/officeDocument/2006/relationships/hyperlink" Target="https://zakupki.gov.ru/epz/order/notice/ea20/view/common-info.html?regNumber=0873400003922000363" TargetMode="External"/><Relationship Id="rId22" Type="http://schemas.openxmlformats.org/officeDocument/2006/relationships/hyperlink" Target="https://zakupki.gov.ru/epz/order/notice/ea44/view/common-info.html?regNumber=0873400003921000351" TargetMode="External"/><Relationship Id="rId27" Type="http://schemas.openxmlformats.org/officeDocument/2006/relationships/hyperlink" Target="https://zakupki.gov.ru/epz/order/notice/ea20/view/common-info.html?regNumber=0873400003922000431"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zakupki.gov.ru/epz/order/notice/ea20/view/common-info.html?regNumber=0873400003923000004" TargetMode="External"/><Relationship Id="rId21" Type="http://schemas.openxmlformats.org/officeDocument/2006/relationships/hyperlink" Target="https://zakupki.gov.ru/epz/order/notice/ea20/view/common-info.html?regNumber=0873400003922000421" TargetMode="External"/><Relationship Id="rId42" Type="http://schemas.openxmlformats.org/officeDocument/2006/relationships/hyperlink" Target="https://zakupki.gov.ru/epz/order/notice/ea20/view/common-info.html?regNumber=0873400003923000025" TargetMode="External"/><Relationship Id="rId47" Type="http://schemas.openxmlformats.org/officeDocument/2006/relationships/hyperlink" Target="https://zakupki.gov.ru/epz/order/notice/ea20/view/common-info.html?regNumber=0873400003923000030" TargetMode="External"/><Relationship Id="rId63" Type="http://schemas.openxmlformats.org/officeDocument/2006/relationships/hyperlink" Target="https://zakupki.gov.ru/epz/order/notice/ea20/view/common-info.html?regNumber=0873400003923000056" TargetMode="External"/><Relationship Id="rId68" Type="http://schemas.openxmlformats.org/officeDocument/2006/relationships/hyperlink" Target="https://zakupki.gov.ru/epz/order/notice/ea20/view/common-info.html?regNumber=0873400003923000067" TargetMode="External"/><Relationship Id="rId7" Type="http://schemas.openxmlformats.org/officeDocument/2006/relationships/hyperlink" Target="https://zakupki.gov.ru/epz/order/notice/ea20/view/common-info.html?regNumber=0873400003922000416" TargetMode="External"/><Relationship Id="rId71" Type="http://schemas.openxmlformats.org/officeDocument/2006/relationships/printerSettings" Target="../printerSettings/printerSettings3.bin"/><Relationship Id="rId2" Type="http://schemas.openxmlformats.org/officeDocument/2006/relationships/hyperlink" Target="https://zakupki.gov.ru/epz/contract/contractCard/common-info.html?reestrNumber=1970515020221000185" TargetMode="External"/><Relationship Id="rId16" Type="http://schemas.openxmlformats.org/officeDocument/2006/relationships/hyperlink" Target="https://zakupki.gov.ru/epz/order/notice/ea20/view/common-info.html?regNumber=0873400003922000417" TargetMode="External"/><Relationship Id="rId29" Type="http://schemas.openxmlformats.org/officeDocument/2006/relationships/hyperlink" Target="https://zakupki.gov.ru/epz/order/notice/ea20/view/common-info.html?regNumber=0873400003923000007" TargetMode="External"/><Relationship Id="rId11" Type="http://schemas.openxmlformats.org/officeDocument/2006/relationships/hyperlink" Target="https://zakupki.gov.ru/epz/order/notice/ea20/view/common-info.html?regNumber=0873400003922000406" TargetMode="External"/><Relationship Id="rId24" Type="http://schemas.openxmlformats.org/officeDocument/2006/relationships/hyperlink" Target="https://zakupki.gov.ru/epz/order/notice/ea20/view/common-info.html?regNumber=0873400003922000428" TargetMode="External"/><Relationship Id="rId32" Type="http://schemas.openxmlformats.org/officeDocument/2006/relationships/hyperlink" Target="https://zakupki.gov.ru/epz/order/notice/ea20/view/common-info.html?regNumber=0873400003923000011" TargetMode="External"/><Relationship Id="rId37" Type="http://schemas.openxmlformats.org/officeDocument/2006/relationships/hyperlink" Target="https://zakupki.gov.ru/epz/order/notice/ea20/view/common-info.html?regNumber=0873400003923000016" TargetMode="External"/><Relationship Id="rId40" Type="http://schemas.openxmlformats.org/officeDocument/2006/relationships/hyperlink" Target="https://zakupki.gov.ru/epz/order/notice/ea20/view/common-info.html?regNumber=0873400003923000023" TargetMode="External"/><Relationship Id="rId45" Type="http://schemas.openxmlformats.org/officeDocument/2006/relationships/hyperlink" Target="https://zakupki.gov.ru/epz/order/notice/ea20/view/common-info.html?regNumber=0873400003923000028" TargetMode="External"/><Relationship Id="rId53" Type="http://schemas.openxmlformats.org/officeDocument/2006/relationships/hyperlink" Target="https://zakupki.gov.ru/epz/order/notice/ea20/view/common-info.html?regNumber=0873400003923000039" TargetMode="External"/><Relationship Id="rId58" Type="http://schemas.openxmlformats.org/officeDocument/2006/relationships/hyperlink" Target="https://zakupki.gov.ru/epz/order/notice/ea20/view/common-info.html?regNumber=0873400003923000049" TargetMode="External"/><Relationship Id="rId66" Type="http://schemas.openxmlformats.org/officeDocument/2006/relationships/hyperlink" Target="https://zakupki.gov.ru/epz/order/notice/ea20/view/common-info.html?regNumber=0873400003923000060" TargetMode="External"/><Relationship Id="rId5" Type="http://schemas.openxmlformats.org/officeDocument/2006/relationships/hyperlink" Target="https://zakupki.gov.ru/epz/order/notice/ea20/view/common-info.html?regNumber=0873400003922000380" TargetMode="External"/><Relationship Id="rId61" Type="http://schemas.openxmlformats.org/officeDocument/2006/relationships/hyperlink" Target="https://zakupki.gov.ru/epz/order/notice/ea20/view/common-info.html?regNumber=0873400003923000054" TargetMode="External"/><Relationship Id="rId19" Type="http://schemas.openxmlformats.org/officeDocument/2006/relationships/hyperlink" Target="https://zakupki.gov.ru/epz/order/notice/ea20/view/common-info.html?regNumber=0873400003922000403" TargetMode="External"/><Relationship Id="rId14" Type="http://schemas.openxmlformats.org/officeDocument/2006/relationships/hyperlink" Target="https://zakupki.gov.ru/epz/order/notice/ea20/view/common-info.html?regNumber=0873400003922000425" TargetMode="External"/><Relationship Id="rId22" Type="http://schemas.openxmlformats.org/officeDocument/2006/relationships/hyperlink" Target="https://zakupki.gov.ru/epz/order/notice/ea20/view/common-info.html?regNumber=0873400003922000420" TargetMode="External"/><Relationship Id="rId27" Type="http://schemas.openxmlformats.org/officeDocument/2006/relationships/hyperlink" Target="https://zakupki.gov.ru/epz/order/notice/ea20/view/common-info.html?regNumber=0873400003923000005" TargetMode="External"/><Relationship Id="rId30" Type="http://schemas.openxmlformats.org/officeDocument/2006/relationships/hyperlink" Target="https://zakupki.gov.ru/epz/order/notice/ea20/view/common-info.html?regNumber=0873400003923000008" TargetMode="External"/><Relationship Id="rId35" Type="http://schemas.openxmlformats.org/officeDocument/2006/relationships/hyperlink" Target="https://zakupki.gov.ru/epz/order/notice/ea20/view/common-info.html?regNumber=0873400003923000014" TargetMode="External"/><Relationship Id="rId43" Type="http://schemas.openxmlformats.org/officeDocument/2006/relationships/hyperlink" Target="https://zakupki.gov.ru/epz/order/notice/ea20/view/common-info.html?regNumber=0873400003923000026" TargetMode="External"/><Relationship Id="rId48" Type="http://schemas.openxmlformats.org/officeDocument/2006/relationships/hyperlink" Target="https://zakupki.gov.ru/epz/order/notice/ea20/view/common-info.html?regNumber=0873400003923000031" TargetMode="External"/><Relationship Id="rId56" Type="http://schemas.openxmlformats.org/officeDocument/2006/relationships/hyperlink" Target="https://zakupki.gov.ru/epz/order/notice/ea20/view/common-info.html?regNumber=0873400003923000046" TargetMode="External"/><Relationship Id="rId64" Type="http://schemas.openxmlformats.org/officeDocument/2006/relationships/hyperlink" Target="https://zakupki.gov.ru/epz/order/notice/ea20/view/common-info.html?regNumber=0873400003923000057" TargetMode="External"/><Relationship Id="rId69" Type="http://schemas.openxmlformats.org/officeDocument/2006/relationships/hyperlink" Target="https://zakupki.gov.ru/epz/order/notice/ea20/view/common-info.html?regNumber=0873400003923000068" TargetMode="External"/><Relationship Id="rId8" Type="http://schemas.openxmlformats.org/officeDocument/2006/relationships/hyperlink" Target="https://zakupki.gov.ru/epz/order/notice/ea20/view/common-info.html?regNumber=0873400003922000408" TargetMode="External"/><Relationship Id="rId51" Type="http://schemas.openxmlformats.org/officeDocument/2006/relationships/hyperlink" Target="https://zakupki.gov.ru/epz/order/notice/ea20/view/common-info.html?regNumber=0873400003923000035" TargetMode="External"/><Relationship Id="rId3" Type="http://schemas.openxmlformats.org/officeDocument/2006/relationships/hyperlink" Target="https://zakupki.gov.ru/epz/contract/contractCard/common-info.html?reestrNumber=1970515020221000187" TargetMode="External"/><Relationship Id="rId12" Type="http://schemas.openxmlformats.org/officeDocument/2006/relationships/hyperlink" Target="https://zakupki.gov.ru/epz/order/notice/ea20/view/common-info.html?regNumber=0873400003922000409" TargetMode="External"/><Relationship Id="rId17" Type="http://schemas.openxmlformats.org/officeDocument/2006/relationships/hyperlink" Target="https://zakupki.gov.ru/epz/order/notice/ea20/view/common-info.html?regNumber=0873400003922000413" TargetMode="External"/><Relationship Id="rId25" Type="http://schemas.openxmlformats.org/officeDocument/2006/relationships/hyperlink" Target="https://zakupki.gov.ru/epz/order/notice/ea20/view/common-info.html?regNumber=0873400003922000478" TargetMode="External"/><Relationship Id="rId33" Type="http://schemas.openxmlformats.org/officeDocument/2006/relationships/hyperlink" Target="https://zakupki.gov.ru/epz/order/notice/ea20/view/common-info.html?regNumber=0873400003923000013" TargetMode="External"/><Relationship Id="rId38" Type="http://schemas.openxmlformats.org/officeDocument/2006/relationships/hyperlink" Target="https://zakupki.gov.ru/epz/order/notice/ea20/view/common-info.html?regNumber=0873400003923000017" TargetMode="External"/><Relationship Id="rId46" Type="http://schemas.openxmlformats.org/officeDocument/2006/relationships/hyperlink" Target="https://zakupki.gov.ru/epz/order/notice/ea20/view/common-info.html?regNumber=0873400003923000029" TargetMode="External"/><Relationship Id="rId59" Type="http://schemas.openxmlformats.org/officeDocument/2006/relationships/hyperlink" Target="https://zakupki.gov.ru/epz/order/notice/ea20/view/common-info.html?regNumber=0873400003923000050" TargetMode="External"/><Relationship Id="rId67" Type="http://schemas.openxmlformats.org/officeDocument/2006/relationships/hyperlink" Target="https://zakupki.gov.ru/epz/order/notice/ea20/view/common-info.html?regNumber=0873400003923000066" TargetMode="External"/><Relationship Id="rId20" Type="http://schemas.openxmlformats.org/officeDocument/2006/relationships/hyperlink" Target="https://zakupki.gov.ru/epz/order/notice/ea20/view/common-info.html?regNumber=0873400003922000422" TargetMode="External"/><Relationship Id="rId41" Type="http://schemas.openxmlformats.org/officeDocument/2006/relationships/hyperlink" Target="https://zakupki.gov.ru/epz/order/notice/ea20/view/common-info.html?regNumber=0873400003923000024" TargetMode="External"/><Relationship Id="rId54" Type="http://schemas.openxmlformats.org/officeDocument/2006/relationships/hyperlink" Target="https://zakupki.gov.ru/epz/order/notice/ea20/view/common-info.html?regNumber=0873400003923000043" TargetMode="External"/><Relationship Id="rId62" Type="http://schemas.openxmlformats.org/officeDocument/2006/relationships/hyperlink" Target="https://zakupki.gov.ru/epz/order/notice/ea20/view/common-info.html?regNumber=0873400003923000055" TargetMode="External"/><Relationship Id="rId70" Type="http://schemas.openxmlformats.org/officeDocument/2006/relationships/hyperlink" Target="https://zakupki.gov.ru/epz/order/notice/ea20/view/common-info.html?regNumber=0873400003923000069" TargetMode="External"/><Relationship Id="rId1" Type="http://schemas.openxmlformats.org/officeDocument/2006/relationships/hyperlink" Target="https://zakupki.gov.ru/epz/contract/contractCard/common-info.html?reestrNumber=1970515020221000096" TargetMode="External"/><Relationship Id="rId6" Type="http://schemas.openxmlformats.org/officeDocument/2006/relationships/hyperlink" Target="https://zakupki.gov.ru/epz/order/notice/ea20/view/common-info.html?regNumber=0873400003922000389" TargetMode="External"/><Relationship Id="rId15" Type="http://schemas.openxmlformats.org/officeDocument/2006/relationships/hyperlink" Target="https://zakupki.gov.ru/epz/order/notice/ea20/view/common-info.html?regNumber=0873400003922000424" TargetMode="External"/><Relationship Id="rId23" Type="http://schemas.openxmlformats.org/officeDocument/2006/relationships/hyperlink" Target="https://zakupki.gov.ru/epz/order/notice/ea20/view/common-info.html?regNumber=0873400003922000429" TargetMode="External"/><Relationship Id="rId28" Type="http://schemas.openxmlformats.org/officeDocument/2006/relationships/hyperlink" Target="https://zakupki.gov.ru/epz/order/notice/ea20/view/common-info.html?regNumber=0873400003923000006" TargetMode="External"/><Relationship Id="rId36" Type="http://schemas.openxmlformats.org/officeDocument/2006/relationships/hyperlink" Target="https://zakupki.gov.ru/epz/order/notice/ea20/view/common-info.html?regNumber=0873400003923000015" TargetMode="External"/><Relationship Id="rId49" Type="http://schemas.openxmlformats.org/officeDocument/2006/relationships/hyperlink" Target="https://zakupki.gov.ru/epz/order/notice/ea20/view/common-info.html?regNumber=0873400003923000032" TargetMode="External"/><Relationship Id="rId57" Type="http://schemas.openxmlformats.org/officeDocument/2006/relationships/hyperlink" Target="https://zakupki.gov.ru/epz/order/notice/ea20/view/common-info.html?regNumber=0873400003923000047" TargetMode="External"/><Relationship Id="rId10" Type="http://schemas.openxmlformats.org/officeDocument/2006/relationships/hyperlink" Target="https://zakupki.gov.ru/epz/order/notice/ea20/view/common-info.html?regNumber=0873400003922000412" TargetMode="External"/><Relationship Id="rId31" Type="http://schemas.openxmlformats.org/officeDocument/2006/relationships/hyperlink" Target="https://zakupki.gov.ru/epz/order/notice/ea20/view/common-info.html?regNumber=0873400003923000010" TargetMode="External"/><Relationship Id="rId44" Type="http://schemas.openxmlformats.org/officeDocument/2006/relationships/hyperlink" Target="https://zakupki.gov.ru/epz/order/notice/ea20/view/common-info.html?regNumber=0873400003923000027" TargetMode="External"/><Relationship Id="rId52" Type="http://schemas.openxmlformats.org/officeDocument/2006/relationships/hyperlink" Target="https://zakupki.gov.ru/epz/order/notice/ea20/view/common-info.html?regNumber=0873400003923000036" TargetMode="External"/><Relationship Id="rId60" Type="http://schemas.openxmlformats.org/officeDocument/2006/relationships/hyperlink" Target="https://zakupki.gov.ru/epz/order/notice/ea20/view/common-info.html?regNumber=0873400003923000053" TargetMode="External"/><Relationship Id="rId65" Type="http://schemas.openxmlformats.org/officeDocument/2006/relationships/hyperlink" Target="https://zakupki.gov.ru/epz/order/notice/ea20/view/common-info.html?regNumber=0873400003923000059" TargetMode="External"/><Relationship Id="rId4" Type="http://schemas.openxmlformats.org/officeDocument/2006/relationships/hyperlink" Target="https://zakupki.gov.ru/epz/contract/contractCard/common-info.html?reestrNumber=1970515020221000132" TargetMode="External"/><Relationship Id="rId9" Type="http://schemas.openxmlformats.org/officeDocument/2006/relationships/hyperlink" Target="https://zakupki.gov.ru/epz/order/notice/ea20/view/common-info.html?regNumber=0873400003922000410" TargetMode="External"/><Relationship Id="rId13" Type="http://schemas.openxmlformats.org/officeDocument/2006/relationships/hyperlink" Target="https://zakupki.gov.ru/epz/order/notice/ea20/view/common-info.html?regNumber=0873400003922000426" TargetMode="External"/><Relationship Id="rId18" Type="http://schemas.openxmlformats.org/officeDocument/2006/relationships/hyperlink" Target="https://zakupki.gov.ru/epz/order/notice/ea20/view/common-info.html?regNumber=0873400003922000407" TargetMode="External"/><Relationship Id="rId39" Type="http://schemas.openxmlformats.org/officeDocument/2006/relationships/hyperlink" Target="https://zakupki.gov.ru/epz/order/notice/ea20/view/common-info.html?regNumber=0873400003923000018" TargetMode="External"/><Relationship Id="rId34" Type="http://schemas.openxmlformats.org/officeDocument/2006/relationships/hyperlink" Target="https://zakupki.gov.ru/epz/order/notice/ea20/view/common-info.html?regNumber=0873400003923000012" TargetMode="External"/><Relationship Id="rId50" Type="http://schemas.openxmlformats.org/officeDocument/2006/relationships/hyperlink" Target="https://zakupki.gov.ru/epz/order/notice/ea20/view/common-info.html?regNumber=0873400003923000034" TargetMode="External"/><Relationship Id="rId55" Type="http://schemas.openxmlformats.org/officeDocument/2006/relationships/hyperlink" Target="https://zakupki.gov.ru/epz/order/notice/ea20/view/common-info.html?regNumber=0873400003923000045"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zakupki.gov.ru/epz/order/notice/ea20/view/common-info.html?regNumber=0873400003923000063" TargetMode="External"/><Relationship Id="rId13" Type="http://schemas.openxmlformats.org/officeDocument/2006/relationships/hyperlink" Target="https://zakupki.gov.ru/epz/order/notice/ea20/view/common-info.html?regNumber=0873400003923000089" TargetMode="External"/><Relationship Id="rId3" Type="http://schemas.openxmlformats.org/officeDocument/2006/relationships/hyperlink" Target="https://zakupki.gov.ru/epz/order/notice/ea20/view/common-info.html?regNumber=0873400003923000021" TargetMode="External"/><Relationship Id="rId7" Type="http://schemas.openxmlformats.org/officeDocument/2006/relationships/hyperlink" Target="https://zakupki.gov.ru/epz/order/notice/ea20/view/common-info.html?regNumber=0873400003923000062" TargetMode="External"/><Relationship Id="rId12" Type="http://schemas.openxmlformats.org/officeDocument/2006/relationships/hyperlink" Target="https://zakupki.gov.ru/epz/order/notice/ea20/view/common-info.html?regNumber=0873400003923000088" TargetMode="External"/><Relationship Id="rId2" Type="http://schemas.openxmlformats.org/officeDocument/2006/relationships/hyperlink" Target="https://zakupki.gov.ru/epz/order/notice/ea20/view/common-info.html?regNumber=0873400003923000020" TargetMode="External"/><Relationship Id="rId1" Type="http://schemas.openxmlformats.org/officeDocument/2006/relationships/hyperlink" Target="https://zakupki.gov.ru/epz/order/notice/ea20/view/common-info.html?regNumber=0873400003923000019" TargetMode="External"/><Relationship Id="rId6" Type="http://schemas.openxmlformats.org/officeDocument/2006/relationships/hyperlink" Target="https://zakupki.gov.ru/epz/order/notice/ea20/view/common-info.html?regNumber=0873400003923000048" TargetMode="External"/><Relationship Id="rId11" Type="http://schemas.openxmlformats.org/officeDocument/2006/relationships/hyperlink" Target="https://zakupki.gov.ru/epz/order/notice/ea20/view/common-info.html?regNumber=0873400003923000087" TargetMode="External"/><Relationship Id="rId5" Type="http://schemas.openxmlformats.org/officeDocument/2006/relationships/hyperlink" Target="https://zakupki.gov.ru/epz/order/notice/ea20/view/common-info.html?regNumber=0873400003923000037" TargetMode="External"/><Relationship Id="rId15" Type="http://schemas.openxmlformats.org/officeDocument/2006/relationships/printerSettings" Target="../printerSettings/printerSettings4.bin"/><Relationship Id="rId10" Type="http://schemas.openxmlformats.org/officeDocument/2006/relationships/hyperlink" Target="https://zakupki.gov.ru/epz/order/notice/ea20/view/common-info.html?regNumber=0873400003923000076" TargetMode="External"/><Relationship Id="rId4" Type="http://schemas.openxmlformats.org/officeDocument/2006/relationships/hyperlink" Target="https://zakupki.gov.ru/epz/order/notice/ea20/view/common-info.html?regNumber=0873400003923000022" TargetMode="External"/><Relationship Id="rId9" Type="http://schemas.openxmlformats.org/officeDocument/2006/relationships/hyperlink" Target="https://zakupki.gov.ru/epz/order/notice/ea20/view/common-info.html?regNumber=0873400003923000064" TargetMode="External"/><Relationship Id="rId14" Type="http://schemas.openxmlformats.org/officeDocument/2006/relationships/hyperlink" Target="https://zakupki.gov.ru/epz/order/notice/ea20/view/common-info.html?regNumber=0873400003923000090"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zakupki.gov.ru/epz/order/notice/ea20/view/common-info.html?regNumber=0873400003923000107" TargetMode="External"/><Relationship Id="rId3" Type="http://schemas.openxmlformats.org/officeDocument/2006/relationships/hyperlink" Target="https://zakupki.gov.ru/epz/contract/contractCard/common-info.html?reestrNumber=1970515020222000447" TargetMode="External"/><Relationship Id="rId7" Type="http://schemas.openxmlformats.org/officeDocument/2006/relationships/hyperlink" Target="https://zakupki.gov.ru/epz/order/notice/ea20/view/common-info.html?regNumber=0873400003923000103" TargetMode="External"/><Relationship Id="rId2" Type="http://schemas.openxmlformats.org/officeDocument/2006/relationships/hyperlink" Target="https://zakupki.gov.ru/epz/contract/contractCard/common-info.html?reestrNumber=1970515020222000450" TargetMode="External"/><Relationship Id="rId1" Type="http://schemas.openxmlformats.org/officeDocument/2006/relationships/hyperlink" Target="https://zakupki.gov.ru/epz/contract/contractCard/common-info.html?reestrNumber=1970515020222000441" TargetMode="External"/><Relationship Id="rId6" Type="http://schemas.openxmlformats.org/officeDocument/2006/relationships/hyperlink" Target="https://zakupki.gov.ru/epz/order/notice/ea20/view/common-info.html?regNumber=0873400003922000674" TargetMode="External"/><Relationship Id="rId5" Type="http://schemas.openxmlformats.org/officeDocument/2006/relationships/hyperlink" Target="https://zakupki.gov.ru/epz/order/notice/ea20/view/common-info.html?regNumber=0873400003922000673" TargetMode="External"/><Relationship Id="rId4" Type="http://schemas.openxmlformats.org/officeDocument/2006/relationships/hyperlink" Target="https://zakupki.gov.ru/epz/contract/contractCard/common-info.html?reestrNumber=1970515020222000448"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60" TargetMode="External"/><Relationship Id="rId21" Type="http://schemas.openxmlformats.org/officeDocument/2006/relationships/hyperlink" Target="https://zakupki.gov.ru/epz/order/notice/ea20/view/common-info.html?regNumber=0873400003922000565" TargetMode="External"/><Relationship Id="rId42" Type="http://schemas.openxmlformats.org/officeDocument/2006/relationships/hyperlink" Target="https://zakupki.gov.ru/epz/order/notice/ea20/view/common-info.html?regNumber=0873400003922000588" TargetMode="External"/><Relationship Id="rId63" Type="http://schemas.openxmlformats.org/officeDocument/2006/relationships/hyperlink" Target="https://zakupki.gov.ru/epz/order/notice/ea20/view/common-info.html?regNumber=0873400003922000615" TargetMode="External"/><Relationship Id="rId84" Type="http://schemas.openxmlformats.org/officeDocument/2006/relationships/hyperlink" Target="https://zakupki.gov.ru/epz/order/notice/ea20/view/common-info.html?regNumber=0873400003922000627" TargetMode="External"/><Relationship Id="rId138" Type="http://schemas.openxmlformats.org/officeDocument/2006/relationships/hyperlink" Target="https://zakupki.gov.ru/epz/order/notice/ea20/view/common-info.html?regNumber=0873400003923000042" TargetMode="External"/><Relationship Id="rId107" Type="http://schemas.openxmlformats.org/officeDocument/2006/relationships/hyperlink" Target="https://zakupki.gov.ru/epz/order/notice/ea20/view/common-info.html?regNumber=0873400003922000650" TargetMode="External"/><Relationship Id="rId11" Type="http://schemas.openxmlformats.org/officeDocument/2006/relationships/hyperlink" Target="https://zakupki.gov.ru/epz/order/notice/ea20/view/common-info.html?regNumber=0873400003922000554" TargetMode="External"/><Relationship Id="rId32" Type="http://schemas.openxmlformats.org/officeDocument/2006/relationships/hyperlink" Target="https://zakupki.gov.ru/epz/order/notice/ea20/view/common-info.html?regNumber=0873400003922000576" TargetMode="External"/><Relationship Id="rId53" Type="http://schemas.openxmlformats.org/officeDocument/2006/relationships/hyperlink" Target="https://zakupki.gov.ru/epz/order/notice/ea20/view/common-info.html?regNumber=0873400003922000598" TargetMode="External"/><Relationship Id="rId74" Type="http://schemas.openxmlformats.org/officeDocument/2006/relationships/hyperlink" Target="https://zakupki.gov.ru/epz/order/notice/ea20/view/common-info.html?regNumber=0873400003922000601" TargetMode="External"/><Relationship Id="rId128" Type="http://schemas.openxmlformats.org/officeDocument/2006/relationships/hyperlink" Target="https://zakupki.gov.ru/epz/order/notice/ea20/view/common-info.html?regNumber=0873400003922000671" TargetMode="External"/><Relationship Id="rId149" Type="http://schemas.openxmlformats.org/officeDocument/2006/relationships/printerSettings" Target="../printerSettings/printerSettings6.bin"/><Relationship Id="rId5" Type="http://schemas.openxmlformats.org/officeDocument/2006/relationships/hyperlink" Target="https://zakupki.gov.ru/epz/order/notice/ea20/view/common-info.html?regNumber=0873400003922000548" TargetMode="External"/><Relationship Id="rId95" Type="http://schemas.openxmlformats.org/officeDocument/2006/relationships/hyperlink" Target="https://zakupki.gov.ru/epz/order/notice/ea20/view/common-info.html?regNumber=0873400003922000644" TargetMode="External"/><Relationship Id="rId22" Type="http://schemas.openxmlformats.org/officeDocument/2006/relationships/hyperlink" Target="https://zakupki.gov.ru/epz/order/notice/ea20/view/common-info.html?regNumber=0873400003922000566" TargetMode="External"/><Relationship Id="rId27" Type="http://schemas.openxmlformats.org/officeDocument/2006/relationships/hyperlink" Target="https://zakupki.gov.ru/epz/order/notice/ea20/view/common-info.html?regNumber=0873400003922000572" TargetMode="External"/><Relationship Id="rId43" Type="http://schemas.openxmlformats.org/officeDocument/2006/relationships/hyperlink" Target="https://zakupki.gov.ru/epz/order/notice/ea20/view/common-info.html?regNumber=0873400003922000589" TargetMode="External"/><Relationship Id="rId48" Type="http://schemas.openxmlformats.org/officeDocument/2006/relationships/hyperlink" Target="https://zakupki.gov.ru/epz/order/notice/ea20/view/common-info.html?regNumber=0873400003922000582" TargetMode="External"/><Relationship Id="rId64" Type="http://schemas.openxmlformats.org/officeDocument/2006/relationships/hyperlink" Target="https://zakupki.gov.ru/epz/order/notice/ea20/view/common-info.html?regNumber=0873400003922000614" TargetMode="External"/><Relationship Id="rId69" Type="http://schemas.openxmlformats.org/officeDocument/2006/relationships/hyperlink" Target="https://zakupki.gov.ru/epz/order/notice/ea20/view/common-info.html?regNumber=0873400003922000606" TargetMode="External"/><Relationship Id="rId113" Type="http://schemas.openxmlformats.org/officeDocument/2006/relationships/hyperlink" Target="https://zakupki.gov.ru/epz/order/notice/ea20/view/common-info.html?regNumber=0873400003922000656" TargetMode="External"/><Relationship Id="rId118" Type="http://schemas.openxmlformats.org/officeDocument/2006/relationships/hyperlink" Target="https://zakupki.gov.ru/epz/order/notice/ea20/view/common-info.html?regNumber=0873400003922000661" TargetMode="External"/><Relationship Id="rId134" Type="http://schemas.openxmlformats.org/officeDocument/2006/relationships/hyperlink" Target="https://zakupki.gov.ru/epz/order/notice/ea20/view/common-info.html?regNumber=0873400003923000003" TargetMode="External"/><Relationship Id="rId139" Type="http://schemas.openxmlformats.org/officeDocument/2006/relationships/hyperlink" Target="https://zakupki.gov.ru/epz/order/notice/ea20/view/common-info.html?regNumber=0873400003923000044" TargetMode="External"/><Relationship Id="rId80" Type="http://schemas.openxmlformats.org/officeDocument/2006/relationships/hyperlink" Target="https://zakupki.gov.ru/epz/order/notice/ea20/view/common-info.html?regNumber=0873400003922000611" TargetMode="External"/><Relationship Id="rId85" Type="http://schemas.openxmlformats.org/officeDocument/2006/relationships/hyperlink" Target="https://zakupki.gov.ru/epz/order/notice/ea20/view/common-info.html?regNumber=0873400003922000628" TargetMode="External"/><Relationship Id="rId12" Type="http://schemas.openxmlformats.org/officeDocument/2006/relationships/hyperlink" Target="https://zakupki.gov.ru/epz/order/notice/ea20/view/common-info.html?regNumber=0873400003922000555" TargetMode="External"/><Relationship Id="rId17" Type="http://schemas.openxmlformats.org/officeDocument/2006/relationships/hyperlink" Target="https://zakupki.gov.ru/epz/order/notice/ea20/view/common-info.html?regNumber=0873400003922000559" TargetMode="External"/><Relationship Id="rId33" Type="http://schemas.openxmlformats.org/officeDocument/2006/relationships/hyperlink" Target="https://zakupki.gov.ru/epz/order/notice/ea20/view/common-info.html?regNumber=0873400003922000577" TargetMode="External"/><Relationship Id="rId38" Type="http://schemas.openxmlformats.org/officeDocument/2006/relationships/hyperlink" Target="https://zakupki.gov.ru/epz/order/notice/ea20/view/common-info.html?regNumber=0873400003922000584" TargetMode="External"/><Relationship Id="rId59" Type="http://schemas.openxmlformats.org/officeDocument/2006/relationships/hyperlink" Target="https://zakupki.gov.ru/epz/order/notice/ea20/view/common-info.html?regNumber=0873400003922000619" TargetMode="External"/><Relationship Id="rId103" Type="http://schemas.openxmlformats.org/officeDocument/2006/relationships/hyperlink" Target="https://zakupki.gov.ru/epz/order/notice/ea20/view/common-info.html?regNumber=0873400003922000646" TargetMode="External"/><Relationship Id="rId108" Type="http://schemas.openxmlformats.org/officeDocument/2006/relationships/hyperlink" Target="https://zakupki.gov.ru/epz/order/notice/ea20/view/common-info.html?regNumber=0873400003922000651" TargetMode="External"/><Relationship Id="rId124" Type="http://schemas.openxmlformats.org/officeDocument/2006/relationships/hyperlink" Target="https://zakupki.gov.ru/epz/order/notice/ea20/view/common-info.html?regNumber=0873400003922000667" TargetMode="External"/><Relationship Id="rId129" Type="http://schemas.openxmlformats.org/officeDocument/2006/relationships/hyperlink" Target="https://zakupki.gov.ru/epz/order/notice/ea20/view/common-info.html?regNumber=0873400003922000672" TargetMode="External"/><Relationship Id="rId54" Type="http://schemas.openxmlformats.org/officeDocument/2006/relationships/hyperlink" Target="https://zakupki.gov.ru/epz/order/notice/ea20/view/common-info.html?regNumber=0873400003922000624" TargetMode="External"/><Relationship Id="rId70" Type="http://schemas.openxmlformats.org/officeDocument/2006/relationships/hyperlink" Target="https://zakupki.gov.ru/epz/order/notice/ea20/view/common-info.html?regNumber=0873400003922000605" TargetMode="External"/><Relationship Id="rId75" Type="http://schemas.openxmlformats.org/officeDocument/2006/relationships/hyperlink" Target="https://zakupki.gov.ru/epz/order/notice/ea20/view/common-info.html?regNumber=0873400003922000600" TargetMode="External"/><Relationship Id="rId91" Type="http://schemas.openxmlformats.org/officeDocument/2006/relationships/hyperlink" Target="https://zakupki.gov.ru/epz/order/notice/ea20/view/common-info.html?regNumber=0873400003922000634" TargetMode="External"/><Relationship Id="rId96" Type="http://schemas.openxmlformats.org/officeDocument/2006/relationships/hyperlink" Target="https://zakupki.gov.ru/epz/order/notice/ea20/view/common-info.html?regNumber=0873400003922000645" TargetMode="External"/><Relationship Id="rId140" Type="http://schemas.openxmlformats.org/officeDocument/2006/relationships/hyperlink" Target="https://zakupki.gov.ru/epz/order/notice/ea20/view/common-info.html?regNumber=0873400003923000070" TargetMode="External"/><Relationship Id="rId145" Type="http://schemas.openxmlformats.org/officeDocument/2006/relationships/hyperlink" Target="https://zakupki.gov.ru/epz/order/notice/ea20/view/common-info.html?regNumber=0873400003923000094" TargetMode="External"/><Relationship Id="rId1" Type="http://schemas.openxmlformats.org/officeDocument/2006/relationships/hyperlink" Target="https://zakupki.gov.ru/epz/order/notice/ea20/view/common-info.html?regNumber=0873400003922000544" TargetMode="External"/><Relationship Id="rId6" Type="http://schemas.openxmlformats.org/officeDocument/2006/relationships/hyperlink" Target="https://zakupki.gov.ru/epz/order/notice/ea20/view/common-info.html?regNumber=0873400003922000549" TargetMode="External"/><Relationship Id="rId23" Type="http://schemas.openxmlformats.org/officeDocument/2006/relationships/hyperlink" Target="https://zakupki.gov.ru/epz/order/notice/ea20/view/common-info.html?regNumber=0873400003922000568" TargetMode="External"/><Relationship Id="rId28" Type="http://schemas.openxmlformats.org/officeDocument/2006/relationships/hyperlink" Target="https://zakupki.gov.ru/epz/order/notice/ea20/view/common-info.html?regNumber=0873400003922000581" TargetMode="External"/><Relationship Id="rId49" Type="http://schemas.openxmlformats.org/officeDocument/2006/relationships/hyperlink" Target="https://zakupki.gov.ru/epz/order/notice/ea20/view/common-info.html?regNumber=0873400003922000597" TargetMode="External"/><Relationship Id="rId114" Type="http://schemas.openxmlformats.org/officeDocument/2006/relationships/hyperlink" Target="https://zakupki.gov.ru/epz/order/notice/ea20/view/common-info.html?regNumber=0873400003922000657" TargetMode="External"/><Relationship Id="rId119" Type="http://schemas.openxmlformats.org/officeDocument/2006/relationships/hyperlink" Target="https://zakupki.gov.ru/epz/order/notice/ea20/view/common-info.html?regNumber=0873400003922000662" TargetMode="External"/><Relationship Id="rId44" Type="http://schemas.openxmlformats.org/officeDocument/2006/relationships/hyperlink" Target="https://zakupki.gov.ru/epz/order/notice/ea20/view/common-info.html?regNumber=0873400003922000590" TargetMode="External"/><Relationship Id="rId60" Type="http://schemas.openxmlformats.org/officeDocument/2006/relationships/hyperlink" Target="https://zakupki.gov.ru/epz/order/notice/ea20/view/common-info.html?regNumber=0873400003922000618" TargetMode="External"/><Relationship Id="rId65" Type="http://schemas.openxmlformats.org/officeDocument/2006/relationships/hyperlink" Target="https://zakupki.gov.ru/epz/order/notice/ea20/view/common-info.html?regNumber=0873400003922000613" TargetMode="External"/><Relationship Id="rId81" Type="http://schemas.openxmlformats.org/officeDocument/2006/relationships/hyperlink" Target="https://zakupki.gov.ru/epz/order/notice/ea20/view/common-info.html?regNumber=0873400003922000624" TargetMode="External"/><Relationship Id="rId86" Type="http://schemas.openxmlformats.org/officeDocument/2006/relationships/hyperlink" Target="https://zakupki.gov.ru/epz/order/notice/ea20/view/common-info.html?regNumber=0873400003922000629" TargetMode="External"/><Relationship Id="rId130" Type="http://schemas.openxmlformats.org/officeDocument/2006/relationships/hyperlink" Target="https://zakupki.gov.ru/epz/order/notice/ea20/view/common-info.html?regNumber=0873400003922000675" TargetMode="External"/><Relationship Id="rId135" Type="http://schemas.openxmlformats.org/officeDocument/2006/relationships/hyperlink" Target="https://zakupki.gov.ru/epz/order/notice/ea20/view/common-info.html?regNumber=0873400003923000009" TargetMode="External"/><Relationship Id="rId13" Type="http://schemas.openxmlformats.org/officeDocument/2006/relationships/hyperlink" Target="https://zakupki.gov.ru/epz/order/notice/ea20/view/common-info.html?regNumber=0873400003922000556" TargetMode="External"/><Relationship Id="rId18" Type="http://schemas.openxmlformats.org/officeDocument/2006/relationships/hyperlink" Target="https://zakupki.gov.ru/epz/order/notice/ea20/view/common-info.html?regNumber=0873400003922000560" TargetMode="External"/><Relationship Id="rId39" Type="http://schemas.openxmlformats.org/officeDocument/2006/relationships/hyperlink" Target="https://zakupki.gov.ru/epz/order/notice/ea20/view/common-info.html?regNumber=0873400003922000585" TargetMode="External"/><Relationship Id="rId109" Type="http://schemas.openxmlformats.org/officeDocument/2006/relationships/hyperlink" Target="https://zakupki.gov.ru/epz/order/notice/ea20/view/common-info.html?regNumber=0873400003922000652" TargetMode="External"/><Relationship Id="rId34" Type="http://schemas.openxmlformats.org/officeDocument/2006/relationships/hyperlink" Target="https://zakupki.gov.ru/epz/order/notice/ea20/view/common-info.html?regNumber=0873400003922000577" TargetMode="External"/><Relationship Id="rId50" Type="http://schemas.openxmlformats.org/officeDocument/2006/relationships/hyperlink" Target="https://zakupki.gov.ru/epz/order/notice/ea20/view/common-info.html?regNumber=0873400003922000594" TargetMode="External"/><Relationship Id="rId55" Type="http://schemas.openxmlformats.org/officeDocument/2006/relationships/hyperlink" Target="https://zakupki.gov.ru/epz/order/notice/ea20/view/common-info.html?regNumber=0873400003922000623" TargetMode="External"/><Relationship Id="rId76" Type="http://schemas.openxmlformats.org/officeDocument/2006/relationships/hyperlink" Target="https://zakupki.gov.ru/epz/order/notice/ea20/view/common-info.html?regNumber=0873400003922000599" TargetMode="External"/><Relationship Id="rId97" Type="http://schemas.openxmlformats.org/officeDocument/2006/relationships/hyperlink" Target="https://zakupki.gov.ru/epz/order/notice/ea20/view/common-info.html?regNumber=0873400003922000635" TargetMode="External"/><Relationship Id="rId104" Type="http://schemas.openxmlformats.org/officeDocument/2006/relationships/hyperlink" Target="https://zakupki.gov.ru/epz/order/notice/ea20/view/common-info.html?regNumber=0873400003922000647" TargetMode="External"/><Relationship Id="rId120" Type="http://schemas.openxmlformats.org/officeDocument/2006/relationships/hyperlink" Target="https://zakupki.gov.ru/epz/order/notice/ea20/view/common-info.html?regNumber=0873400003922000663" TargetMode="External"/><Relationship Id="rId125" Type="http://schemas.openxmlformats.org/officeDocument/2006/relationships/hyperlink" Target="https://zakupki.gov.ru/epz/order/notice/ea20/view/common-info.html?regNumber=0873400003922000668" TargetMode="External"/><Relationship Id="rId141" Type="http://schemas.openxmlformats.org/officeDocument/2006/relationships/hyperlink" Target="https://zakupki.gov.ru/epz/order/notice/ea20/view/common-info.html?regNumber=0873400003923000071" TargetMode="External"/><Relationship Id="rId146" Type="http://schemas.openxmlformats.org/officeDocument/2006/relationships/hyperlink" Target="https://zakupki.gov.ru/epz/order/notice/ea20/view/common-info.html?regNumber=0873400003923000095" TargetMode="External"/><Relationship Id="rId7" Type="http://schemas.openxmlformats.org/officeDocument/2006/relationships/hyperlink" Target="https://zakupki.gov.ru/epz/order/notice/ea20/view/common-info.html?regNumber=0873400003922000550" TargetMode="External"/><Relationship Id="rId71" Type="http://schemas.openxmlformats.org/officeDocument/2006/relationships/hyperlink" Target="https://zakupki.gov.ru/epz/order/notice/ea20/view/common-info.html?regNumber=0873400003922000604" TargetMode="External"/><Relationship Id="rId92" Type="http://schemas.openxmlformats.org/officeDocument/2006/relationships/hyperlink" Target="https://zakupki.gov.ru/epz/order/notice/ea20/view/common-info.html?regNumber=0873400003922000637" TargetMode="External"/><Relationship Id="rId2" Type="http://schemas.openxmlformats.org/officeDocument/2006/relationships/hyperlink" Target="https://zakupki.gov.ru/epz/order/notice/ea20/view/common-info.html?regNumber=0873400003922000545" TargetMode="External"/><Relationship Id="rId29" Type="http://schemas.openxmlformats.org/officeDocument/2006/relationships/hyperlink" Target="https://zakupki.gov.ru/epz/order/notice/ea20/view/common-info.html?regNumber=0873400003922000567" TargetMode="External"/><Relationship Id="rId24" Type="http://schemas.openxmlformats.org/officeDocument/2006/relationships/hyperlink" Target="https://zakupki.gov.ru/epz/order/notice/ea20/view/common-info.html?regNumber=0873400003922000569" TargetMode="External"/><Relationship Id="rId40" Type="http://schemas.openxmlformats.org/officeDocument/2006/relationships/hyperlink" Target="https://zakupki.gov.ru/epz/order/notice/ea20/view/common-info.html?regNumber=0873400003922000586" TargetMode="External"/><Relationship Id="rId45" Type="http://schemas.openxmlformats.org/officeDocument/2006/relationships/hyperlink" Target="https://zakupki.gov.ru/epz/order/notice/ea20/view/common-info.html?regNumber=0873400003922000591" TargetMode="External"/><Relationship Id="rId66" Type="http://schemas.openxmlformats.org/officeDocument/2006/relationships/hyperlink" Target="https://zakupki.gov.ru/epz/order/notice/ea20/view/common-info.html?regNumber=0873400003922000612" TargetMode="External"/><Relationship Id="rId87" Type="http://schemas.openxmlformats.org/officeDocument/2006/relationships/hyperlink" Target="https://zakupki.gov.ru/epz/order/notice/ea20/view/common-info.html?regNumber=0873400003922000630" TargetMode="External"/><Relationship Id="rId110" Type="http://schemas.openxmlformats.org/officeDocument/2006/relationships/hyperlink" Target="https://zakupki.gov.ru/epz/order/notice/ea20/view/common-info.html?regNumber=0873400003922000653" TargetMode="External"/><Relationship Id="rId115" Type="http://schemas.openxmlformats.org/officeDocument/2006/relationships/hyperlink" Target="https://zakupki.gov.ru/epz/order/notice/ea20/view/common-info.html?regNumber=0873400003922000658" TargetMode="External"/><Relationship Id="rId131" Type="http://schemas.openxmlformats.org/officeDocument/2006/relationships/hyperlink" Target="https://zakupki.gov.ru/epz/order/notice/ea20/view/common-info.html?regNumber=0873400003922000679" TargetMode="External"/><Relationship Id="rId136" Type="http://schemas.openxmlformats.org/officeDocument/2006/relationships/hyperlink" Target="https://zakupki.gov.ru/epz/order/notice/ea20/view/common-info.html?regNumber=0873400003923000040" TargetMode="External"/><Relationship Id="rId61" Type="http://schemas.openxmlformats.org/officeDocument/2006/relationships/hyperlink" Target="https://zakupki.gov.ru/epz/order/notice/ea20/view/common-info.html?regNumber=0873400003922000617" TargetMode="External"/><Relationship Id="rId82" Type="http://schemas.openxmlformats.org/officeDocument/2006/relationships/hyperlink" Target="https://zakupki.gov.ru/epz/order/notice/ea20/view/common-info.html?regNumber=0873400003922000625" TargetMode="External"/><Relationship Id="rId19" Type="http://schemas.openxmlformats.org/officeDocument/2006/relationships/hyperlink" Target="https://zakupki.gov.ru/epz/order/notice/ea20/view/common-info.html?regNumber=0873400003922000561" TargetMode="External"/><Relationship Id="rId14" Type="http://schemas.openxmlformats.org/officeDocument/2006/relationships/hyperlink" Target="https://zakupki.gov.ru/epz/order/notice/ea20/view/common-info.html?regNumber=0873400003922000557" TargetMode="External"/><Relationship Id="rId30" Type="http://schemas.openxmlformats.org/officeDocument/2006/relationships/hyperlink" Target="https://zakupki.gov.ru/epz/order/notice/ea20/view/common-info.html?regNumber=0873400003922000574" TargetMode="External"/><Relationship Id="rId35" Type="http://schemas.openxmlformats.org/officeDocument/2006/relationships/hyperlink" Target="https://zakupki.gov.ru/epz/order/notice/ea20/view/common-info.html?regNumber=0873400003922000579" TargetMode="External"/><Relationship Id="rId56" Type="http://schemas.openxmlformats.org/officeDocument/2006/relationships/hyperlink" Target="https://zakupki.gov.ru/epz/order/notice/ea20/view/common-info.html?regNumber=0873400003922000622" TargetMode="External"/><Relationship Id="rId77" Type="http://schemas.openxmlformats.org/officeDocument/2006/relationships/hyperlink" Target="https://zakupki.gov.ru/epz/order/notice/ea20/view/common-info.html?regNumber=0873400003922000608" TargetMode="External"/><Relationship Id="rId100" Type="http://schemas.openxmlformats.org/officeDocument/2006/relationships/hyperlink" Target="https://zakupki.gov.ru/epz/order/notice/ea20/view/common-info.html?regNumber=0873400003922000641" TargetMode="External"/><Relationship Id="rId105" Type="http://schemas.openxmlformats.org/officeDocument/2006/relationships/hyperlink" Target="https://zakupki.gov.ru/epz/order/notice/ea20/view/common-info.html?regNumber=0873400003922000648" TargetMode="External"/><Relationship Id="rId126" Type="http://schemas.openxmlformats.org/officeDocument/2006/relationships/hyperlink" Target="https://zakupki.gov.ru/epz/order/notice/ea20/view/common-info.html?regNumber=0873400003922000669" TargetMode="External"/><Relationship Id="rId147" Type="http://schemas.openxmlformats.org/officeDocument/2006/relationships/hyperlink" Target="https://zakupki.gov.ru/epz/order/notice/ea20/view/common-info.html?regNumber=0873400003923000096" TargetMode="External"/><Relationship Id="rId8" Type="http://schemas.openxmlformats.org/officeDocument/2006/relationships/hyperlink" Target="https://zakupki.gov.ru/epz/order/notice/ea20/view/common-info.html?regNumber=0873400003922000551" TargetMode="External"/><Relationship Id="rId51" Type="http://schemas.openxmlformats.org/officeDocument/2006/relationships/hyperlink" Target="https://zakupki.gov.ru/epz/order/notice/ea20/view/common-info.html?regNumber=0873400003922000595" TargetMode="External"/><Relationship Id="rId72" Type="http://schemas.openxmlformats.org/officeDocument/2006/relationships/hyperlink" Target="https://zakupki.gov.ru/epz/order/notice/ea20/view/common-info.html?regNumber=0873400003922000603" TargetMode="External"/><Relationship Id="rId93" Type="http://schemas.openxmlformats.org/officeDocument/2006/relationships/hyperlink" Target="https://zakupki.gov.ru/epz/order/notice/ea20/view/common-info.html?regNumber=0873400003922000639" TargetMode="External"/><Relationship Id="rId98" Type="http://schemas.openxmlformats.org/officeDocument/2006/relationships/hyperlink" Target="https://zakupki.gov.ru/epz/order/notice/ea20/view/common-info.html?regNumber=0873400003922000638" TargetMode="External"/><Relationship Id="rId121" Type="http://schemas.openxmlformats.org/officeDocument/2006/relationships/hyperlink" Target="https://zakupki.gov.ru/epz/order/notice/ea20/view/common-info.html?regNumber=0873400003922000664" TargetMode="External"/><Relationship Id="rId142" Type="http://schemas.openxmlformats.org/officeDocument/2006/relationships/hyperlink" Target="https://zakupki.gov.ru/epz/order/notice/ea20/view/common-info.html?regNumber=0873400003923000091" TargetMode="External"/><Relationship Id="rId3" Type="http://schemas.openxmlformats.org/officeDocument/2006/relationships/hyperlink" Target="https://zakupki.gov.ru/epz/order/notice/ea20/view/common-info.html?regNumber=0873400003922000546" TargetMode="External"/><Relationship Id="rId25" Type="http://schemas.openxmlformats.org/officeDocument/2006/relationships/hyperlink" Target="https://zakupki.gov.ru/epz/order/notice/ea20/view/common-info.html?regNumber=0873400003922000570" TargetMode="External"/><Relationship Id="rId46" Type="http://schemas.openxmlformats.org/officeDocument/2006/relationships/hyperlink" Target="https://zakupki.gov.ru/epz/order/notice/ea20/view/common-info.html?regNumber=0873400003922000592" TargetMode="External"/><Relationship Id="rId67" Type="http://schemas.openxmlformats.org/officeDocument/2006/relationships/hyperlink" Target="https://zakupki.gov.ru/epz/order/notice/ea20/view/common-info.html?regNumber=0873400003922000608" TargetMode="External"/><Relationship Id="rId116" Type="http://schemas.openxmlformats.org/officeDocument/2006/relationships/hyperlink" Target="https://zakupki.gov.ru/epz/order/notice/ea20/view/common-info.html?regNumber=0873400003922000659" TargetMode="External"/><Relationship Id="rId137" Type="http://schemas.openxmlformats.org/officeDocument/2006/relationships/hyperlink" Target="https://zakupki.gov.ru/epz/order/notice/ea20/view/common-info.html?regNumber=0873400003923000041" TargetMode="External"/><Relationship Id="rId20" Type="http://schemas.openxmlformats.org/officeDocument/2006/relationships/hyperlink" Target="https://zakupki.gov.ru/epz/order/notice/ea20/view/common-info.html?regNumber=0873400003922000564" TargetMode="External"/><Relationship Id="rId41" Type="http://schemas.openxmlformats.org/officeDocument/2006/relationships/hyperlink" Target="https://zakupki.gov.ru/epz/order/notice/ea20/view/common-info.html?regNumber=0873400003922000587" TargetMode="External"/><Relationship Id="rId62" Type="http://schemas.openxmlformats.org/officeDocument/2006/relationships/hyperlink" Target="https://zakupki.gov.ru/epz/order/notice/ea20/view/common-info.html?regNumber=0873400003922000616" TargetMode="External"/><Relationship Id="rId83" Type="http://schemas.openxmlformats.org/officeDocument/2006/relationships/hyperlink" Target="https://zakupki.gov.ru/epz/order/notice/ea20/view/common-info.html?regNumber=0873400003922000626" TargetMode="External"/><Relationship Id="rId88" Type="http://schemas.openxmlformats.org/officeDocument/2006/relationships/hyperlink" Target="https://zakupki.gov.ru/epz/order/notice/ea20/view/common-info.html?regNumber=0873400003922000631" TargetMode="External"/><Relationship Id="rId111" Type="http://schemas.openxmlformats.org/officeDocument/2006/relationships/hyperlink" Target="https://zakupki.gov.ru/epz/order/notice/ea20/view/common-info.html?regNumber=0873400003922000654" TargetMode="External"/><Relationship Id="rId132" Type="http://schemas.openxmlformats.org/officeDocument/2006/relationships/hyperlink" Target="https://zakupki.gov.ru/epz/order/notice/ea20/view/common-info.html?regNumber=0873400003923000001" TargetMode="External"/><Relationship Id="rId15" Type="http://schemas.openxmlformats.org/officeDocument/2006/relationships/hyperlink" Target="https://zakupki.gov.ru/epz/order/notice/ea20/view/common-info.html?regNumber=0873400003922000557" TargetMode="External"/><Relationship Id="rId36" Type="http://schemas.openxmlformats.org/officeDocument/2006/relationships/hyperlink" Target="https://zakupki.gov.ru/epz/order/notice/ea20/view/common-info.html?regNumber=0873400003922000573" TargetMode="External"/><Relationship Id="rId57" Type="http://schemas.openxmlformats.org/officeDocument/2006/relationships/hyperlink" Target="https://zakupki.gov.ru/epz/order/notice/ea20/view/common-info.html?regNumber=0873400003922000621" TargetMode="External"/><Relationship Id="rId106" Type="http://schemas.openxmlformats.org/officeDocument/2006/relationships/hyperlink" Target="https://zakupki.gov.ru/epz/order/notice/ea20/view/common-info.html?regNumber=0873400003922000649" TargetMode="External"/><Relationship Id="rId127" Type="http://schemas.openxmlformats.org/officeDocument/2006/relationships/hyperlink" Target="https://zakupki.gov.ru/epz/order/notice/ea20/view/common-info.html?regNumber=0873400003922000670" TargetMode="External"/><Relationship Id="rId10" Type="http://schemas.openxmlformats.org/officeDocument/2006/relationships/hyperlink" Target="https://zakupki.gov.ru/epz/order/notice/ea20/view/common-info.html?regNumber=0873400003922000553" TargetMode="External"/><Relationship Id="rId31" Type="http://schemas.openxmlformats.org/officeDocument/2006/relationships/hyperlink" Target="https://zakupki.gov.ru/epz/order/notice/ea20/view/common-info.html?regNumber=0873400003922000575" TargetMode="External"/><Relationship Id="rId52" Type="http://schemas.openxmlformats.org/officeDocument/2006/relationships/hyperlink" Target="https://zakupki.gov.ru/epz/order/notice/ea20/view/common-info.html?regNumber=0873400003922000596" TargetMode="External"/><Relationship Id="rId73" Type="http://schemas.openxmlformats.org/officeDocument/2006/relationships/hyperlink" Target="https://zakupki.gov.ru/epz/order/notice/ea20/view/common-info.html?regNumber=0873400003922000602" TargetMode="External"/><Relationship Id="rId78" Type="http://schemas.openxmlformats.org/officeDocument/2006/relationships/hyperlink" Target="https://zakupki.gov.ru/epz/order/notice/ea20/view/common-info.html?regNumber=0873400003922000609" TargetMode="External"/><Relationship Id="rId94" Type="http://schemas.openxmlformats.org/officeDocument/2006/relationships/hyperlink" Target="https://zakupki.gov.ru/epz/order/notice/ea20/view/common-info.html?regNumber=0873400003922000640" TargetMode="External"/><Relationship Id="rId99" Type="http://schemas.openxmlformats.org/officeDocument/2006/relationships/hyperlink" Target="https://zakupki.gov.ru/epz/order/notice/ea20/view/common-info.html?regNumber=0873400003922000636" TargetMode="External"/><Relationship Id="rId101" Type="http://schemas.openxmlformats.org/officeDocument/2006/relationships/hyperlink" Target="https://zakupki.gov.ru/epz/order/notice/ea20/view/common-info.html?regNumber=0873400003922000642" TargetMode="External"/><Relationship Id="rId122" Type="http://schemas.openxmlformats.org/officeDocument/2006/relationships/hyperlink" Target="https://zakupki.gov.ru/epz/order/notice/ea20/view/common-info.html?regNumber=0873400003922000665" TargetMode="External"/><Relationship Id="rId143" Type="http://schemas.openxmlformats.org/officeDocument/2006/relationships/hyperlink" Target="https://zakupki.gov.ru/epz/order/notice/ea20/view/common-info.html?regNumber=0873400003923000092" TargetMode="External"/><Relationship Id="rId148" Type="http://schemas.openxmlformats.org/officeDocument/2006/relationships/hyperlink" Target="https://zakupki.gov.ru/epz/order/notice/ea20/view/common-info.html?regNumber=0873400003923000100" TargetMode="External"/><Relationship Id="rId4" Type="http://schemas.openxmlformats.org/officeDocument/2006/relationships/hyperlink" Target="https://zakupki.gov.ru/epz/order/notice/ea20/view/common-info.html?regNumber=0873400003922000547" TargetMode="External"/><Relationship Id="rId9" Type="http://schemas.openxmlformats.org/officeDocument/2006/relationships/hyperlink" Target="https://zakupki.gov.ru/epz/order/notice/ea20/view/common-info.html?regNumber=0873400003922000552" TargetMode="External"/><Relationship Id="rId26" Type="http://schemas.openxmlformats.org/officeDocument/2006/relationships/hyperlink" Target="https://zakupki.gov.ru/epz/order/notice/ea20/view/common-info.html?regNumber=0873400003922000571" TargetMode="External"/><Relationship Id="rId47" Type="http://schemas.openxmlformats.org/officeDocument/2006/relationships/hyperlink" Target="https://zakupki.gov.ru/epz/order/notice/ea20/view/common-info.html?regNumber=0873400003922000593" TargetMode="External"/><Relationship Id="rId68" Type="http://schemas.openxmlformats.org/officeDocument/2006/relationships/hyperlink" Target="https://zakupki.gov.ru/epz/order/notice/ea20/view/common-info.html?regNumber=0873400003922000607" TargetMode="External"/><Relationship Id="rId89" Type="http://schemas.openxmlformats.org/officeDocument/2006/relationships/hyperlink" Target="https://zakupki.gov.ru/epz/order/notice/ea20/view/common-info.html?regNumber=0873400003922000632" TargetMode="External"/><Relationship Id="rId112" Type="http://schemas.openxmlformats.org/officeDocument/2006/relationships/hyperlink" Target="https://zakupki.gov.ru/epz/order/notice/ea20/view/common-info.html?regNumber=0873400003922000655" TargetMode="External"/><Relationship Id="rId133" Type="http://schemas.openxmlformats.org/officeDocument/2006/relationships/hyperlink" Target="https://zakupki.gov.ru/epz/order/notice/ea20/view/common-info.html?regNumber=0873400003923000002" TargetMode="External"/><Relationship Id="rId16" Type="http://schemas.openxmlformats.org/officeDocument/2006/relationships/hyperlink" Target="https://zakupki.gov.ru/epz/order/notice/ea20/view/common-info.html?regNumber=0873400003922000558" TargetMode="External"/><Relationship Id="rId37" Type="http://schemas.openxmlformats.org/officeDocument/2006/relationships/hyperlink" Target="https://zakupki.gov.ru/epz/order/notice/ea20/view/common-info.html?regNumber=0873400003922000583" TargetMode="External"/><Relationship Id="rId58" Type="http://schemas.openxmlformats.org/officeDocument/2006/relationships/hyperlink" Target="https://zakupki.gov.ru/epz/order/notice/ea20/view/common-info.html?regNumber=0873400003922000620" TargetMode="External"/><Relationship Id="rId79" Type="http://schemas.openxmlformats.org/officeDocument/2006/relationships/hyperlink" Target="https://zakupki.gov.ru/epz/order/notice/ea20/view/common-info.html?regNumber=0873400003922000610" TargetMode="External"/><Relationship Id="rId102" Type="http://schemas.openxmlformats.org/officeDocument/2006/relationships/hyperlink" Target="https://zakupki.gov.ru/epz/order/notice/ea20/view/common-info.html?regNumber=0873400003922000643" TargetMode="External"/><Relationship Id="rId123" Type="http://schemas.openxmlformats.org/officeDocument/2006/relationships/hyperlink" Target="https://zakupki.gov.ru/epz/order/notice/ea20/view/common-info.html?regNumber=0873400003922000666" TargetMode="External"/><Relationship Id="rId144" Type="http://schemas.openxmlformats.org/officeDocument/2006/relationships/hyperlink" Target="https://zakupki.gov.ru/epz/order/notice/ea20/view/common-info.html?regNumber=0873400003923000093" TargetMode="External"/><Relationship Id="rId90" Type="http://schemas.openxmlformats.org/officeDocument/2006/relationships/hyperlink" Target="https://zakupki.gov.ru/epz/order/notice/ea20/view/common-info.html?regNumber=0873400003922000633"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BF865-D96A-41C5-8D20-C023B1C904DE}">
  <dimension ref="A1:DC443"/>
  <sheetViews>
    <sheetView tabSelected="1" zoomScale="60" zoomScaleNormal="60" workbookViewId="0">
      <pane xSplit="1" ySplit="2" topLeftCell="B123" activePane="bottomRight" state="frozen"/>
      <selection pane="topRight" activeCell="G1" sqref="G1"/>
      <selection pane="bottomLeft" activeCell="A3" sqref="A3"/>
      <selection pane="bottomRight" activeCell="G126" sqref="G126"/>
    </sheetView>
  </sheetViews>
  <sheetFormatPr defaultColWidth="9.109375" defaultRowHeight="15.6" x14ac:dyDescent="0.3"/>
  <cols>
    <col min="1" max="1" width="25.5546875" style="50" customWidth="1"/>
    <col min="2" max="2" width="13" style="51" customWidth="1"/>
    <col min="3" max="3" width="15.44140625" style="50" customWidth="1"/>
    <col min="4" max="4" width="27.6640625" style="52" customWidth="1"/>
    <col min="5" max="5" width="27.44140625" style="41" customWidth="1"/>
    <col min="6" max="6" width="13.88671875" style="51" customWidth="1"/>
    <col min="7" max="7" width="32.88671875" style="50" customWidth="1"/>
    <col min="8" max="8" width="22.109375" style="41" customWidth="1"/>
    <col min="9" max="9" width="30.88671875" style="41" customWidth="1"/>
    <col min="10" max="10" width="19.88671875" style="50" customWidth="1"/>
    <col min="11" max="12" width="20.109375" style="50" customWidth="1"/>
    <col min="13" max="13" width="19.33203125" style="41" bestFit="1" customWidth="1"/>
    <col min="14" max="14" width="30.88671875" style="41" customWidth="1"/>
    <col min="15" max="15" width="14.109375" style="41" bestFit="1" customWidth="1"/>
    <col min="16" max="16" width="11.6640625" style="50" bestFit="1" customWidth="1"/>
    <col min="17" max="17" width="10.88671875" style="50" bestFit="1" customWidth="1"/>
    <col min="18" max="18" width="9.109375" style="50" customWidth="1"/>
    <col min="19" max="19" width="13.6640625" style="72" customWidth="1"/>
    <col min="20" max="20" width="16.6640625" style="50" customWidth="1"/>
    <col min="21" max="21" width="16.5546875" style="51" customWidth="1"/>
    <col min="22" max="22" width="18.5546875" style="50" customWidth="1"/>
    <col min="23" max="24" width="17.109375" style="50" customWidth="1"/>
    <col min="25" max="25" width="19.6640625" style="50" customWidth="1"/>
    <col min="26" max="26" width="17.109375" style="50" customWidth="1"/>
    <col min="27" max="27" width="20.33203125" style="50" customWidth="1"/>
    <col min="28" max="32" width="21" style="50" customWidth="1"/>
    <col min="33" max="39" width="17.5546875" style="53" customWidth="1"/>
    <col min="40" max="40" width="30.88671875" style="41" customWidth="1"/>
    <col min="41" max="41" width="16.109375" style="51" customWidth="1"/>
    <col min="42" max="42" width="15.109375" style="51" customWidth="1"/>
    <col min="43" max="43" width="13.33203125" style="51" customWidth="1"/>
    <col min="44" max="44" width="16.6640625" style="41" customWidth="1"/>
    <col min="45" max="16384" width="9.109375" style="1"/>
  </cols>
  <sheetData>
    <row r="1" spans="1:44" ht="78.599999999999994" customHeight="1" x14ac:dyDescent="0.3">
      <c r="A1" s="7" t="s">
        <v>0</v>
      </c>
      <c r="B1" s="8" t="s">
        <v>1</v>
      </c>
      <c r="C1" s="9" t="s">
        <v>2</v>
      </c>
      <c r="D1" s="10" t="s">
        <v>3</v>
      </c>
      <c r="E1" s="11" t="s">
        <v>4</v>
      </c>
      <c r="F1" s="12" t="s">
        <v>5</v>
      </c>
      <c r="G1" s="11" t="s">
        <v>6</v>
      </c>
      <c r="H1" s="11" t="s">
        <v>7</v>
      </c>
      <c r="I1" s="13" t="s">
        <v>8</v>
      </c>
      <c r="J1" s="13" t="s">
        <v>9</v>
      </c>
      <c r="K1" s="13" t="s">
        <v>10</v>
      </c>
      <c r="L1" s="13" t="s">
        <v>11</v>
      </c>
      <c r="M1" s="14" t="s">
        <v>12</v>
      </c>
      <c r="N1" s="14" t="s">
        <v>13</v>
      </c>
      <c r="O1" s="14" t="s">
        <v>14</v>
      </c>
      <c r="P1" s="13" t="s">
        <v>15</v>
      </c>
      <c r="Q1" s="13" t="s">
        <v>16</v>
      </c>
      <c r="R1" s="54" t="s">
        <v>17</v>
      </c>
      <c r="S1" s="55" t="s">
        <v>18</v>
      </c>
      <c r="T1" s="54" t="s">
        <v>19</v>
      </c>
      <c r="U1" s="8" t="s">
        <v>20</v>
      </c>
      <c r="V1" s="56" t="s">
        <v>21</v>
      </c>
      <c r="W1" s="57"/>
      <c r="X1" s="57"/>
      <c r="Y1" s="57"/>
      <c r="Z1" s="57"/>
      <c r="AA1" s="57"/>
      <c r="AB1" s="57"/>
      <c r="AC1" s="57"/>
      <c r="AD1" s="57"/>
      <c r="AE1" s="57"/>
      <c r="AF1" s="57"/>
      <c r="AG1" s="57"/>
      <c r="AH1" s="57"/>
      <c r="AI1" s="57"/>
      <c r="AJ1" s="57"/>
      <c r="AK1" s="57"/>
      <c r="AL1" s="57"/>
      <c r="AM1" s="58"/>
      <c r="AN1" s="59" t="s">
        <v>22</v>
      </c>
      <c r="AO1" s="79" t="s">
        <v>23</v>
      </c>
      <c r="AP1" s="80"/>
      <c r="AQ1" s="81"/>
      <c r="AR1" s="14" t="s">
        <v>24</v>
      </c>
    </row>
    <row r="2" spans="1:44" ht="35.4" customHeight="1" x14ac:dyDescent="0.3">
      <c r="A2" s="15"/>
      <c r="B2" s="16"/>
      <c r="C2" s="17"/>
      <c r="D2" s="18"/>
      <c r="E2" s="19"/>
      <c r="F2" s="20"/>
      <c r="G2" s="19"/>
      <c r="H2" s="19"/>
      <c r="I2" s="21"/>
      <c r="J2" s="21"/>
      <c r="K2" s="21"/>
      <c r="L2" s="21"/>
      <c r="M2" s="22"/>
      <c r="N2" s="22"/>
      <c r="O2" s="22"/>
      <c r="P2" s="21"/>
      <c r="Q2" s="21"/>
      <c r="R2" s="60"/>
      <c r="S2" s="61"/>
      <c r="T2" s="60"/>
      <c r="U2" s="16"/>
      <c r="V2" s="29" t="s">
        <v>25</v>
      </c>
      <c r="W2" s="29" t="s">
        <v>26</v>
      </c>
      <c r="X2" s="29" t="s">
        <v>27</v>
      </c>
      <c r="Y2" s="29" t="s">
        <v>28</v>
      </c>
      <c r="Z2" s="29" t="s">
        <v>29</v>
      </c>
      <c r="AA2" s="29" t="s">
        <v>30</v>
      </c>
      <c r="AB2" s="29" t="s">
        <v>31</v>
      </c>
      <c r="AC2" s="29" t="s">
        <v>27</v>
      </c>
      <c r="AD2" s="29" t="s">
        <v>28</v>
      </c>
      <c r="AE2" s="29" t="s">
        <v>29</v>
      </c>
      <c r="AF2" s="29" t="s">
        <v>30</v>
      </c>
      <c r="AG2" s="29" t="s">
        <v>32</v>
      </c>
      <c r="AH2" s="29" t="s">
        <v>27</v>
      </c>
      <c r="AI2" s="29" t="s">
        <v>28</v>
      </c>
      <c r="AJ2" s="29" t="s">
        <v>29</v>
      </c>
      <c r="AK2" s="29" t="s">
        <v>33</v>
      </c>
      <c r="AL2" s="29" t="s">
        <v>34</v>
      </c>
      <c r="AM2" s="29" t="s">
        <v>35</v>
      </c>
      <c r="AN2" s="62"/>
      <c r="AO2" s="82" t="s">
        <v>26</v>
      </c>
      <c r="AP2" s="82" t="s">
        <v>31</v>
      </c>
      <c r="AQ2" s="82" t="s">
        <v>32</v>
      </c>
      <c r="AR2" s="22"/>
    </row>
    <row r="3" spans="1:44" ht="81.599999999999994" customHeight="1" x14ac:dyDescent="0.3">
      <c r="A3" s="23" t="s">
        <v>36</v>
      </c>
      <c r="B3" s="24" t="s">
        <v>37</v>
      </c>
      <c r="C3" s="25">
        <v>1688</v>
      </c>
      <c r="D3" s="26" t="s">
        <v>38</v>
      </c>
      <c r="E3" s="6" t="s">
        <v>39</v>
      </c>
      <c r="F3" s="24">
        <v>44757</v>
      </c>
      <c r="G3" s="25" t="s">
        <v>40</v>
      </c>
      <c r="H3" s="27" t="s">
        <v>41</v>
      </c>
      <c r="I3" s="27" t="s">
        <v>42</v>
      </c>
      <c r="J3" s="28">
        <v>1274886389.28</v>
      </c>
      <c r="K3" s="29">
        <f t="shared" ref="K3:L23" si="0">J3</f>
        <v>1274886389.28</v>
      </c>
      <c r="L3" s="29">
        <v>2549772778.5599999</v>
      </c>
      <c r="M3" s="27" t="s">
        <v>43</v>
      </c>
      <c r="N3" s="27" t="s">
        <v>44</v>
      </c>
      <c r="O3" s="27" t="s">
        <v>45</v>
      </c>
      <c r="P3" s="63">
        <v>100</v>
      </c>
      <c r="Q3" s="25">
        <v>0</v>
      </c>
      <c r="R3" s="25" t="s">
        <v>46</v>
      </c>
      <c r="S3" s="64">
        <v>10</v>
      </c>
      <c r="T3" s="65">
        <f>L3/V3</f>
        <v>162.12</v>
      </c>
      <c r="U3" s="66">
        <f t="shared" ref="U3:U23" si="1">T3*S3</f>
        <v>1621.2</v>
      </c>
      <c r="V3" s="28">
        <f t="shared" ref="V3:V23" si="2">W3+AB3+AG3</f>
        <v>15727688</v>
      </c>
      <c r="W3" s="28">
        <v>7863844</v>
      </c>
      <c r="X3" s="28"/>
      <c r="Y3" s="28"/>
      <c r="Z3" s="28"/>
      <c r="AA3" s="28"/>
      <c r="AB3" s="28">
        <v>7863844</v>
      </c>
      <c r="AC3" s="28"/>
      <c r="AD3" s="28"/>
      <c r="AE3" s="28"/>
      <c r="AF3" s="28"/>
      <c r="AG3" s="28"/>
      <c r="AH3" s="28"/>
      <c r="AI3" s="28"/>
      <c r="AJ3" s="28"/>
      <c r="AK3" s="28"/>
      <c r="AL3" s="28">
        <f t="shared" ref="AL3:AL23" si="3">V3/S3</f>
        <v>1572768.8</v>
      </c>
      <c r="AM3" s="28">
        <f t="shared" ref="AM3:AM23" si="4">_xlfn.CEILING.MATH(AL3)</f>
        <v>1572769</v>
      </c>
      <c r="AN3" s="27"/>
      <c r="AO3" s="24">
        <v>44834</v>
      </c>
      <c r="AP3" s="24">
        <v>45199</v>
      </c>
      <c r="AQ3" s="24"/>
      <c r="AR3" s="27" t="s">
        <v>47</v>
      </c>
    </row>
    <row r="4" spans="1:44" ht="81.599999999999994" customHeight="1" x14ac:dyDescent="0.3">
      <c r="A4" s="23" t="s">
        <v>36</v>
      </c>
      <c r="B4" s="24" t="s">
        <v>37</v>
      </c>
      <c r="C4" s="25">
        <v>1688</v>
      </c>
      <c r="D4" s="26" t="s">
        <v>48</v>
      </c>
      <c r="E4" s="6" t="s">
        <v>49</v>
      </c>
      <c r="F4" s="24">
        <v>44757</v>
      </c>
      <c r="G4" s="25" t="s">
        <v>50</v>
      </c>
      <c r="H4" s="27" t="s">
        <v>41</v>
      </c>
      <c r="I4" s="27" t="s">
        <v>51</v>
      </c>
      <c r="J4" s="28">
        <v>873936360</v>
      </c>
      <c r="K4" s="29">
        <f t="shared" si="0"/>
        <v>873936360</v>
      </c>
      <c r="L4" s="29">
        <v>1747872720</v>
      </c>
      <c r="M4" s="27" t="s">
        <v>52</v>
      </c>
      <c r="N4" s="27" t="s">
        <v>53</v>
      </c>
      <c r="O4" s="27" t="s">
        <v>45</v>
      </c>
      <c r="P4" s="63">
        <v>100</v>
      </c>
      <c r="Q4" s="25">
        <v>0</v>
      </c>
      <c r="R4" s="25" t="s">
        <v>46</v>
      </c>
      <c r="S4" s="64">
        <v>10</v>
      </c>
      <c r="T4" s="65">
        <f>L4/V4</f>
        <v>330</v>
      </c>
      <c r="U4" s="66">
        <f t="shared" si="1"/>
        <v>3300</v>
      </c>
      <c r="V4" s="28">
        <f t="shared" si="2"/>
        <v>5296584</v>
      </c>
      <c r="W4" s="28">
        <v>2648292</v>
      </c>
      <c r="X4" s="28"/>
      <c r="Y4" s="28"/>
      <c r="Z4" s="28"/>
      <c r="AA4" s="28"/>
      <c r="AB4" s="28">
        <v>2648292</v>
      </c>
      <c r="AC4" s="28"/>
      <c r="AD4" s="28"/>
      <c r="AE4" s="28"/>
      <c r="AF4" s="28"/>
      <c r="AG4" s="28"/>
      <c r="AH4" s="28"/>
      <c r="AI4" s="28"/>
      <c r="AJ4" s="28"/>
      <c r="AK4" s="28"/>
      <c r="AL4" s="28">
        <f t="shared" si="3"/>
        <v>529658.4</v>
      </c>
      <c r="AM4" s="28">
        <f t="shared" si="4"/>
        <v>529659</v>
      </c>
      <c r="AN4" s="62"/>
      <c r="AO4" s="24">
        <v>44805</v>
      </c>
      <c r="AP4" s="24">
        <v>45170</v>
      </c>
      <c r="AQ4" s="24"/>
      <c r="AR4" s="27" t="s">
        <v>47</v>
      </c>
    </row>
    <row r="5" spans="1:44" ht="81.599999999999994" customHeight="1" x14ac:dyDescent="0.3">
      <c r="A5" s="23" t="s">
        <v>36</v>
      </c>
      <c r="B5" s="24" t="s">
        <v>37</v>
      </c>
      <c r="C5" s="25">
        <v>1688</v>
      </c>
      <c r="D5" s="26" t="s">
        <v>54</v>
      </c>
      <c r="E5" s="6" t="s">
        <v>55</v>
      </c>
      <c r="F5" s="24">
        <v>44757</v>
      </c>
      <c r="G5" s="25" t="s">
        <v>56</v>
      </c>
      <c r="H5" s="27" t="s">
        <v>41</v>
      </c>
      <c r="I5" s="27" t="s">
        <v>57</v>
      </c>
      <c r="J5" s="28">
        <v>3271943400</v>
      </c>
      <c r="K5" s="29">
        <f t="shared" si="0"/>
        <v>3271943400</v>
      </c>
      <c r="L5" s="29">
        <v>6543886800</v>
      </c>
      <c r="M5" s="27" t="s">
        <v>52</v>
      </c>
      <c r="N5" s="27" t="s">
        <v>53</v>
      </c>
      <c r="O5" s="27" t="s">
        <v>45</v>
      </c>
      <c r="P5" s="63">
        <v>100</v>
      </c>
      <c r="Q5" s="25">
        <v>0</v>
      </c>
      <c r="R5" s="25" t="s">
        <v>46</v>
      </c>
      <c r="S5" s="64">
        <v>10</v>
      </c>
      <c r="T5" s="65">
        <f>L5/V5</f>
        <v>330</v>
      </c>
      <c r="U5" s="66">
        <f t="shared" si="1"/>
        <v>3300</v>
      </c>
      <c r="V5" s="28">
        <f t="shared" si="2"/>
        <v>19829960</v>
      </c>
      <c r="W5" s="28">
        <v>6900370</v>
      </c>
      <c r="X5" s="28"/>
      <c r="Y5" s="28"/>
      <c r="Z5" s="28"/>
      <c r="AA5" s="28"/>
      <c r="AB5" s="28">
        <v>3014610</v>
      </c>
      <c r="AC5" s="28"/>
      <c r="AD5" s="28"/>
      <c r="AE5" s="28"/>
      <c r="AF5" s="28"/>
      <c r="AG5" s="28">
        <f>7400000+2514980</f>
        <v>9914980</v>
      </c>
      <c r="AH5" s="28"/>
      <c r="AI5" s="28"/>
      <c r="AJ5" s="28"/>
      <c r="AK5" s="28"/>
      <c r="AL5" s="28">
        <f t="shared" si="3"/>
        <v>1982996</v>
      </c>
      <c r="AM5" s="28">
        <f t="shared" si="4"/>
        <v>1982996</v>
      </c>
      <c r="AN5" s="62"/>
      <c r="AO5" s="24">
        <v>44805</v>
      </c>
      <c r="AP5" s="24">
        <v>44895</v>
      </c>
      <c r="AQ5" s="47" t="s">
        <v>58</v>
      </c>
      <c r="AR5" s="27" t="s">
        <v>47</v>
      </c>
    </row>
    <row r="6" spans="1:44" ht="81.599999999999994" customHeight="1" x14ac:dyDescent="0.3">
      <c r="A6" s="23" t="s">
        <v>36</v>
      </c>
      <c r="B6" s="24" t="s">
        <v>37</v>
      </c>
      <c r="C6" s="25">
        <v>1688</v>
      </c>
      <c r="D6" s="26" t="s">
        <v>59</v>
      </c>
      <c r="E6" s="6" t="s">
        <v>60</v>
      </c>
      <c r="F6" s="24">
        <v>44757</v>
      </c>
      <c r="G6" s="25" t="s">
        <v>61</v>
      </c>
      <c r="H6" s="27" t="s">
        <v>41</v>
      </c>
      <c r="I6" s="27" t="s">
        <v>62</v>
      </c>
      <c r="J6" s="28">
        <v>7890625687.5600004</v>
      </c>
      <c r="K6" s="29">
        <f t="shared" si="0"/>
        <v>7890625687.5600004</v>
      </c>
      <c r="L6" s="29">
        <v>15781251375.120001</v>
      </c>
      <c r="M6" s="27" t="s">
        <v>63</v>
      </c>
      <c r="N6" s="27" t="s">
        <v>64</v>
      </c>
      <c r="O6" s="27" t="s">
        <v>45</v>
      </c>
      <c r="P6" s="63">
        <v>100</v>
      </c>
      <c r="Q6" s="25">
        <v>0</v>
      </c>
      <c r="R6" s="25" t="s">
        <v>46</v>
      </c>
      <c r="S6" s="64">
        <v>10</v>
      </c>
      <c r="T6" s="65">
        <f>L6/V6</f>
        <v>162.12</v>
      </c>
      <c r="U6" s="66">
        <f t="shared" si="1"/>
        <v>1621.2</v>
      </c>
      <c r="V6" s="28">
        <f t="shared" si="2"/>
        <v>97343026</v>
      </c>
      <c r="W6" s="28">
        <v>20700000</v>
      </c>
      <c r="X6" s="28"/>
      <c r="Y6" s="28"/>
      <c r="Z6" s="28"/>
      <c r="AA6" s="28"/>
      <c r="AB6" s="28">
        <v>27971513</v>
      </c>
      <c r="AC6" s="28"/>
      <c r="AD6" s="28"/>
      <c r="AE6" s="28"/>
      <c r="AF6" s="28"/>
      <c r="AG6" s="28">
        <f>20700000+27971513</f>
        <v>48671513</v>
      </c>
      <c r="AH6" s="28"/>
      <c r="AI6" s="28"/>
      <c r="AJ6" s="28"/>
      <c r="AK6" s="28"/>
      <c r="AL6" s="28">
        <f t="shared" si="3"/>
        <v>9734302.5999999996</v>
      </c>
      <c r="AM6" s="28">
        <f t="shared" si="4"/>
        <v>9734303</v>
      </c>
      <c r="AN6" s="62"/>
      <c r="AO6" s="24">
        <v>44805</v>
      </c>
      <c r="AP6" s="24">
        <v>44895</v>
      </c>
      <c r="AQ6" s="47" t="s">
        <v>58</v>
      </c>
      <c r="AR6" s="27" t="s">
        <v>47</v>
      </c>
    </row>
    <row r="7" spans="1:44" ht="109.2" x14ac:dyDescent="0.3">
      <c r="A7" s="23" t="s">
        <v>36</v>
      </c>
      <c r="B7" s="24" t="s">
        <v>37</v>
      </c>
      <c r="C7" s="25">
        <v>1688</v>
      </c>
      <c r="D7" s="26"/>
      <c r="E7" s="27"/>
      <c r="F7" s="24">
        <v>44949</v>
      </c>
      <c r="G7" s="25" t="s">
        <v>65</v>
      </c>
      <c r="H7" s="27" t="s">
        <v>41</v>
      </c>
      <c r="I7" s="27" t="s">
        <v>66</v>
      </c>
      <c r="J7" s="28">
        <v>1173777.75</v>
      </c>
      <c r="K7" s="29">
        <f t="shared" si="0"/>
        <v>1173777.75</v>
      </c>
      <c r="L7" s="29">
        <f t="shared" si="0"/>
        <v>1173777.75</v>
      </c>
      <c r="M7" s="27" t="s">
        <v>67</v>
      </c>
      <c r="N7" s="27" t="s">
        <v>68</v>
      </c>
      <c r="O7" s="27" t="s">
        <v>45</v>
      </c>
      <c r="P7" s="63">
        <v>100</v>
      </c>
      <c r="Q7" s="25">
        <v>0</v>
      </c>
      <c r="R7" s="25" t="s">
        <v>46</v>
      </c>
      <c r="S7" s="67">
        <v>20</v>
      </c>
      <c r="T7" s="29">
        <f>L7/V7</f>
        <v>9.01</v>
      </c>
      <c r="U7" s="28">
        <f t="shared" si="1"/>
        <v>180.2</v>
      </c>
      <c r="V7" s="28">
        <f t="shared" si="2"/>
        <v>130275</v>
      </c>
      <c r="W7" s="28">
        <v>52780</v>
      </c>
      <c r="X7" s="28"/>
      <c r="Y7" s="28"/>
      <c r="Z7" s="28"/>
      <c r="AA7" s="28"/>
      <c r="AB7" s="28">
        <v>77495</v>
      </c>
      <c r="AC7" s="28"/>
      <c r="AD7" s="28"/>
      <c r="AE7" s="28"/>
      <c r="AF7" s="28"/>
      <c r="AG7" s="28"/>
      <c r="AH7" s="28"/>
      <c r="AI7" s="28"/>
      <c r="AJ7" s="28"/>
      <c r="AK7" s="28"/>
      <c r="AL7" s="28">
        <f t="shared" si="3"/>
        <v>6513.75</v>
      </c>
      <c r="AM7" s="28">
        <f t="shared" si="4"/>
        <v>6514</v>
      </c>
      <c r="AN7" s="27"/>
      <c r="AO7" s="24">
        <v>44986</v>
      </c>
      <c r="AP7" s="24">
        <v>45194</v>
      </c>
      <c r="AQ7" s="24"/>
      <c r="AR7" s="27" t="s">
        <v>47</v>
      </c>
    </row>
    <row r="8" spans="1:44" ht="156" x14ac:dyDescent="0.3">
      <c r="A8" s="23" t="s">
        <v>36</v>
      </c>
      <c r="B8" s="24" t="s">
        <v>37</v>
      </c>
      <c r="C8" s="25">
        <v>1688</v>
      </c>
      <c r="D8" s="26"/>
      <c r="E8" s="27"/>
      <c r="F8" s="24">
        <v>44949</v>
      </c>
      <c r="G8" s="25" t="s">
        <v>69</v>
      </c>
      <c r="H8" s="27" t="s">
        <v>41</v>
      </c>
      <c r="I8" s="27" t="s">
        <v>70</v>
      </c>
      <c r="J8" s="28">
        <v>59280486.299999997</v>
      </c>
      <c r="K8" s="29">
        <f t="shared" si="0"/>
        <v>59280486.299999997</v>
      </c>
      <c r="L8" s="29">
        <f t="shared" si="0"/>
        <v>59280486.299999997</v>
      </c>
      <c r="M8" s="27" t="s">
        <v>71</v>
      </c>
      <c r="N8" s="27" t="s">
        <v>72</v>
      </c>
      <c r="O8" s="27" t="s">
        <v>45</v>
      </c>
      <c r="P8" s="63">
        <v>100</v>
      </c>
      <c r="Q8" s="25">
        <v>0</v>
      </c>
      <c r="R8" s="25" t="s">
        <v>46</v>
      </c>
      <c r="S8" s="67">
        <v>20</v>
      </c>
      <c r="T8" s="29">
        <f>L8/V8</f>
        <v>4.3499999999999996</v>
      </c>
      <c r="U8" s="28">
        <f t="shared" si="1"/>
        <v>87</v>
      </c>
      <c r="V8" s="28">
        <f t="shared" si="2"/>
        <v>13627698</v>
      </c>
      <c r="W8" s="28">
        <v>3275140</v>
      </c>
      <c r="X8" s="28"/>
      <c r="Y8" s="28"/>
      <c r="Z8" s="28"/>
      <c r="AA8" s="28"/>
      <c r="AB8" s="28">
        <v>4901480</v>
      </c>
      <c r="AC8" s="28"/>
      <c r="AD8" s="28"/>
      <c r="AE8" s="28"/>
      <c r="AF8" s="28"/>
      <c r="AG8" s="28">
        <v>5451078</v>
      </c>
      <c r="AH8" s="28"/>
      <c r="AI8" s="28"/>
      <c r="AJ8" s="28"/>
      <c r="AK8" s="28"/>
      <c r="AL8" s="28">
        <f t="shared" si="3"/>
        <v>681384.9</v>
      </c>
      <c r="AM8" s="28">
        <f t="shared" si="4"/>
        <v>681385</v>
      </c>
      <c r="AN8" s="27"/>
      <c r="AO8" s="24">
        <v>44986</v>
      </c>
      <c r="AP8" s="24">
        <v>45071</v>
      </c>
      <c r="AQ8" s="24">
        <v>45194</v>
      </c>
      <c r="AR8" s="27" t="s">
        <v>47</v>
      </c>
    </row>
    <row r="9" spans="1:44" ht="97.5" customHeight="1" x14ac:dyDescent="0.3">
      <c r="A9" s="23" t="s">
        <v>36</v>
      </c>
      <c r="B9" s="24" t="s">
        <v>37</v>
      </c>
      <c r="C9" s="25">
        <v>1688</v>
      </c>
      <c r="D9" s="26"/>
      <c r="E9" s="27"/>
      <c r="F9" s="24">
        <v>44949</v>
      </c>
      <c r="G9" s="25" t="s">
        <v>73</v>
      </c>
      <c r="H9" s="27" t="s">
        <v>41</v>
      </c>
      <c r="I9" s="27" t="s">
        <v>74</v>
      </c>
      <c r="J9" s="28">
        <v>156700.44</v>
      </c>
      <c r="K9" s="29">
        <f t="shared" si="0"/>
        <v>156700.44</v>
      </c>
      <c r="L9" s="29">
        <f t="shared" si="0"/>
        <v>156700.44</v>
      </c>
      <c r="M9" s="27" t="s">
        <v>75</v>
      </c>
      <c r="N9" s="27" t="s">
        <v>72</v>
      </c>
      <c r="O9" s="27" t="s">
        <v>45</v>
      </c>
      <c r="P9" s="63">
        <v>100</v>
      </c>
      <c r="Q9" s="25">
        <v>0</v>
      </c>
      <c r="R9" s="25" t="s">
        <v>46</v>
      </c>
      <c r="S9" s="67">
        <v>20</v>
      </c>
      <c r="T9" s="29">
        <f>L9/V9</f>
        <v>3.5100000000000002</v>
      </c>
      <c r="U9" s="28">
        <f t="shared" si="1"/>
        <v>70.2</v>
      </c>
      <c r="V9" s="28">
        <f t="shared" si="2"/>
        <v>44644</v>
      </c>
      <c r="W9" s="28">
        <v>11680</v>
      </c>
      <c r="X9" s="28"/>
      <c r="Y9" s="28"/>
      <c r="Z9" s="28"/>
      <c r="AA9" s="28"/>
      <c r="AB9" s="28">
        <v>32964</v>
      </c>
      <c r="AC9" s="28"/>
      <c r="AD9" s="28"/>
      <c r="AE9" s="28"/>
      <c r="AF9" s="28"/>
      <c r="AG9" s="28"/>
      <c r="AH9" s="28"/>
      <c r="AI9" s="28"/>
      <c r="AJ9" s="28"/>
      <c r="AK9" s="28"/>
      <c r="AL9" s="28">
        <f t="shared" si="3"/>
        <v>2232.1999999999998</v>
      </c>
      <c r="AM9" s="28">
        <f t="shared" si="4"/>
        <v>2233</v>
      </c>
      <c r="AN9" s="27"/>
      <c r="AO9" s="24">
        <v>44986</v>
      </c>
      <c r="AP9" s="24">
        <v>45071</v>
      </c>
      <c r="AQ9" s="24"/>
      <c r="AR9" s="27" t="s">
        <v>47</v>
      </c>
    </row>
    <row r="10" spans="1:44" ht="124.8" x14ac:dyDescent="0.3">
      <c r="A10" s="23" t="s">
        <v>36</v>
      </c>
      <c r="B10" s="24" t="s">
        <v>37</v>
      </c>
      <c r="C10" s="25">
        <v>1688</v>
      </c>
      <c r="D10" s="26"/>
      <c r="E10" s="27"/>
      <c r="F10" s="24">
        <v>44949</v>
      </c>
      <c r="G10" s="25" t="s">
        <v>76</v>
      </c>
      <c r="H10" s="27" t="s">
        <v>41</v>
      </c>
      <c r="I10" s="27" t="s">
        <v>77</v>
      </c>
      <c r="J10" s="28">
        <v>12576898.949999999</v>
      </c>
      <c r="K10" s="29">
        <f t="shared" si="0"/>
        <v>12576898.949999999</v>
      </c>
      <c r="L10" s="29">
        <f t="shared" si="0"/>
        <v>12576898.949999999</v>
      </c>
      <c r="M10" s="27" t="s">
        <v>78</v>
      </c>
      <c r="N10" s="27" t="s">
        <v>68</v>
      </c>
      <c r="O10" s="27" t="s">
        <v>45</v>
      </c>
      <c r="P10" s="63">
        <v>100</v>
      </c>
      <c r="Q10" s="25">
        <v>0</v>
      </c>
      <c r="R10" s="25" t="s">
        <v>46</v>
      </c>
      <c r="S10" s="67">
        <v>10</v>
      </c>
      <c r="T10" s="29">
        <f>L10/V10</f>
        <v>127.11</v>
      </c>
      <c r="U10" s="28">
        <f t="shared" si="1"/>
        <v>1271.0999999999999</v>
      </c>
      <c r="V10" s="28">
        <f t="shared" si="2"/>
        <v>98945</v>
      </c>
      <c r="W10" s="28">
        <v>67040</v>
      </c>
      <c r="X10" s="28"/>
      <c r="Y10" s="28"/>
      <c r="Z10" s="28"/>
      <c r="AA10" s="28"/>
      <c r="AB10" s="28">
        <v>31905</v>
      </c>
      <c r="AC10" s="28"/>
      <c r="AD10" s="28"/>
      <c r="AE10" s="28"/>
      <c r="AF10" s="28"/>
      <c r="AG10" s="28"/>
      <c r="AH10" s="28"/>
      <c r="AI10" s="28"/>
      <c r="AJ10" s="28"/>
      <c r="AK10" s="28"/>
      <c r="AL10" s="28">
        <f t="shared" si="3"/>
        <v>9894.5</v>
      </c>
      <c r="AM10" s="28">
        <f t="shared" si="4"/>
        <v>9895</v>
      </c>
      <c r="AN10" s="27"/>
      <c r="AO10" s="24">
        <v>44986</v>
      </c>
      <c r="AP10" s="24">
        <v>45139</v>
      </c>
      <c r="AQ10" s="24"/>
      <c r="AR10" s="27" t="s">
        <v>47</v>
      </c>
    </row>
    <row r="11" spans="1:44" ht="156" x14ac:dyDescent="0.3">
      <c r="A11" s="23" t="s">
        <v>36</v>
      </c>
      <c r="B11" s="24" t="s">
        <v>37</v>
      </c>
      <c r="C11" s="25">
        <v>1688</v>
      </c>
      <c r="D11" s="26"/>
      <c r="E11" s="27"/>
      <c r="F11" s="24">
        <v>44949</v>
      </c>
      <c r="G11" s="25" t="s">
        <v>79</v>
      </c>
      <c r="H11" s="27" t="s">
        <v>41</v>
      </c>
      <c r="I11" s="27" t="s">
        <v>80</v>
      </c>
      <c r="J11" s="28">
        <v>157117980.80000001</v>
      </c>
      <c r="K11" s="29">
        <f t="shared" si="0"/>
        <v>157117980.80000001</v>
      </c>
      <c r="L11" s="29">
        <f t="shared" si="0"/>
        <v>157117980.80000001</v>
      </c>
      <c r="M11" s="27" t="s">
        <v>81</v>
      </c>
      <c r="N11" s="27" t="s">
        <v>82</v>
      </c>
      <c r="O11" s="27" t="s">
        <v>45</v>
      </c>
      <c r="P11" s="63">
        <v>100</v>
      </c>
      <c r="Q11" s="25">
        <v>0</v>
      </c>
      <c r="R11" s="25" t="s">
        <v>46</v>
      </c>
      <c r="S11" s="67">
        <v>10</v>
      </c>
      <c r="T11" s="29">
        <f>L11/V11</f>
        <v>86.9</v>
      </c>
      <c r="U11" s="28">
        <f t="shared" si="1"/>
        <v>869</v>
      </c>
      <c r="V11" s="28">
        <f t="shared" si="2"/>
        <v>1808032</v>
      </c>
      <c r="W11" s="28">
        <v>1250000</v>
      </c>
      <c r="X11" s="28"/>
      <c r="Y11" s="28"/>
      <c r="Z11" s="28"/>
      <c r="AA11" s="28"/>
      <c r="AB11" s="28">
        <v>558032</v>
      </c>
      <c r="AC11" s="28"/>
      <c r="AD11" s="28"/>
      <c r="AE11" s="28"/>
      <c r="AF11" s="28"/>
      <c r="AG11" s="28"/>
      <c r="AH11" s="28"/>
      <c r="AI11" s="28"/>
      <c r="AJ11" s="28"/>
      <c r="AK11" s="28"/>
      <c r="AL11" s="28">
        <f t="shared" si="3"/>
        <v>180803.20000000001</v>
      </c>
      <c r="AM11" s="28">
        <f t="shared" si="4"/>
        <v>180804</v>
      </c>
      <c r="AN11" s="27"/>
      <c r="AO11" s="24">
        <v>44986</v>
      </c>
      <c r="AP11" s="24">
        <v>45139</v>
      </c>
      <c r="AQ11" s="24"/>
      <c r="AR11" s="27" t="s">
        <v>47</v>
      </c>
    </row>
    <row r="12" spans="1:44" ht="156" x14ac:dyDescent="0.3">
      <c r="A12" s="23" t="s">
        <v>36</v>
      </c>
      <c r="B12" s="24" t="s">
        <v>37</v>
      </c>
      <c r="C12" s="25">
        <v>1688</v>
      </c>
      <c r="D12" s="26"/>
      <c r="E12" s="27"/>
      <c r="F12" s="24">
        <v>44949</v>
      </c>
      <c r="G12" s="25" t="s">
        <v>83</v>
      </c>
      <c r="H12" s="27" t="s">
        <v>41</v>
      </c>
      <c r="I12" s="27" t="s">
        <v>84</v>
      </c>
      <c r="J12" s="28">
        <v>5232129.4800000004</v>
      </c>
      <c r="K12" s="29">
        <f t="shared" si="0"/>
        <v>5232129.4800000004</v>
      </c>
      <c r="L12" s="29">
        <f t="shared" si="0"/>
        <v>5232129.4800000004</v>
      </c>
      <c r="M12" s="27" t="s">
        <v>81</v>
      </c>
      <c r="N12" s="27" t="s">
        <v>82</v>
      </c>
      <c r="O12" s="27" t="s">
        <v>45</v>
      </c>
      <c r="P12" s="63">
        <v>100</v>
      </c>
      <c r="Q12" s="25">
        <v>0</v>
      </c>
      <c r="R12" s="25" t="s">
        <v>46</v>
      </c>
      <c r="S12" s="67">
        <v>10</v>
      </c>
      <c r="T12" s="29">
        <f>L12/V12</f>
        <v>77.960000000000008</v>
      </c>
      <c r="U12" s="28">
        <f t="shared" si="1"/>
        <v>779.60000000000014</v>
      </c>
      <c r="V12" s="28">
        <f t="shared" si="2"/>
        <v>67113</v>
      </c>
      <c r="W12" s="28">
        <v>67113</v>
      </c>
      <c r="X12" s="28"/>
      <c r="Y12" s="28"/>
      <c r="Z12" s="28"/>
      <c r="AA12" s="28"/>
      <c r="AB12" s="28"/>
      <c r="AC12" s="28"/>
      <c r="AD12" s="28"/>
      <c r="AE12" s="28"/>
      <c r="AF12" s="28"/>
      <c r="AG12" s="28"/>
      <c r="AH12" s="28"/>
      <c r="AI12" s="28"/>
      <c r="AJ12" s="28"/>
      <c r="AK12" s="28"/>
      <c r="AL12" s="28">
        <f t="shared" si="3"/>
        <v>6711.3</v>
      </c>
      <c r="AM12" s="28">
        <f t="shared" si="4"/>
        <v>6712</v>
      </c>
      <c r="AN12" s="27"/>
      <c r="AO12" s="24">
        <v>44986</v>
      </c>
      <c r="AP12" s="24"/>
      <c r="AQ12" s="24"/>
      <c r="AR12" s="27" t="s">
        <v>47</v>
      </c>
    </row>
    <row r="13" spans="1:44" ht="156" x14ac:dyDescent="0.3">
      <c r="A13" s="23" t="s">
        <v>36</v>
      </c>
      <c r="B13" s="24" t="s">
        <v>37</v>
      </c>
      <c r="C13" s="25">
        <v>1688</v>
      </c>
      <c r="D13" s="26"/>
      <c r="E13" s="27"/>
      <c r="F13" s="24">
        <v>44949</v>
      </c>
      <c r="G13" s="25" t="s">
        <v>85</v>
      </c>
      <c r="H13" s="27" t="s">
        <v>41</v>
      </c>
      <c r="I13" s="27" t="s">
        <v>86</v>
      </c>
      <c r="J13" s="28">
        <v>280445274.12</v>
      </c>
      <c r="K13" s="29">
        <f t="shared" si="0"/>
        <v>280445274.12</v>
      </c>
      <c r="L13" s="29">
        <f t="shared" si="0"/>
        <v>280445274.12</v>
      </c>
      <c r="M13" s="27" t="s">
        <v>81</v>
      </c>
      <c r="N13" s="27" t="s">
        <v>82</v>
      </c>
      <c r="O13" s="27" t="s">
        <v>45</v>
      </c>
      <c r="P13" s="63">
        <v>100</v>
      </c>
      <c r="Q13" s="25">
        <v>0</v>
      </c>
      <c r="R13" s="25" t="s">
        <v>46</v>
      </c>
      <c r="S13" s="67">
        <v>10</v>
      </c>
      <c r="T13" s="29">
        <f>L13/V13</f>
        <v>77.960000000000008</v>
      </c>
      <c r="U13" s="28">
        <f t="shared" si="1"/>
        <v>779.60000000000014</v>
      </c>
      <c r="V13" s="28">
        <f t="shared" si="2"/>
        <v>3597297</v>
      </c>
      <c r="W13" s="28">
        <v>3597297</v>
      </c>
      <c r="X13" s="28"/>
      <c r="Y13" s="28"/>
      <c r="Z13" s="28"/>
      <c r="AA13" s="28"/>
      <c r="AB13" s="28"/>
      <c r="AC13" s="28"/>
      <c r="AD13" s="28"/>
      <c r="AE13" s="28"/>
      <c r="AF13" s="28"/>
      <c r="AG13" s="28"/>
      <c r="AH13" s="28"/>
      <c r="AI13" s="28"/>
      <c r="AJ13" s="28"/>
      <c r="AK13" s="28"/>
      <c r="AL13" s="28">
        <f t="shared" si="3"/>
        <v>359729.7</v>
      </c>
      <c r="AM13" s="28">
        <f t="shared" si="4"/>
        <v>359730</v>
      </c>
      <c r="AN13" s="27"/>
      <c r="AO13" s="24">
        <v>44986</v>
      </c>
      <c r="AP13" s="24"/>
      <c r="AQ13" s="24"/>
      <c r="AR13" s="27" t="s">
        <v>47</v>
      </c>
    </row>
    <row r="14" spans="1:44" ht="62.4" x14ac:dyDescent="0.3">
      <c r="A14" s="23" t="s">
        <v>36</v>
      </c>
      <c r="B14" s="24" t="s">
        <v>37</v>
      </c>
      <c r="C14" s="25">
        <v>1688</v>
      </c>
      <c r="D14" s="26"/>
      <c r="E14" s="27"/>
      <c r="F14" s="24">
        <v>44949</v>
      </c>
      <c r="G14" s="25" t="s">
        <v>87</v>
      </c>
      <c r="H14" s="27" t="s">
        <v>41</v>
      </c>
      <c r="I14" s="27" t="s">
        <v>88</v>
      </c>
      <c r="J14" s="28">
        <v>40265165.850000001</v>
      </c>
      <c r="K14" s="29">
        <f t="shared" si="0"/>
        <v>40265165.850000001</v>
      </c>
      <c r="L14" s="29">
        <f t="shared" si="0"/>
        <v>40265165.850000001</v>
      </c>
      <c r="M14" s="27" t="s">
        <v>89</v>
      </c>
      <c r="N14" s="27" t="s">
        <v>90</v>
      </c>
      <c r="O14" s="27" t="s">
        <v>45</v>
      </c>
      <c r="P14" s="63">
        <v>100</v>
      </c>
      <c r="Q14" s="25">
        <v>0</v>
      </c>
      <c r="R14" s="25" t="s">
        <v>46</v>
      </c>
      <c r="S14" s="67">
        <v>10</v>
      </c>
      <c r="T14" s="29">
        <f>L14/V14</f>
        <v>44.45</v>
      </c>
      <c r="U14" s="28">
        <f t="shared" si="1"/>
        <v>444.5</v>
      </c>
      <c r="V14" s="28">
        <f t="shared" si="2"/>
        <v>905853</v>
      </c>
      <c r="W14" s="28">
        <v>74280</v>
      </c>
      <c r="X14" s="28"/>
      <c r="Y14" s="28"/>
      <c r="Z14" s="28"/>
      <c r="AA14" s="28"/>
      <c r="AB14" s="28">
        <v>831573</v>
      </c>
      <c r="AC14" s="28"/>
      <c r="AD14" s="28"/>
      <c r="AE14" s="28"/>
      <c r="AF14" s="28"/>
      <c r="AG14" s="28"/>
      <c r="AH14" s="28"/>
      <c r="AI14" s="28"/>
      <c r="AJ14" s="28"/>
      <c r="AK14" s="28"/>
      <c r="AL14" s="28">
        <f t="shared" si="3"/>
        <v>90585.3</v>
      </c>
      <c r="AM14" s="28">
        <f t="shared" si="4"/>
        <v>90586</v>
      </c>
      <c r="AN14" s="27"/>
      <c r="AO14" s="24">
        <v>44986</v>
      </c>
      <c r="AP14" s="24">
        <v>45194</v>
      </c>
      <c r="AQ14" s="24"/>
      <c r="AR14" s="27" t="s">
        <v>47</v>
      </c>
    </row>
    <row r="15" spans="1:44" ht="62.4" x14ac:dyDescent="0.3">
      <c r="A15" s="23" t="s">
        <v>36</v>
      </c>
      <c r="B15" s="24" t="s">
        <v>37</v>
      </c>
      <c r="C15" s="25">
        <v>1688</v>
      </c>
      <c r="D15" s="26"/>
      <c r="E15" s="27"/>
      <c r="F15" s="24">
        <v>44949</v>
      </c>
      <c r="G15" s="25" t="s">
        <v>91</v>
      </c>
      <c r="H15" s="27" t="s">
        <v>41</v>
      </c>
      <c r="I15" s="27" t="s">
        <v>92</v>
      </c>
      <c r="J15" s="28">
        <v>2037956.48</v>
      </c>
      <c r="K15" s="29">
        <f t="shared" si="0"/>
        <v>2037956.48</v>
      </c>
      <c r="L15" s="29">
        <f t="shared" si="0"/>
        <v>2037956.48</v>
      </c>
      <c r="M15" s="27" t="s">
        <v>93</v>
      </c>
      <c r="N15" s="27" t="s">
        <v>90</v>
      </c>
      <c r="O15" s="27" t="s">
        <v>45</v>
      </c>
      <c r="P15" s="63">
        <v>100</v>
      </c>
      <c r="Q15" s="25">
        <v>0</v>
      </c>
      <c r="R15" s="25" t="s">
        <v>46</v>
      </c>
      <c r="S15" s="67">
        <v>10</v>
      </c>
      <c r="T15" s="29">
        <f>L15/V15</f>
        <v>54.04</v>
      </c>
      <c r="U15" s="28">
        <f t="shared" si="1"/>
        <v>540.4</v>
      </c>
      <c r="V15" s="28">
        <f t="shared" si="2"/>
        <v>37712</v>
      </c>
      <c r="W15" s="28">
        <v>37712</v>
      </c>
      <c r="X15" s="28"/>
      <c r="Y15" s="28"/>
      <c r="Z15" s="28"/>
      <c r="AA15" s="28"/>
      <c r="AB15" s="28"/>
      <c r="AC15" s="28"/>
      <c r="AD15" s="28"/>
      <c r="AE15" s="28"/>
      <c r="AF15" s="28"/>
      <c r="AG15" s="28"/>
      <c r="AH15" s="28"/>
      <c r="AI15" s="28"/>
      <c r="AJ15" s="28"/>
      <c r="AK15" s="28"/>
      <c r="AL15" s="28">
        <f t="shared" si="3"/>
        <v>3771.2</v>
      </c>
      <c r="AM15" s="28">
        <f t="shared" si="4"/>
        <v>3772</v>
      </c>
      <c r="AN15" s="27"/>
      <c r="AO15" s="24">
        <v>45255</v>
      </c>
      <c r="AP15" s="24"/>
      <c r="AQ15" s="24"/>
      <c r="AR15" s="27" t="s">
        <v>47</v>
      </c>
    </row>
    <row r="16" spans="1:44" ht="78" x14ac:dyDescent="0.3">
      <c r="A16" s="23" t="s">
        <v>36</v>
      </c>
      <c r="B16" s="24" t="s">
        <v>37</v>
      </c>
      <c r="C16" s="25">
        <v>1688</v>
      </c>
      <c r="D16" s="26"/>
      <c r="E16" s="27"/>
      <c r="F16" s="24">
        <v>44949</v>
      </c>
      <c r="G16" s="25" t="s">
        <v>94</v>
      </c>
      <c r="H16" s="27" t="s">
        <v>41</v>
      </c>
      <c r="I16" s="27" t="s">
        <v>95</v>
      </c>
      <c r="J16" s="28">
        <v>85604931.269999996</v>
      </c>
      <c r="K16" s="29">
        <f t="shared" si="0"/>
        <v>85604931.269999996</v>
      </c>
      <c r="L16" s="29">
        <f t="shared" si="0"/>
        <v>85604931.269999996</v>
      </c>
      <c r="M16" s="27" t="s">
        <v>96</v>
      </c>
      <c r="N16" s="27" t="s">
        <v>90</v>
      </c>
      <c r="O16" s="27" t="s">
        <v>45</v>
      </c>
      <c r="P16" s="63">
        <v>100</v>
      </c>
      <c r="Q16" s="25">
        <v>0</v>
      </c>
      <c r="R16" s="25" t="s">
        <v>46</v>
      </c>
      <c r="S16" s="67">
        <v>10</v>
      </c>
      <c r="T16" s="29">
        <f>L16/V16</f>
        <v>89.36999999999999</v>
      </c>
      <c r="U16" s="28">
        <f t="shared" si="1"/>
        <v>893.69999999999993</v>
      </c>
      <c r="V16" s="28">
        <f t="shared" si="2"/>
        <v>957871</v>
      </c>
      <c r="W16" s="28">
        <v>210740</v>
      </c>
      <c r="X16" s="28"/>
      <c r="Y16" s="28"/>
      <c r="Z16" s="28"/>
      <c r="AA16" s="28"/>
      <c r="AB16" s="28">
        <v>747131</v>
      </c>
      <c r="AC16" s="28"/>
      <c r="AD16" s="28"/>
      <c r="AE16" s="28"/>
      <c r="AF16" s="28"/>
      <c r="AG16" s="28"/>
      <c r="AH16" s="28"/>
      <c r="AI16" s="28"/>
      <c r="AJ16" s="28"/>
      <c r="AK16" s="28"/>
      <c r="AL16" s="28">
        <f t="shared" si="3"/>
        <v>95787.1</v>
      </c>
      <c r="AM16" s="28">
        <f t="shared" si="4"/>
        <v>95788</v>
      </c>
      <c r="AN16" s="27"/>
      <c r="AO16" s="24">
        <v>45255</v>
      </c>
      <c r="AP16" s="24">
        <v>45285</v>
      </c>
      <c r="AQ16" s="24"/>
      <c r="AR16" s="27" t="s">
        <v>47</v>
      </c>
    </row>
    <row r="17" spans="1:44" ht="124.8" x14ac:dyDescent="0.3">
      <c r="A17" s="23" t="s">
        <v>36</v>
      </c>
      <c r="B17" s="24" t="s">
        <v>37</v>
      </c>
      <c r="C17" s="25">
        <v>1688</v>
      </c>
      <c r="D17" s="26"/>
      <c r="E17" s="27"/>
      <c r="F17" s="24">
        <v>44949</v>
      </c>
      <c r="G17" s="25" t="s">
        <v>97</v>
      </c>
      <c r="H17" s="27" t="s">
        <v>41</v>
      </c>
      <c r="I17" s="27" t="s">
        <v>98</v>
      </c>
      <c r="J17" s="28">
        <v>32091279.550000001</v>
      </c>
      <c r="K17" s="29">
        <f t="shared" si="0"/>
        <v>32091279.550000001</v>
      </c>
      <c r="L17" s="29">
        <f t="shared" si="0"/>
        <v>32091279.550000001</v>
      </c>
      <c r="M17" s="27" t="s">
        <v>98</v>
      </c>
      <c r="N17" s="27" t="s">
        <v>90</v>
      </c>
      <c r="O17" s="27" t="s">
        <v>45</v>
      </c>
      <c r="P17" s="63">
        <v>100</v>
      </c>
      <c r="Q17" s="25">
        <v>0</v>
      </c>
      <c r="R17" s="25" t="s">
        <v>46</v>
      </c>
      <c r="S17" s="67">
        <v>10</v>
      </c>
      <c r="T17" s="29">
        <f>L17/V17</f>
        <v>33.550000000000004</v>
      </c>
      <c r="U17" s="28">
        <f t="shared" si="1"/>
        <v>335.50000000000006</v>
      </c>
      <c r="V17" s="28">
        <f t="shared" si="2"/>
        <v>956521</v>
      </c>
      <c r="W17" s="28">
        <v>45150</v>
      </c>
      <c r="X17" s="28"/>
      <c r="Y17" s="28"/>
      <c r="Z17" s="28"/>
      <c r="AA17" s="28"/>
      <c r="AB17" s="28">
        <v>464829</v>
      </c>
      <c r="AC17" s="28"/>
      <c r="AD17" s="28"/>
      <c r="AE17" s="28"/>
      <c r="AF17" s="28"/>
      <c r="AG17" s="28">
        <v>446542</v>
      </c>
      <c r="AH17" s="28"/>
      <c r="AI17" s="28"/>
      <c r="AJ17" s="28"/>
      <c r="AK17" s="28"/>
      <c r="AL17" s="28">
        <f t="shared" si="3"/>
        <v>95652.1</v>
      </c>
      <c r="AM17" s="28">
        <f t="shared" si="4"/>
        <v>95653</v>
      </c>
      <c r="AN17" s="27"/>
      <c r="AO17" s="24">
        <v>44986</v>
      </c>
      <c r="AP17" s="24">
        <v>45071</v>
      </c>
      <c r="AQ17" s="24">
        <v>45194</v>
      </c>
      <c r="AR17" s="27" t="s">
        <v>47</v>
      </c>
    </row>
    <row r="18" spans="1:44" ht="46.5" customHeight="1" x14ac:dyDescent="0.3">
      <c r="A18" s="23" t="s">
        <v>36</v>
      </c>
      <c r="B18" s="24" t="s">
        <v>37</v>
      </c>
      <c r="C18" s="25">
        <v>1688</v>
      </c>
      <c r="D18" s="26"/>
      <c r="E18" s="27"/>
      <c r="F18" s="24">
        <v>44953</v>
      </c>
      <c r="G18" s="25" t="s">
        <v>99</v>
      </c>
      <c r="H18" s="27" t="s">
        <v>41</v>
      </c>
      <c r="I18" s="27" t="s">
        <v>100</v>
      </c>
      <c r="J18" s="28">
        <v>6567454.9199999999</v>
      </c>
      <c r="K18" s="29">
        <f t="shared" si="0"/>
        <v>6567454.9199999999</v>
      </c>
      <c r="L18" s="29">
        <f t="shared" si="0"/>
        <v>6567454.9199999999</v>
      </c>
      <c r="M18" s="27" t="s">
        <v>101</v>
      </c>
      <c r="N18" s="27" t="s">
        <v>102</v>
      </c>
      <c r="O18" s="27" t="s">
        <v>45</v>
      </c>
      <c r="P18" s="63">
        <v>100</v>
      </c>
      <c r="Q18" s="25">
        <v>0</v>
      </c>
      <c r="R18" s="25" t="s">
        <v>46</v>
      </c>
      <c r="S18" s="67">
        <v>20</v>
      </c>
      <c r="T18" s="29">
        <f>L18/V18</f>
        <v>4.3600000000000003</v>
      </c>
      <c r="U18" s="28">
        <f t="shared" si="1"/>
        <v>87.2</v>
      </c>
      <c r="V18" s="28">
        <f t="shared" si="2"/>
        <v>1506297</v>
      </c>
      <c r="W18" s="28">
        <v>1506297</v>
      </c>
      <c r="X18" s="28"/>
      <c r="Y18" s="28"/>
      <c r="Z18" s="28"/>
      <c r="AA18" s="28"/>
      <c r="AB18" s="28"/>
      <c r="AC18" s="28"/>
      <c r="AD18" s="28"/>
      <c r="AE18" s="28"/>
      <c r="AF18" s="28"/>
      <c r="AG18" s="28"/>
      <c r="AH18" s="28"/>
      <c r="AI18" s="28"/>
      <c r="AJ18" s="28"/>
      <c r="AK18" s="28"/>
      <c r="AL18" s="28">
        <f t="shared" si="3"/>
        <v>75314.850000000006</v>
      </c>
      <c r="AM18" s="28">
        <f t="shared" si="4"/>
        <v>75315</v>
      </c>
      <c r="AN18" s="27"/>
      <c r="AO18" s="24">
        <v>44986</v>
      </c>
      <c r="AP18" s="24"/>
      <c r="AQ18" s="24"/>
      <c r="AR18" s="27" t="s">
        <v>47</v>
      </c>
    </row>
    <row r="19" spans="1:44" ht="93.6" x14ac:dyDescent="0.3">
      <c r="A19" s="23" t="s">
        <v>36</v>
      </c>
      <c r="B19" s="24" t="s">
        <v>37</v>
      </c>
      <c r="C19" s="25">
        <v>1688</v>
      </c>
      <c r="D19" s="26"/>
      <c r="E19" s="27"/>
      <c r="F19" s="24">
        <v>44953</v>
      </c>
      <c r="G19" s="25" t="s">
        <v>103</v>
      </c>
      <c r="H19" s="27" t="s">
        <v>41</v>
      </c>
      <c r="I19" s="27" t="s">
        <v>104</v>
      </c>
      <c r="J19" s="28">
        <v>6776090.8499999996</v>
      </c>
      <c r="K19" s="29">
        <f t="shared" si="0"/>
        <v>6776090.8499999996</v>
      </c>
      <c r="L19" s="29">
        <f t="shared" si="0"/>
        <v>6776090.8499999996</v>
      </c>
      <c r="M19" s="27" t="s">
        <v>105</v>
      </c>
      <c r="N19" s="27" t="s">
        <v>68</v>
      </c>
      <c r="O19" s="27" t="s">
        <v>45</v>
      </c>
      <c r="P19" s="63">
        <v>100</v>
      </c>
      <c r="Q19" s="25">
        <v>0</v>
      </c>
      <c r="R19" s="25" t="s">
        <v>46</v>
      </c>
      <c r="S19" s="67">
        <v>20</v>
      </c>
      <c r="T19" s="29">
        <f>L19/V19</f>
        <v>10.09</v>
      </c>
      <c r="U19" s="28">
        <f t="shared" si="1"/>
        <v>201.8</v>
      </c>
      <c r="V19" s="28">
        <f t="shared" si="2"/>
        <v>671565</v>
      </c>
      <c r="W19" s="28">
        <v>79380</v>
      </c>
      <c r="X19" s="28"/>
      <c r="Y19" s="28"/>
      <c r="Z19" s="28"/>
      <c r="AA19" s="28"/>
      <c r="AB19" s="28">
        <v>592185</v>
      </c>
      <c r="AC19" s="28"/>
      <c r="AD19" s="28"/>
      <c r="AE19" s="28"/>
      <c r="AF19" s="28"/>
      <c r="AG19" s="28"/>
      <c r="AH19" s="28"/>
      <c r="AI19" s="28"/>
      <c r="AJ19" s="28"/>
      <c r="AK19" s="28"/>
      <c r="AL19" s="28">
        <f t="shared" si="3"/>
        <v>33578.25</v>
      </c>
      <c r="AM19" s="28">
        <f t="shared" si="4"/>
        <v>33579</v>
      </c>
      <c r="AN19" s="27"/>
      <c r="AO19" s="24">
        <v>44986</v>
      </c>
      <c r="AP19" s="24">
        <v>45163</v>
      </c>
      <c r="AQ19" s="24"/>
      <c r="AR19" s="27" t="s">
        <v>47</v>
      </c>
    </row>
    <row r="20" spans="1:44" ht="187.2" x14ac:dyDescent="0.3">
      <c r="A20" s="23" t="s">
        <v>36</v>
      </c>
      <c r="B20" s="24" t="s">
        <v>37</v>
      </c>
      <c r="C20" s="25">
        <v>1688</v>
      </c>
      <c r="D20" s="26"/>
      <c r="E20" s="27"/>
      <c r="F20" s="24">
        <v>44953</v>
      </c>
      <c r="G20" s="25" t="s">
        <v>106</v>
      </c>
      <c r="H20" s="27" t="s">
        <v>41</v>
      </c>
      <c r="I20" s="27" t="s">
        <v>107</v>
      </c>
      <c r="J20" s="28">
        <v>2737943.25</v>
      </c>
      <c r="K20" s="29">
        <f t="shared" si="0"/>
        <v>2737943.25</v>
      </c>
      <c r="L20" s="29">
        <f t="shared" si="0"/>
        <v>2737943.25</v>
      </c>
      <c r="M20" s="27" t="s">
        <v>108</v>
      </c>
      <c r="N20" s="27" t="s">
        <v>68</v>
      </c>
      <c r="O20" s="27" t="s">
        <v>45</v>
      </c>
      <c r="P20" s="63">
        <v>100</v>
      </c>
      <c r="Q20" s="25">
        <v>0</v>
      </c>
      <c r="R20" s="25" t="s">
        <v>46</v>
      </c>
      <c r="S20" s="67">
        <v>10</v>
      </c>
      <c r="T20" s="29">
        <f>L20/V20</f>
        <v>162.75</v>
      </c>
      <c r="U20" s="28">
        <f t="shared" si="1"/>
        <v>1627.5</v>
      </c>
      <c r="V20" s="28">
        <f t="shared" si="2"/>
        <v>16823</v>
      </c>
      <c r="W20" s="28">
        <v>16823</v>
      </c>
      <c r="X20" s="28"/>
      <c r="Y20" s="28"/>
      <c r="Z20" s="28"/>
      <c r="AA20" s="28"/>
      <c r="AB20" s="28"/>
      <c r="AC20" s="28"/>
      <c r="AD20" s="28"/>
      <c r="AE20" s="28"/>
      <c r="AF20" s="28"/>
      <c r="AG20" s="28"/>
      <c r="AH20" s="28"/>
      <c r="AI20" s="28"/>
      <c r="AJ20" s="28"/>
      <c r="AK20" s="28"/>
      <c r="AL20" s="28">
        <f t="shared" si="3"/>
        <v>1682.3</v>
      </c>
      <c r="AM20" s="28">
        <f t="shared" si="4"/>
        <v>1683</v>
      </c>
      <c r="AN20" s="27"/>
      <c r="AO20" s="24">
        <v>44986</v>
      </c>
      <c r="AP20" s="24"/>
      <c r="AQ20" s="24"/>
      <c r="AR20" s="27" t="s">
        <v>47</v>
      </c>
    </row>
    <row r="21" spans="1:44" ht="93.6" x14ac:dyDescent="0.3">
      <c r="A21" s="23" t="s">
        <v>36</v>
      </c>
      <c r="B21" s="24" t="s">
        <v>37</v>
      </c>
      <c r="C21" s="25">
        <v>1688</v>
      </c>
      <c r="D21" s="26"/>
      <c r="E21" s="27"/>
      <c r="F21" s="24">
        <v>44957</v>
      </c>
      <c r="G21" s="25" t="s">
        <v>109</v>
      </c>
      <c r="H21" s="27" t="s">
        <v>41</v>
      </c>
      <c r="I21" s="27" t="s">
        <v>110</v>
      </c>
      <c r="J21" s="28">
        <v>8607861.4800000004</v>
      </c>
      <c r="K21" s="29">
        <f t="shared" si="0"/>
        <v>8607861.4800000004</v>
      </c>
      <c r="L21" s="29">
        <f t="shared" si="0"/>
        <v>8607861.4800000004</v>
      </c>
      <c r="M21" s="27" t="s">
        <v>111</v>
      </c>
      <c r="N21" s="27" t="s">
        <v>112</v>
      </c>
      <c r="O21" s="27" t="s">
        <v>45</v>
      </c>
      <c r="P21" s="63">
        <v>100</v>
      </c>
      <c r="Q21" s="25">
        <v>0</v>
      </c>
      <c r="R21" s="25" t="s">
        <v>46</v>
      </c>
      <c r="S21" s="67">
        <v>50</v>
      </c>
      <c r="T21" s="29">
        <f>L21/V21</f>
        <v>5.82</v>
      </c>
      <c r="U21" s="28">
        <f t="shared" si="1"/>
        <v>291</v>
      </c>
      <c r="V21" s="28">
        <f t="shared" si="2"/>
        <v>1479014</v>
      </c>
      <c r="W21" s="28">
        <v>452600</v>
      </c>
      <c r="X21" s="28"/>
      <c r="Y21" s="28"/>
      <c r="Z21" s="28"/>
      <c r="AA21" s="28"/>
      <c r="AB21" s="28">
        <v>510000</v>
      </c>
      <c r="AC21" s="28"/>
      <c r="AD21" s="28"/>
      <c r="AE21" s="28"/>
      <c r="AF21" s="28"/>
      <c r="AG21" s="28">
        <v>516414</v>
      </c>
      <c r="AH21" s="28"/>
      <c r="AI21" s="28"/>
      <c r="AJ21" s="28"/>
      <c r="AK21" s="28"/>
      <c r="AL21" s="28">
        <f t="shared" si="3"/>
        <v>29580.28</v>
      </c>
      <c r="AM21" s="28">
        <f t="shared" si="4"/>
        <v>29581</v>
      </c>
      <c r="AN21" s="27"/>
      <c r="AO21" s="24">
        <v>44986</v>
      </c>
      <c r="AP21" s="24">
        <v>45139</v>
      </c>
      <c r="AQ21" s="24">
        <v>45255</v>
      </c>
      <c r="AR21" s="27" t="s">
        <v>47</v>
      </c>
    </row>
    <row r="22" spans="1:44" ht="187.2" x14ac:dyDescent="0.3">
      <c r="A22" s="23" t="s">
        <v>36</v>
      </c>
      <c r="B22" s="24" t="s">
        <v>37</v>
      </c>
      <c r="C22" s="25">
        <v>1688</v>
      </c>
      <c r="D22" s="26"/>
      <c r="E22" s="27"/>
      <c r="F22" s="24">
        <v>44957</v>
      </c>
      <c r="G22" s="25" t="s">
        <v>113</v>
      </c>
      <c r="H22" s="27" t="s">
        <v>41</v>
      </c>
      <c r="I22" s="27" t="s">
        <v>114</v>
      </c>
      <c r="J22" s="28">
        <v>27429573.780000001</v>
      </c>
      <c r="K22" s="29">
        <f t="shared" si="0"/>
        <v>27429573.780000001</v>
      </c>
      <c r="L22" s="29">
        <f t="shared" si="0"/>
        <v>27429573.780000001</v>
      </c>
      <c r="M22" s="27" t="s">
        <v>115</v>
      </c>
      <c r="N22" s="27" t="s">
        <v>112</v>
      </c>
      <c r="O22" s="27" t="s">
        <v>45</v>
      </c>
      <c r="P22" s="63">
        <v>100</v>
      </c>
      <c r="Q22" s="25">
        <v>0</v>
      </c>
      <c r="R22" s="25" t="s">
        <v>46</v>
      </c>
      <c r="S22" s="67">
        <v>100</v>
      </c>
      <c r="T22" s="29">
        <f>L22/V22</f>
        <v>2.94</v>
      </c>
      <c r="U22" s="28">
        <f t="shared" si="1"/>
        <v>294</v>
      </c>
      <c r="V22" s="28">
        <f t="shared" si="2"/>
        <v>9329787</v>
      </c>
      <c r="W22" s="28">
        <v>1754400</v>
      </c>
      <c r="X22" s="28"/>
      <c r="Y22" s="28"/>
      <c r="Z22" s="28"/>
      <c r="AA22" s="28"/>
      <c r="AB22" s="28">
        <v>1530000</v>
      </c>
      <c r="AC22" s="28"/>
      <c r="AD22" s="28"/>
      <c r="AE22" s="28"/>
      <c r="AF22" s="28"/>
      <c r="AG22" s="28">
        <f>4450087+1595300</f>
        <v>6045387</v>
      </c>
      <c r="AH22" s="28"/>
      <c r="AI22" s="28"/>
      <c r="AJ22" s="28"/>
      <c r="AK22" s="28"/>
      <c r="AL22" s="28">
        <f t="shared" si="3"/>
        <v>93297.87</v>
      </c>
      <c r="AM22" s="28">
        <f t="shared" si="4"/>
        <v>93298</v>
      </c>
      <c r="AN22" s="27"/>
      <c r="AO22" s="24">
        <v>44986</v>
      </c>
      <c r="AP22" s="24">
        <v>45139</v>
      </c>
      <c r="AQ22" s="47" t="s">
        <v>116</v>
      </c>
      <c r="AR22" s="27" t="s">
        <v>47</v>
      </c>
    </row>
    <row r="23" spans="1:44" ht="109.2" x14ac:dyDescent="0.3">
      <c r="A23" s="23" t="s">
        <v>36</v>
      </c>
      <c r="B23" s="24" t="s">
        <v>37</v>
      </c>
      <c r="C23" s="25">
        <v>1688</v>
      </c>
      <c r="D23" s="26"/>
      <c r="E23" s="27"/>
      <c r="F23" s="24">
        <v>44958</v>
      </c>
      <c r="G23" s="25" t="s">
        <v>117</v>
      </c>
      <c r="H23" s="27" t="s">
        <v>41</v>
      </c>
      <c r="I23" s="27" t="s">
        <v>118</v>
      </c>
      <c r="J23" s="28">
        <v>1220052945.0999999</v>
      </c>
      <c r="K23" s="29">
        <f t="shared" si="0"/>
        <v>1220052945.0999999</v>
      </c>
      <c r="L23" s="29">
        <f t="shared" si="0"/>
        <v>1220052945.0999999</v>
      </c>
      <c r="M23" s="27" t="s">
        <v>119</v>
      </c>
      <c r="N23" s="27" t="s">
        <v>90</v>
      </c>
      <c r="O23" s="27" t="s">
        <v>45</v>
      </c>
      <c r="P23" s="63">
        <v>100</v>
      </c>
      <c r="Q23" s="25">
        <v>0</v>
      </c>
      <c r="R23" s="25" t="s">
        <v>46</v>
      </c>
      <c r="S23" s="67">
        <v>10</v>
      </c>
      <c r="T23" s="29">
        <f>L23/V23</f>
        <v>491.15</v>
      </c>
      <c r="U23" s="28">
        <f t="shared" si="1"/>
        <v>4911.5</v>
      </c>
      <c r="V23" s="28">
        <f t="shared" si="2"/>
        <v>2484074</v>
      </c>
      <c r="W23" s="28">
        <v>298090</v>
      </c>
      <c r="X23" s="28"/>
      <c r="Y23" s="28"/>
      <c r="Z23" s="28"/>
      <c r="AA23" s="28"/>
      <c r="AB23" s="28">
        <v>2185984</v>
      </c>
      <c r="AC23" s="28"/>
      <c r="AD23" s="28"/>
      <c r="AE23" s="28"/>
      <c r="AF23" s="28"/>
      <c r="AG23" s="28"/>
      <c r="AH23" s="28"/>
      <c r="AI23" s="28"/>
      <c r="AJ23" s="28"/>
      <c r="AK23" s="28"/>
      <c r="AL23" s="28">
        <f t="shared" si="3"/>
        <v>248407.4</v>
      </c>
      <c r="AM23" s="28">
        <f t="shared" si="4"/>
        <v>248408</v>
      </c>
      <c r="AN23" s="27"/>
      <c r="AO23" s="24">
        <v>44986</v>
      </c>
      <c r="AP23" s="24">
        <v>45285</v>
      </c>
      <c r="AQ23" s="24"/>
      <c r="AR23" s="27" t="s">
        <v>47</v>
      </c>
    </row>
    <row r="24" spans="1:44" ht="44.25" customHeight="1" x14ac:dyDescent="0.3">
      <c r="A24" s="30" t="s">
        <v>120</v>
      </c>
      <c r="B24" s="31">
        <v>44267</v>
      </c>
      <c r="C24" s="32" t="s">
        <v>121</v>
      </c>
      <c r="D24" s="30" t="s">
        <v>122</v>
      </c>
      <c r="E24" s="33" t="s">
        <v>123</v>
      </c>
      <c r="F24" s="31">
        <v>44302</v>
      </c>
      <c r="G24" s="30" t="s">
        <v>124</v>
      </c>
      <c r="H24" s="32" t="s">
        <v>125</v>
      </c>
      <c r="I24" s="32" t="s">
        <v>126</v>
      </c>
      <c r="J24" s="28">
        <v>6217442799.2600002</v>
      </c>
      <c r="K24" s="29">
        <v>6217442799.2600002</v>
      </c>
      <c r="L24" s="29">
        <v>18652328397.779999</v>
      </c>
      <c r="M24" s="27" t="s">
        <v>127</v>
      </c>
      <c r="N24" s="27" t="s">
        <v>128</v>
      </c>
      <c r="O24" s="25" t="s">
        <v>45</v>
      </c>
      <c r="P24" s="63">
        <v>100</v>
      </c>
      <c r="Q24" s="25">
        <v>0</v>
      </c>
      <c r="R24" s="67" t="s">
        <v>129</v>
      </c>
      <c r="S24" s="68">
        <v>30</v>
      </c>
      <c r="T24" s="29">
        <v>204.82</v>
      </c>
      <c r="U24" s="35">
        <v>6144.5999999999995</v>
      </c>
      <c r="V24" s="28">
        <v>91066929</v>
      </c>
      <c r="W24" s="28" t="s">
        <v>130</v>
      </c>
      <c r="X24" s="28"/>
      <c r="Y24" s="28"/>
      <c r="Z24" s="28"/>
      <c r="AA24" s="28"/>
      <c r="AB24" s="28">
        <v>30355643</v>
      </c>
      <c r="AC24" s="28"/>
      <c r="AD24" s="28"/>
      <c r="AE24" s="28"/>
      <c r="AF24" s="28"/>
      <c r="AG24" s="28">
        <v>30355643</v>
      </c>
      <c r="AH24" s="28"/>
      <c r="AI24" s="28"/>
      <c r="AJ24" s="28"/>
      <c r="AK24" s="28"/>
      <c r="AL24" s="34">
        <v>1011854.7666666667</v>
      </c>
      <c r="AM24" s="69">
        <v>1011855</v>
      </c>
      <c r="AN24" s="28"/>
      <c r="AO24" s="24">
        <v>44378</v>
      </c>
      <c r="AP24" s="24">
        <v>44651</v>
      </c>
      <c r="AQ24" s="24">
        <v>45016</v>
      </c>
      <c r="AR24" s="83" t="s">
        <v>47</v>
      </c>
    </row>
    <row r="25" spans="1:44" ht="119.25" customHeight="1" x14ac:dyDescent="0.3">
      <c r="A25" s="30" t="s">
        <v>131</v>
      </c>
      <c r="B25" s="31">
        <v>44267</v>
      </c>
      <c r="C25" s="32" t="s">
        <v>121</v>
      </c>
      <c r="D25" s="30" t="s">
        <v>132</v>
      </c>
      <c r="E25" s="33" t="s">
        <v>133</v>
      </c>
      <c r="F25" s="31">
        <v>44305</v>
      </c>
      <c r="G25" s="30" t="s">
        <v>134</v>
      </c>
      <c r="H25" s="25" t="s">
        <v>135</v>
      </c>
      <c r="I25" s="32" t="s">
        <v>136</v>
      </c>
      <c r="J25" s="34">
        <v>4514726372.6800003</v>
      </c>
      <c r="K25" s="35">
        <v>4514726372.6800003</v>
      </c>
      <c r="L25" s="35">
        <v>13544179118.040001</v>
      </c>
      <c r="M25" s="32" t="s">
        <v>137</v>
      </c>
      <c r="N25" s="32" t="s">
        <v>138</v>
      </c>
      <c r="O25" s="36" t="s">
        <v>45</v>
      </c>
      <c r="P25" s="69">
        <v>100</v>
      </c>
      <c r="Q25" s="36">
        <v>0</v>
      </c>
      <c r="R25" s="70" t="s">
        <v>129</v>
      </c>
      <c r="S25" s="32">
        <v>60</v>
      </c>
      <c r="T25" s="35">
        <v>307.82</v>
      </c>
      <c r="U25" s="35">
        <f>S25*T25</f>
        <v>18469.2</v>
      </c>
      <c r="V25" s="34">
        <v>44000322</v>
      </c>
      <c r="W25" s="34">
        <v>6360000</v>
      </c>
      <c r="X25" s="34"/>
      <c r="Y25" s="34"/>
      <c r="Z25" s="34"/>
      <c r="AA25" s="34"/>
      <c r="AB25" s="34">
        <v>4200000</v>
      </c>
      <c r="AC25" s="34"/>
      <c r="AD25" s="34"/>
      <c r="AE25" s="34"/>
      <c r="AF25" s="34"/>
      <c r="AG25" s="34">
        <v>4106774</v>
      </c>
      <c r="AH25" s="34"/>
      <c r="AI25" s="34"/>
      <c r="AJ25" s="34"/>
      <c r="AK25" s="34"/>
      <c r="AL25" s="34">
        <f>AB25/S25</f>
        <v>70000</v>
      </c>
      <c r="AM25" s="69">
        <f t="shared" ref="AM25:AM30" si="5">_xlfn.CEILING.MATH(AL25)</f>
        <v>70000</v>
      </c>
      <c r="AN25" s="34"/>
      <c r="AO25" s="31">
        <v>44561</v>
      </c>
      <c r="AP25" s="31">
        <v>44926</v>
      </c>
      <c r="AQ25" s="31">
        <v>45291</v>
      </c>
      <c r="AR25" s="83" t="s">
        <v>47</v>
      </c>
    </row>
    <row r="26" spans="1:44" ht="44.25" customHeight="1" x14ac:dyDescent="0.3">
      <c r="A26" s="30" t="s">
        <v>139</v>
      </c>
      <c r="B26" s="31">
        <v>44267</v>
      </c>
      <c r="C26" s="32" t="s">
        <v>121</v>
      </c>
      <c r="D26" s="30" t="s">
        <v>140</v>
      </c>
      <c r="E26" s="33" t="s">
        <v>141</v>
      </c>
      <c r="F26" s="31">
        <v>44306</v>
      </c>
      <c r="G26" s="30" t="s">
        <v>142</v>
      </c>
      <c r="H26" s="25" t="s">
        <v>143</v>
      </c>
      <c r="I26" s="32" t="s">
        <v>144</v>
      </c>
      <c r="J26" s="34">
        <v>2446268314.8600001</v>
      </c>
      <c r="K26" s="35">
        <v>2419915673.1999998</v>
      </c>
      <c r="L26" s="35">
        <v>7622532400.5799999</v>
      </c>
      <c r="M26" s="32" t="s">
        <v>145</v>
      </c>
      <c r="N26" s="32" t="s">
        <v>146</v>
      </c>
      <c r="O26" s="36" t="s">
        <v>147</v>
      </c>
      <c r="P26" s="69">
        <v>0</v>
      </c>
      <c r="Q26" s="36">
        <v>100</v>
      </c>
      <c r="R26" s="70" t="s">
        <v>129</v>
      </c>
      <c r="S26" s="32">
        <v>60</v>
      </c>
      <c r="T26" s="35">
        <v>201.97</v>
      </c>
      <c r="U26" s="35">
        <f>S26*T26</f>
        <v>12118.2</v>
      </c>
      <c r="V26" s="34">
        <f>W26+AB26+AG26</f>
        <v>37740914</v>
      </c>
      <c r="W26" s="34">
        <v>13647316</v>
      </c>
      <c r="X26" s="34"/>
      <c r="Y26" s="34"/>
      <c r="Z26" s="34"/>
      <c r="AA26" s="34"/>
      <c r="AB26" s="34">
        <v>12112038</v>
      </c>
      <c r="AC26" s="34"/>
      <c r="AD26" s="34"/>
      <c r="AE26" s="34"/>
      <c r="AF26" s="34"/>
      <c r="AG26" s="34">
        <f>9553120+2428440</f>
        <v>11981560</v>
      </c>
      <c r="AH26" s="34"/>
      <c r="AI26" s="34"/>
      <c r="AJ26" s="34"/>
      <c r="AK26" s="34"/>
      <c r="AL26" s="34">
        <f>AB26/S26</f>
        <v>201867.3</v>
      </c>
      <c r="AM26" s="69">
        <f t="shared" si="5"/>
        <v>201868</v>
      </c>
      <c r="AN26" s="34"/>
      <c r="AO26" s="31">
        <v>44530</v>
      </c>
      <c r="AP26" s="31">
        <v>44774</v>
      </c>
      <c r="AQ26" s="31">
        <v>45108</v>
      </c>
      <c r="AR26" s="83" t="s">
        <v>47</v>
      </c>
    </row>
    <row r="27" spans="1:44" ht="44.25" customHeight="1" x14ac:dyDescent="0.3">
      <c r="A27" s="26" t="s">
        <v>148</v>
      </c>
      <c r="B27" s="24">
        <v>44301</v>
      </c>
      <c r="C27" s="25" t="s">
        <v>121</v>
      </c>
      <c r="D27" s="26" t="s">
        <v>149</v>
      </c>
      <c r="E27" s="37" t="s">
        <v>150</v>
      </c>
      <c r="F27" s="24">
        <v>44368</v>
      </c>
      <c r="G27" s="26" t="s">
        <v>151</v>
      </c>
      <c r="H27" s="36" t="s">
        <v>135</v>
      </c>
      <c r="I27" s="27" t="s">
        <v>152</v>
      </c>
      <c r="J27" s="28">
        <v>234317302.96000001</v>
      </c>
      <c r="K27" s="29">
        <v>234317248.88</v>
      </c>
      <c r="L27" s="29">
        <v>702951854.79999995</v>
      </c>
      <c r="M27" s="27" t="s">
        <v>153</v>
      </c>
      <c r="N27" s="27" t="s">
        <v>154</v>
      </c>
      <c r="O27" s="25" t="s">
        <v>155</v>
      </c>
      <c r="P27" s="63">
        <v>0</v>
      </c>
      <c r="Q27" s="25">
        <v>100</v>
      </c>
      <c r="R27" s="67" t="s">
        <v>156</v>
      </c>
      <c r="S27" s="68">
        <v>112</v>
      </c>
      <c r="T27" s="29" t="s">
        <v>157</v>
      </c>
      <c r="U27" s="68" t="s">
        <v>158</v>
      </c>
      <c r="V27" s="28">
        <f>SUM(W27:AG27)</f>
        <v>417514</v>
      </c>
      <c r="W27" s="28">
        <v>124024</v>
      </c>
      <c r="X27" s="28"/>
      <c r="Y27" s="28"/>
      <c r="Z27" s="28"/>
      <c r="AA27" s="28"/>
      <c r="AB27" s="28">
        <v>124024</v>
      </c>
      <c r="AC27" s="28"/>
      <c r="AD27" s="28"/>
      <c r="AE27" s="28"/>
      <c r="AF27" s="28"/>
      <c r="AG27" s="28">
        <f>124024+45442</f>
        <v>169466</v>
      </c>
      <c r="AH27" s="28"/>
      <c r="AI27" s="28"/>
      <c r="AJ27" s="28"/>
      <c r="AK27" s="28"/>
      <c r="AL27" s="34">
        <f>AG27/S27</f>
        <v>1513.0892857142858</v>
      </c>
      <c r="AM27" s="69">
        <f t="shared" si="5"/>
        <v>1514</v>
      </c>
      <c r="AN27" s="28"/>
      <c r="AO27" s="24">
        <v>44392</v>
      </c>
      <c r="AP27" s="24">
        <v>44652</v>
      </c>
      <c r="AQ27" s="24">
        <v>45017</v>
      </c>
      <c r="AR27" s="83" t="s">
        <v>47</v>
      </c>
    </row>
    <row r="28" spans="1:44" ht="44.25" customHeight="1" x14ac:dyDescent="0.3">
      <c r="A28" s="30" t="s">
        <v>159</v>
      </c>
      <c r="B28" s="24">
        <v>44301</v>
      </c>
      <c r="C28" s="25" t="s">
        <v>121</v>
      </c>
      <c r="D28" s="26" t="s">
        <v>160</v>
      </c>
      <c r="E28" s="37" t="s">
        <v>161</v>
      </c>
      <c r="F28" s="24">
        <v>44368</v>
      </c>
      <c r="G28" s="26" t="s">
        <v>162</v>
      </c>
      <c r="H28" s="36" t="s">
        <v>135</v>
      </c>
      <c r="I28" s="27" t="s">
        <v>163</v>
      </c>
      <c r="J28" s="28">
        <v>188459323.84</v>
      </c>
      <c r="K28" s="29">
        <v>188459323.84</v>
      </c>
      <c r="L28" s="29">
        <v>565377971.51999998</v>
      </c>
      <c r="M28" s="27" t="s">
        <v>164</v>
      </c>
      <c r="N28" s="27" t="s">
        <v>165</v>
      </c>
      <c r="O28" s="25" t="s">
        <v>45</v>
      </c>
      <c r="P28" s="63">
        <v>100</v>
      </c>
      <c r="Q28" s="25">
        <v>0</v>
      </c>
      <c r="R28" s="67" t="s">
        <v>156</v>
      </c>
      <c r="S28" s="27">
        <v>56</v>
      </c>
      <c r="T28" s="29">
        <v>1044.6400000000001</v>
      </c>
      <c r="U28" s="35">
        <f>T28*S28</f>
        <v>58499.840000000004</v>
      </c>
      <c r="V28" s="28">
        <v>541218</v>
      </c>
      <c r="W28" s="28">
        <v>180406</v>
      </c>
      <c r="X28" s="28"/>
      <c r="Y28" s="28"/>
      <c r="Z28" s="28"/>
      <c r="AA28" s="28"/>
      <c r="AB28" s="28">
        <v>180406</v>
      </c>
      <c r="AC28" s="28"/>
      <c r="AD28" s="28"/>
      <c r="AE28" s="28"/>
      <c r="AF28" s="28"/>
      <c r="AG28" s="28">
        <v>180406</v>
      </c>
      <c r="AH28" s="28"/>
      <c r="AI28" s="28"/>
      <c r="AJ28" s="28"/>
      <c r="AK28" s="28"/>
      <c r="AL28" s="34">
        <f>AB28/S28</f>
        <v>3221.5357142857142</v>
      </c>
      <c r="AM28" s="69">
        <f t="shared" si="5"/>
        <v>3222</v>
      </c>
      <c r="AN28" s="28"/>
      <c r="AO28" s="24">
        <v>44392</v>
      </c>
      <c r="AP28" s="24">
        <v>44652</v>
      </c>
      <c r="AQ28" s="24">
        <v>45017</v>
      </c>
      <c r="AR28" s="83" t="s">
        <v>47</v>
      </c>
    </row>
    <row r="29" spans="1:44" ht="44.25" customHeight="1" x14ac:dyDescent="0.3">
      <c r="A29" s="26" t="s">
        <v>166</v>
      </c>
      <c r="B29" s="24">
        <v>44432</v>
      </c>
      <c r="C29" s="25">
        <v>1416</v>
      </c>
      <c r="D29" s="26" t="s">
        <v>167</v>
      </c>
      <c r="E29" s="37" t="s">
        <v>168</v>
      </c>
      <c r="F29" s="24">
        <v>44475</v>
      </c>
      <c r="G29" s="26" t="s">
        <v>169</v>
      </c>
      <c r="H29" s="27" t="s">
        <v>143</v>
      </c>
      <c r="I29" s="27" t="s">
        <v>170</v>
      </c>
      <c r="J29" s="28">
        <v>3319597333.5</v>
      </c>
      <c r="K29" s="29">
        <f t="shared" ref="K29:K37" si="6">J29</f>
        <v>3319597333.5</v>
      </c>
      <c r="L29" s="29">
        <v>6250337394</v>
      </c>
      <c r="M29" s="27" t="s">
        <v>171</v>
      </c>
      <c r="N29" s="27" t="s">
        <v>172</v>
      </c>
      <c r="O29" s="29" t="s">
        <v>173</v>
      </c>
      <c r="P29" s="63">
        <v>0</v>
      </c>
      <c r="Q29" s="67">
        <v>100</v>
      </c>
      <c r="R29" s="67" t="s">
        <v>174</v>
      </c>
      <c r="S29" s="27">
        <v>15</v>
      </c>
      <c r="T29" s="29">
        <f>J29/V29</f>
        <v>3127.7416600712309</v>
      </c>
      <c r="U29" s="35">
        <f>T29*S29</f>
        <v>46916.124901068462</v>
      </c>
      <c r="V29" s="28">
        <v>1061340</v>
      </c>
      <c r="W29" s="28">
        <v>497655</v>
      </c>
      <c r="X29" s="28"/>
      <c r="Y29" s="28"/>
      <c r="Z29" s="28"/>
      <c r="AA29" s="28"/>
      <c r="AB29" s="28">
        <v>181245</v>
      </c>
      <c r="AC29" s="28"/>
      <c r="AD29" s="28"/>
      <c r="AE29" s="28"/>
      <c r="AF29" s="28"/>
      <c r="AG29" s="28">
        <v>382440</v>
      </c>
      <c r="AH29" s="28"/>
      <c r="AI29" s="28"/>
      <c r="AJ29" s="28"/>
      <c r="AK29" s="28"/>
      <c r="AL29" s="34">
        <f>V29/S29</f>
        <v>70756</v>
      </c>
      <c r="AM29" s="69">
        <f t="shared" si="5"/>
        <v>70756</v>
      </c>
      <c r="AN29" s="28"/>
      <c r="AO29" s="24">
        <v>44681</v>
      </c>
      <c r="AP29" s="24">
        <v>44941</v>
      </c>
      <c r="AQ29" s="24">
        <v>45046</v>
      </c>
      <c r="AR29" s="45" t="s">
        <v>47</v>
      </c>
    </row>
    <row r="30" spans="1:44" ht="44.25" customHeight="1" x14ac:dyDescent="0.3">
      <c r="A30" s="26" t="s">
        <v>175</v>
      </c>
      <c r="B30" s="24">
        <v>44526</v>
      </c>
      <c r="C30" s="25">
        <v>1416</v>
      </c>
      <c r="D30" s="26" t="s">
        <v>176</v>
      </c>
      <c r="E30" s="38" t="s">
        <v>177</v>
      </c>
      <c r="F30" s="24">
        <v>44557</v>
      </c>
      <c r="G30" s="26" t="s">
        <v>178</v>
      </c>
      <c r="H30" s="27" t="s">
        <v>179</v>
      </c>
      <c r="I30" s="27" t="s">
        <v>180</v>
      </c>
      <c r="J30" s="28">
        <v>712977738</v>
      </c>
      <c r="K30" s="29">
        <f t="shared" si="6"/>
        <v>712977738</v>
      </c>
      <c r="L30" s="29">
        <v>1425955476</v>
      </c>
      <c r="M30" s="27" t="s">
        <v>181</v>
      </c>
      <c r="N30" s="27" t="s">
        <v>182</v>
      </c>
      <c r="O30" s="29" t="s">
        <v>183</v>
      </c>
      <c r="P30" s="63">
        <v>0</v>
      </c>
      <c r="Q30" s="25">
        <v>100</v>
      </c>
      <c r="R30" s="67" t="s">
        <v>184</v>
      </c>
      <c r="S30" s="27">
        <v>500</v>
      </c>
      <c r="T30" s="29">
        <f>L30/V30</f>
        <v>7.26</v>
      </c>
      <c r="U30" s="35">
        <f>T30*S30</f>
        <v>3630</v>
      </c>
      <c r="V30" s="28">
        <f t="shared" ref="V30:V61" si="7">W30+AB30+AG30</f>
        <v>196412600</v>
      </c>
      <c r="W30" s="67">
        <v>11520500</v>
      </c>
      <c r="X30" s="67"/>
      <c r="Y30" s="67"/>
      <c r="Z30" s="67"/>
      <c r="AA30" s="67"/>
      <c r="AB30" s="67">
        <v>86685800</v>
      </c>
      <c r="AC30" s="67"/>
      <c r="AD30" s="67"/>
      <c r="AE30" s="67"/>
      <c r="AF30" s="67"/>
      <c r="AG30" s="28">
        <v>98206300</v>
      </c>
      <c r="AH30" s="28"/>
      <c r="AI30" s="28"/>
      <c r="AJ30" s="28"/>
      <c r="AK30" s="28"/>
      <c r="AL30" s="34">
        <f>V30/S30</f>
        <v>392825.2</v>
      </c>
      <c r="AM30" s="69">
        <f t="shared" si="5"/>
        <v>392826</v>
      </c>
      <c r="AN30" s="53"/>
      <c r="AO30" s="24">
        <v>44607</v>
      </c>
      <c r="AP30" s="24">
        <v>44743</v>
      </c>
      <c r="AQ30" s="24">
        <v>45108</v>
      </c>
      <c r="AR30" s="83" t="s">
        <v>185</v>
      </c>
    </row>
    <row r="31" spans="1:44" ht="44.25" customHeight="1" x14ac:dyDescent="0.3">
      <c r="A31" s="26" t="s">
        <v>186</v>
      </c>
      <c r="B31" s="24">
        <v>44526</v>
      </c>
      <c r="C31" s="25">
        <v>1416</v>
      </c>
      <c r="D31" s="26" t="s">
        <v>187</v>
      </c>
      <c r="E31" s="38" t="s">
        <v>188</v>
      </c>
      <c r="F31" s="24">
        <v>44554</v>
      </c>
      <c r="G31" s="26" t="s">
        <v>189</v>
      </c>
      <c r="H31" s="27" t="s">
        <v>179</v>
      </c>
      <c r="I31" s="27" t="s">
        <v>190</v>
      </c>
      <c r="J31" s="28">
        <v>872173070.91999996</v>
      </c>
      <c r="K31" s="29">
        <f t="shared" si="6"/>
        <v>872173070.91999996</v>
      </c>
      <c r="L31" s="29">
        <v>1744346141.8399999</v>
      </c>
      <c r="M31" s="27" t="s">
        <v>191</v>
      </c>
      <c r="N31" s="27" t="s">
        <v>192</v>
      </c>
      <c r="O31" s="29" t="s">
        <v>193</v>
      </c>
      <c r="P31" s="63">
        <v>0</v>
      </c>
      <c r="Q31" s="25">
        <v>100</v>
      </c>
      <c r="R31" s="67" t="s">
        <v>184</v>
      </c>
      <c r="S31" s="27" t="s">
        <v>194</v>
      </c>
      <c r="T31" s="29">
        <f>L31/V31</f>
        <v>10.729999999999999</v>
      </c>
      <c r="U31" s="35" t="s">
        <v>195</v>
      </c>
      <c r="V31" s="28">
        <f t="shared" si="7"/>
        <v>162567208</v>
      </c>
      <c r="W31" s="67">
        <v>33894400</v>
      </c>
      <c r="X31" s="67"/>
      <c r="Y31" s="67"/>
      <c r="Z31" s="67"/>
      <c r="AA31" s="67"/>
      <c r="AB31" s="67">
        <v>47389204</v>
      </c>
      <c r="AC31" s="67"/>
      <c r="AD31" s="67"/>
      <c r="AE31" s="67"/>
      <c r="AF31" s="67"/>
      <c r="AG31" s="28">
        <v>81283604</v>
      </c>
      <c r="AH31" s="28"/>
      <c r="AI31" s="28"/>
      <c r="AJ31" s="28"/>
      <c r="AK31" s="28"/>
      <c r="AL31" s="39" t="s">
        <v>196</v>
      </c>
      <c r="AM31" s="71" t="s">
        <v>197</v>
      </c>
      <c r="AN31" s="53"/>
      <c r="AO31" s="24">
        <v>44607</v>
      </c>
      <c r="AP31" s="24">
        <v>44743</v>
      </c>
      <c r="AQ31" s="24">
        <v>45108</v>
      </c>
      <c r="AR31" s="83" t="s">
        <v>185</v>
      </c>
    </row>
    <row r="32" spans="1:44" ht="86.4" customHeight="1" x14ac:dyDescent="0.3">
      <c r="A32" s="26" t="s">
        <v>198</v>
      </c>
      <c r="B32" s="24">
        <v>44526</v>
      </c>
      <c r="C32" s="25">
        <v>1416</v>
      </c>
      <c r="D32" s="26" t="s">
        <v>199</v>
      </c>
      <c r="E32" s="38" t="s">
        <v>200</v>
      </c>
      <c r="F32" s="24">
        <v>44554</v>
      </c>
      <c r="G32" s="26" t="s">
        <v>201</v>
      </c>
      <c r="H32" s="27" t="s">
        <v>179</v>
      </c>
      <c r="I32" s="27" t="s">
        <v>202</v>
      </c>
      <c r="J32" s="28">
        <v>2795579171.8400002</v>
      </c>
      <c r="K32" s="29">
        <f t="shared" si="6"/>
        <v>2795579171.8400002</v>
      </c>
      <c r="L32" s="29">
        <v>5591158343.6800003</v>
      </c>
      <c r="M32" s="27" t="s">
        <v>181</v>
      </c>
      <c r="N32" s="27" t="s">
        <v>182</v>
      </c>
      <c r="O32" s="29" t="s">
        <v>183</v>
      </c>
      <c r="P32" s="63">
        <v>0</v>
      </c>
      <c r="Q32" s="25">
        <v>100</v>
      </c>
      <c r="R32" s="67" t="s">
        <v>184</v>
      </c>
      <c r="S32" s="41">
        <v>1000</v>
      </c>
      <c r="T32" s="29">
        <f>L32/V32</f>
        <v>7.28</v>
      </c>
      <c r="U32" s="35">
        <f>T32*S32</f>
        <v>7280</v>
      </c>
      <c r="V32" s="28">
        <f t="shared" si="7"/>
        <v>768016256</v>
      </c>
      <c r="W32" s="67">
        <v>140833000</v>
      </c>
      <c r="X32" s="67"/>
      <c r="Y32" s="67"/>
      <c r="Z32" s="67"/>
      <c r="AA32" s="67"/>
      <c r="AB32" s="67">
        <v>243175128</v>
      </c>
      <c r="AC32" s="67"/>
      <c r="AD32" s="67"/>
      <c r="AE32" s="67"/>
      <c r="AF32" s="67"/>
      <c r="AG32" s="28">
        <v>384008128</v>
      </c>
      <c r="AH32" s="28"/>
      <c r="AI32" s="28"/>
      <c r="AJ32" s="28"/>
      <c r="AK32" s="28"/>
      <c r="AL32" s="34">
        <f>V32/S32</f>
        <v>768016.25600000005</v>
      </c>
      <c r="AM32" s="69">
        <f>_xlfn.CEILING.MATH(AL32)</f>
        <v>768017</v>
      </c>
      <c r="AN32" s="72"/>
      <c r="AO32" s="24">
        <v>44607</v>
      </c>
      <c r="AP32" s="24">
        <v>44743</v>
      </c>
      <c r="AQ32" s="24">
        <v>45108</v>
      </c>
      <c r="AR32" s="83" t="s">
        <v>185</v>
      </c>
    </row>
    <row r="33" spans="1:44" ht="126" customHeight="1" x14ac:dyDescent="0.3">
      <c r="A33" s="26" t="s">
        <v>203</v>
      </c>
      <c r="B33" s="24">
        <v>44526</v>
      </c>
      <c r="C33" s="25">
        <v>1416</v>
      </c>
      <c r="D33" s="26" t="s">
        <v>204</v>
      </c>
      <c r="E33" s="37" t="s">
        <v>205</v>
      </c>
      <c r="F33" s="24">
        <v>44547</v>
      </c>
      <c r="G33" s="26" t="s">
        <v>206</v>
      </c>
      <c r="H33" s="27" t="s">
        <v>179</v>
      </c>
      <c r="I33" s="27" t="s">
        <v>207</v>
      </c>
      <c r="J33" s="28">
        <v>33005448</v>
      </c>
      <c r="K33" s="29">
        <f t="shared" si="6"/>
        <v>33005448</v>
      </c>
      <c r="L33" s="29">
        <v>66010896</v>
      </c>
      <c r="M33" s="27" t="s">
        <v>208</v>
      </c>
      <c r="N33" s="27" t="s">
        <v>209</v>
      </c>
      <c r="O33" s="29" t="s">
        <v>210</v>
      </c>
      <c r="P33" s="63">
        <v>0</v>
      </c>
      <c r="Q33" s="25">
        <v>100</v>
      </c>
      <c r="R33" s="67" t="s">
        <v>184</v>
      </c>
      <c r="S33" s="27">
        <v>250</v>
      </c>
      <c r="T33" s="29" t="e">
        <f>#REF!/V33</f>
        <v>#REF!</v>
      </c>
      <c r="U33" s="35">
        <f>Q33*P33</f>
        <v>0</v>
      </c>
      <c r="V33" s="28">
        <f t="shared" si="7"/>
        <v>8366400</v>
      </c>
      <c r="W33" s="67">
        <v>461750</v>
      </c>
      <c r="X33" s="67"/>
      <c r="Y33" s="67"/>
      <c r="Z33" s="67"/>
      <c r="AA33" s="67"/>
      <c r="AB33" s="67">
        <v>3721450</v>
      </c>
      <c r="AC33" s="67"/>
      <c r="AD33" s="67"/>
      <c r="AE33" s="67"/>
      <c r="AF33" s="67"/>
      <c r="AG33" s="28">
        <v>4183200</v>
      </c>
      <c r="AH33" s="28"/>
      <c r="AI33" s="28"/>
      <c r="AJ33" s="28"/>
      <c r="AK33" s="28"/>
      <c r="AL33" s="34">
        <f>V33/S33</f>
        <v>33465.599999999999</v>
      </c>
      <c r="AM33" s="69">
        <f>_xlfn.CEILING.MATH(AL33)</f>
        <v>33466</v>
      </c>
      <c r="AN33" s="69"/>
      <c r="AO33" s="24">
        <v>44607</v>
      </c>
      <c r="AP33" s="24">
        <v>44743</v>
      </c>
      <c r="AQ33" s="24">
        <v>45108</v>
      </c>
      <c r="AR33" s="83" t="s">
        <v>185</v>
      </c>
    </row>
    <row r="34" spans="1:44" ht="126" customHeight="1" x14ac:dyDescent="0.3">
      <c r="A34" s="26" t="s">
        <v>211</v>
      </c>
      <c r="B34" s="24">
        <v>44526</v>
      </c>
      <c r="C34" s="25">
        <v>1416</v>
      </c>
      <c r="D34" s="26" t="s">
        <v>212</v>
      </c>
      <c r="E34" s="37" t="s">
        <v>213</v>
      </c>
      <c r="F34" s="24">
        <v>44547</v>
      </c>
      <c r="G34" s="26" t="s">
        <v>214</v>
      </c>
      <c r="H34" s="27" t="s">
        <v>179</v>
      </c>
      <c r="I34" s="27" t="s">
        <v>215</v>
      </c>
      <c r="J34" s="28">
        <v>3053610</v>
      </c>
      <c r="K34" s="29">
        <f t="shared" si="6"/>
        <v>3053610</v>
      </c>
      <c r="L34" s="29">
        <v>6107220</v>
      </c>
      <c r="M34" s="27" t="s">
        <v>216</v>
      </c>
      <c r="N34" s="27" t="s">
        <v>217</v>
      </c>
      <c r="O34" s="29" t="s">
        <v>218</v>
      </c>
      <c r="P34" s="63">
        <v>0</v>
      </c>
      <c r="Q34" s="25">
        <v>100</v>
      </c>
      <c r="R34" s="67" t="s">
        <v>184</v>
      </c>
      <c r="S34" s="27">
        <v>250</v>
      </c>
      <c r="T34" s="29" t="e">
        <f>#REF!/V34</f>
        <v>#REF!</v>
      </c>
      <c r="U34" s="35">
        <f>Q34*P34</f>
        <v>0</v>
      </c>
      <c r="V34" s="28">
        <f t="shared" si="7"/>
        <v>786000</v>
      </c>
      <c r="W34" s="67">
        <v>196500</v>
      </c>
      <c r="X34" s="67"/>
      <c r="Y34" s="67"/>
      <c r="Z34" s="67"/>
      <c r="AA34" s="67"/>
      <c r="AB34" s="67">
        <v>196500</v>
      </c>
      <c r="AC34" s="67"/>
      <c r="AD34" s="67"/>
      <c r="AE34" s="67"/>
      <c r="AF34" s="67"/>
      <c r="AG34" s="28">
        <v>393000</v>
      </c>
      <c r="AH34" s="28"/>
      <c r="AI34" s="28"/>
      <c r="AJ34" s="28"/>
      <c r="AK34" s="28"/>
      <c r="AL34" s="34">
        <f>V34/S34</f>
        <v>3144</v>
      </c>
      <c r="AM34" s="69">
        <f>_xlfn.CEILING.MATH(AL34)</f>
        <v>3144</v>
      </c>
      <c r="AN34" s="69"/>
      <c r="AO34" s="24">
        <v>44607</v>
      </c>
      <c r="AP34" s="24">
        <v>44743</v>
      </c>
      <c r="AQ34" s="24">
        <v>45108</v>
      </c>
      <c r="AR34" s="83" t="s">
        <v>219</v>
      </c>
    </row>
    <row r="35" spans="1:44" ht="126" customHeight="1" x14ac:dyDescent="0.3">
      <c r="A35" s="26" t="s">
        <v>220</v>
      </c>
      <c r="B35" s="24">
        <v>44526</v>
      </c>
      <c r="C35" s="25">
        <v>1416</v>
      </c>
      <c r="D35" s="26" t="s">
        <v>221</v>
      </c>
      <c r="E35" s="38" t="s">
        <v>222</v>
      </c>
      <c r="F35" s="24">
        <v>44557</v>
      </c>
      <c r="G35" s="26" t="s">
        <v>223</v>
      </c>
      <c r="H35" s="27" t="s">
        <v>179</v>
      </c>
      <c r="I35" s="27" t="s">
        <v>224</v>
      </c>
      <c r="J35" s="28">
        <v>280956466</v>
      </c>
      <c r="K35" s="29">
        <f t="shared" si="6"/>
        <v>280956466</v>
      </c>
      <c r="L35" s="29">
        <v>561912932</v>
      </c>
      <c r="M35" s="27" t="s">
        <v>191</v>
      </c>
      <c r="N35" s="27" t="s">
        <v>192</v>
      </c>
      <c r="O35" s="29" t="s">
        <v>193</v>
      </c>
      <c r="P35" s="63">
        <v>0</v>
      </c>
      <c r="Q35" s="25">
        <v>100</v>
      </c>
      <c r="R35" s="67" t="s">
        <v>184</v>
      </c>
      <c r="S35" s="27" t="s">
        <v>225</v>
      </c>
      <c r="T35" s="29" t="e">
        <f>#REF!/V35</f>
        <v>#REF!</v>
      </c>
      <c r="U35" s="35" t="s">
        <v>226</v>
      </c>
      <c r="V35" s="28">
        <f t="shared" si="7"/>
        <v>52368400</v>
      </c>
      <c r="W35" s="67">
        <v>11609400</v>
      </c>
      <c r="X35" s="67"/>
      <c r="Y35" s="67"/>
      <c r="Z35" s="67"/>
      <c r="AA35" s="67"/>
      <c r="AB35" s="67">
        <v>14574800</v>
      </c>
      <c r="AC35" s="67"/>
      <c r="AD35" s="67"/>
      <c r="AE35" s="67"/>
      <c r="AF35" s="67"/>
      <c r="AG35" s="28">
        <v>26184200</v>
      </c>
      <c r="AH35" s="28"/>
      <c r="AI35" s="28"/>
      <c r="AJ35" s="28"/>
      <c r="AK35" s="28"/>
      <c r="AL35" s="39" t="s">
        <v>227</v>
      </c>
      <c r="AM35" s="69" t="s">
        <v>228</v>
      </c>
      <c r="AN35" s="69"/>
      <c r="AO35" s="24">
        <v>44607</v>
      </c>
      <c r="AP35" s="24">
        <v>44743</v>
      </c>
      <c r="AQ35" s="24">
        <v>45108</v>
      </c>
      <c r="AR35" s="83" t="s">
        <v>229</v>
      </c>
    </row>
    <row r="36" spans="1:44" ht="126" customHeight="1" x14ac:dyDescent="0.3">
      <c r="A36" s="26" t="s">
        <v>230</v>
      </c>
      <c r="B36" s="24">
        <v>44539</v>
      </c>
      <c r="C36" s="25">
        <v>1416</v>
      </c>
      <c r="D36" s="26" t="s">
        <v>231</v>
      </c>
      <c r="E36" s="6" t="s">
        <v>232</v>
      </c>
      <c r="F36" s="24">
        <v>44560</v>
      </c>
      <c r="G36" s="26" t="s">
        <v>233</v>
      </c>
      <c r="H36" s="27" t="s">
        <v>179</v>
      </c>
      <c r="I36" s="27" t="s">
        <v>234</v>
      </c>
      <c r="J36" s="28">
        <v>75729537.920000002</v>
      </c>
      <c r="K36" s="29">
        <f t="shared" si="6"/>
        <v>75729537.920000002</v>
      </c>
      <c r="L36" s="29">
        <v>151459075.84</v>
      </c>
      <c r="M36" s="27" t="s">
        <v>235</v>
      </c>
      <c r="N36" s="27" t="s">
        <v>236</v>
      </c>
      <c r="O36" s="25" t="s">
        <v>45</v>
      </c>
      <c r="P36" s="63">
        <v>100</v>
      </c>
      <c r="Q36" s="25">
        <v>0</v>
      </c>
      <c r="R36" s="67" t="s">
        <v>156</v>
      </c>
      <c r="S36" s="27">
        <v>60</v>
      </c>
      <c r="T36" s="29">
        <f>J36/V36</f>
        <v>27.92</v>
      </c>
      <c r="U36" s="35">
        <f t="shared" ref="U36:U54" si="8">T36*S36</f>
        <v>1675.2</v>
      </c>
      <c r="V36" s="28">
        <f t="shared" si="7"/>
        <v>2712376</v>
      </c>
      <c r="W36" s="28">
        <v>1356188</v>
      </c>
      <c r="X36" s="28"/>
      <c r="Y36" s="28">
        <v>0</v>
      </c>
      <c r="Z36" s="28"/>
      <c r="AA36" s="28">
        <v>0</v>
      </c>
      <c r="AB36" s="28">
        <v>1140000</v>
      </c>
      <c r="AC36" s="28">
        <v>43980</v>
      </c>
      <c r="AD36" s="28">
        <v>2455843.2000000002</v>
      </c>
      <c r="AE36" s="28">
        <v>1090620</v>
      </c>
      <c r="AF36" s="28">
        <v>60900220.800000004</v>
      </c>
      <c r="AG36" s="28">
        <v>216188</v>
      </c>
      <c r="AH36" s="28">
        <v>9180</v>
      </c>
      <c r="AI36" s="28">
        <v>512611.2</v>
      </c>
      <c r="AJ36" s="28">
        <v>207008</v>
      </c>
      <c r="AK36" s="28">
        <v>11559326.720000001</v>
      </c>
      <c r="AL36" s="34">
        <f>V36/S36</f>
        <v>45206.26666666667</v>
      </c>
      <c r="AM36" s="69">
        <f t="shared" ref="AM36:AM61" si="9">_xlfn.CEILING.MATH(AL36)</f>
        <v>45207</v>
      </c>
      <c r="AN36" s="25"/>
      <c r="AO36" s="24">
        <v>44621</v>
      </c>
      <c r="AP36" s="24">
        <v>44713</v>
      </c>
      <c r="AQ36" s="24" t="s">
        <v>237</v>
      </c>
      <c r="AR36" s="45" t="s">
        <v>47</v>
      </c>
    </row>
    <row r="37" spans="1:44" ht="126" customHeight="1" x14ac:dyDescent="0.3">
      <c r="A37" s="26" t="s">
        <v>238</v>
      </c>
      <c r="B37" s="24">
        <v>44540</v>
      </c>
      <c r="C37" s="25">
        <v>1416</v>
      </c>
      <c r="D37" s="26" t="s">
        <v>239</v>
      </c>
      <c r="E37" s="6" t="s">
        <v>240</v>
      </c>
      <c r="F37" s="24">
        <v>44571</v>
      </c>
      <c r="G37" s="26" t="s">
        <v>241</v>
      </c>
      <c r="H37" s="27" t="s">
        <v>179</v>
      </c>
      <c r="I37" s="27" t="s">
        <v>242</v>
      </c>
      <c r="J37" s="28">
        <v>41039552.159999996</v>
      </c>
      <c r="K37" s="29">
        <f t="shared" si="6"/>
        <v>41039552.159999996</v>
      </c>
      <c r="L37" s="29">
        <v>82079104.319999993</v>
      </c>
      <c r="M37" s="27" t="s">
        <v>235</v>
      </c>
      <c r="N37" s="27" t="s">
        <v>243</v>
      </c>
      <c r="O37" s="25" t="s">
        <v>45</v>
      </c>
      <c r="P37" s="63">
        <v>100</v>
      </c>
      <c r="Q37" s="25">
        <v>0</v>
      </c>
      <c r="R37" s="67" t="s">
        <v>156</v>
      </c>
      <c r="S37" s="27">
        <v>60</v>
      </c>
      <c r="T37" s="29" t="e">
        <f>#REF!/V37</f>
        <v>#REF!</v>
      </c>
      <c r="U37" s="35" t="e">
        <f t="shared" si="8"/>
        <v>#REF!</v>
      </c>
      <c r="V37" s="28">
        <f t="shared" si="7"/>
        <v>489966</v>
      </c>
      <c r="W37" s="28">
        <v>244983</v>
      </c>
      <c r="X37" s="28"/>
      <c r="Y37" s="28">
        <v>0</v>
      </c>
      <c r="Z37" s="28"/>
      <c r="AA37" s="28">
        <v>0</v>
      </c>
      <c r="AB37" s="28">
        <v>244983</v>
      </c>
      <c r="AC37" s="28">
        <v>6000</v>
      </c>
      <c r="AD37" s="28">
        <v>1005119.9999999999</v>
      </c>
      <c r="AE37" s="28">
        <v>238983</v>
      </c>
      <c r="AF37" s="28">
        <v>40034432.159999996</v>
      </c>
      <c r="AG37" s="28"/>
      <c r="AH37" s="28"/>
      <c r="AI37" s="28">
        <v>0</v>
      </c>
      <c r="AJ37" s="28"/>
      <c r="AK37" s="28">
        <v>0</v>
      </c>
      <c r="AL37" s="34">
        <f>V37/S37</f>
        <v>8166.1</v>
      </c>
      <c r="AM37" s="69">
        <f t="shared" si="9"/>
        <v>8167</v>
      </c>
      <c r="AN37" s="25"/>
      <c r="AO37" s="24">
        <v>44713</v>
      </c>
      <c r="AP37" s="24">
        <v>45078</v>
      </c>
      <c r="AQ37" s="24"/>
      <c r="AR37" s="27" t="s">
        <v>47</v>
      </c>
    </row>
    <row r="38" spans="1:44" ht="126" customHeight="1" x14ac:dyDescent="0.3">
      <c r="A38" s="26" t="s">
        <v>244</v>
      </c>
      <c r="B38" s="24">
        <v>44540</v>
      </c>
      <c r="C38" s="25">
        <v>1416</v>
      </c>
      <c r="D38" s="26" t="s">
        <v>245</v>
      </c>
      <c r="E38" s="6" t="s">
        <v>246</v>
      </c>
      <c r="F38" s="24">
        <v>44573</v>
      </c>
      <c r="G38" s="26" t="s">
        <v>247</v>
      </c>
      <c r="H38" s="27" t="s">
        <v>179</v>
      </c>
      <c r="I38" s="27" t="s">
        <v>248</v>
      </c>
      <c r="J38" s="28">
        <v>164928688.96000001</v>
      </c>
      <c r="K38" s="29">
        <f>127315200+37613488.96</f>
        <v>164928688.96000001</v>
      </c>
      <c r="L38" s="29">
        <v>329857377.92000002</v>
      </c>
      <c r="M38" s="27" t="s">
        <v>235</v>
      </c>
      <c r="N38" s="27" t="s">
        <v>249</v>
      </c>
      <c r="O38" s="25" t="s">
        <v>45</v>
      </c>
      <c r="P38" s="63">
        <v>100</v>
      </c>
      <c r="Q38" s="25">
        <v>0</v>
      </c>
      <c r="R38" s="67" t="s">
        <v>156</v>
      </c>
      <c r="S38" s="27">
        <v>60</v>
      </c>
      <c r="T38" s="29" t="e">
        <f>#REF!/V38</f>
        <v>#REF!</v>
      </c>
      <c r="U38" s="35" t="e">
        <f t="shared" si="8"/>
        <v>#REF!</v>
      </c>
      <c r="V38" s="28">
        <f t="shared" si="7"/>
        <v>2953594</v>
      </c>
      <c r="W38" s="28">
        <v>1140000</v>
      </c>
      <c r="X38" s="28"/>
      <c r="Y38" s="28">
        <v>0</v>
      </c>
      <c r="Z38" s="28"/>
      <c r="AA38" s="28">
        <v>0</v>
      </c>
      <c r="AB38" s="28">
        <v>336797</v>
      </c>
      <c r="AC38" s="28">
        <v>8940</v>
      </c>
      <c r="AD38" s="28">
        <v>998419.20000000007</v>
      </c>
      <c r="AE38" s="28">
        <v>327857</v>
      </c>
      <c r="AF38" s="28">
        <v>36615069.760000005</v>
      </c>
      <c r="AG38" s="28">
        <v>1476797</v>
      </c>
      <c r="AH38" s="28">
        <v>39840</v>
      </c>
      <c r="AI38" s="28">
        <v>4449331.2000000002</v>
      </c>
      <c r="AJ38" s="28">
        <v>1436957</v>
      </c>
      <c r="AK38" s="28">
        <v>160479357.76000002</v>
      </c>
      <c r="AL38" s="34">
        <f>V38/S38</f>
        <v>49226.566666666666</v>
      </c>
      <c r="AM38" s="69">
        <f t="shared" si="9"/>
        <v>49227</v>
      </c>
      <c r="AN38" s="25"/>
      <c r="AO38" s="24">
        <v>44621</v>
      </c>
      <c r="AP38" s="24">
        <v>44713</v>
      </c>
      <c r="AQ38" s="24" t="s">
        <v>237</v>
      </c>
      <c r="AR38" s="27" t="s">
        <v>185</v>
      </c>
    </row>
    <row r="39" spans="1:44" ht="57.6" x14ac:dyDescent="0.3">
      <c r="A39" s="26" t="s">
        <v>250</v>
      </c>
      <c r="B39" s="24">
        <v>44580</v>
      </c>
      <c r="C39" s="25">
        <v>1416</v>
      </c>
      <c r="D39" s="26" t="s">
        <v>251</v>
      </c>
      <c r="E39" s="6" t="s">
        <v>252</v>
      </c>
      <c r="F39" s="24">
        <v>44617</v>
      </c>
      <c r="G39" s="25" t="s">
        <v>253</v>
      </c>
      <c r="H39" s="27" t="s">
        <v>135</v>
      </c>
      <c r="I39" s="27" t="s">
        <v>254</v>
      </c>
      <c r="J39" s="28">
        <v>255007689.5</v>
      </c>
      <c r="K39" s="29">
        <f t="shared" ref="K39:L84" si="10">J39</f>
        <v>255007689.5</v>
      </c>
      <c r="L39" s="29">
        <v>765023068.5</v>
      </c>
      <c r="M39" s="27" t="s">
        <v>255</v>
      </c>
      <c r="N39" s="27" t="s">
        <v>256</v>
      </c>
      <c r="O39" s="27" t="s">
        <v>155</v>
      </c>
      <c r="P39" s="25">
        <v>0</v>
      </c>
      <c r="Q39" s="25">
        <v>100</v>
      </c>
      <c r="R39" s="25" t="s">
        <v>156</v>
      </c>
      <c r="S39" s="67"/>
      <c r="T39" s="29">
        <f>J39/V39</f>
        <v>98.456666666666663</v>
      </c>
      <c r="U39" s="28">
        <f t="shared" si="8"/>
        <v>0</v>
      </c>
      <c r="V39" s="28">
        <f t="shared" si="7"/>
        <v>2590050</v>
      </c>
      <c r="W39" s="28">
        <v>863350</v>
      </c>
      <c r="X39" s="28"/>
      <c r="Y39" s="28"/>
      <c r="Z39" s="28"/>
      <c r="AA39" s="28"/>
      <c r="AB39" s="28">
        <v>863350</v>
      </c>
      <c r="AC39" s="28"/>
      <c r="AD39" s="28"/>
      <c r="AE39" s="28"/>
      <c r="AF39" s="28"/>
      <c r="AG39" s="28">
        <v>863350</v>
      </c>
      <c r="AH39" s="28"/>
      <c r="AI39" s="28"/>
      <c r="AJ39" s="28"/>
      <c r="AK39" s="28"/>
      <c r="AL39" s="34" t="e">
        <f>V39/S39</f>
        <v>#DIV/0!</v>
      </c>
      <c r="AM39" s="69" t="e">
        <f t="shared" si="9"/>
        <v>#DIV/0!</v>
      </c>
      <c r="AN39" s="27" t="s">
        <v>257</v>
      </c>
      <c r="AO39" s="24">
        <v>44682</v>
      </c>
      <c r="AP39" s="24">
        <v>45047</v>
      </c>
      <c r="AQ39" s="24">
        <v>45413</v>
      </c>
      <c r="AR39" s="27" t="s">
        <v>47</v>
      </c>
    </row>
    <row r="40" spans="1:44" ht="57.6" x14ac:dyDescent="0.3">
      <c r="A40" s="26" t="s">
        <v>258</v>
      </c>
      <c r="B40" s="24">
        <v>44580</v>
      </c>
      <c r="C40" s="25">
        <v>1416</v>
      </c>
      <c r="D40" s="26" t="s">
        <v>259</v>
      </c>
      <c r="E40" s="6" t="s">
        <v>260</v>
      </c>
      <c r="F40" s="24">
        <v>44617</v>
      </c>
      <c r="G40" s="25" t="s">
        <v>261</v>
      </c>
      <c r="H40" s="27" t="s">
        <v>135</v>
      </c>
      <c r="I40" s="27" t="s">
        <v>262</v>
      </c>
      <c r="J40" s="28">
        <v>219778747.5</v>
      </c>
      <c r="K40" s="29">
        <f t="shared" si="10"/>
        <v>219778747.5</v>
      </c>
      <c r="L40" s="29">
        <v>659336242.5</v>
      </c>
      <c r="M40" s="27" t="s">
        <v>255</v>
      </c>
      <c r="N40" s="27" t="s">
        <v>256</v>
      </c>
      <c r="O40" s="27" t="s">
        <v>155</v>
      </c>
      <c r="P40" s="25">
        <v>0</v>
      </c>
      <c r="Q40" s="25">
        <v>100</v>
      </c>
      <c r="R40" s="25" t="s">
        <v>156</v>
      </c>
      <c r="S40" s="67">
        <v>50</v>
      </c>
      <c r="T40" s="29">
        <f>J40/V40</f>
        <v>9.1833333333333336</v>
      </c>
      <c r="U40" s="28">
        <f t="shared" si="8"/>
        <v>459.16666666666669</v>
      </c>
      <c r="V40" s="28">
        <f t="shared" si="7"/>
        <v>23932350</v>
      </c>
      <c r="W40" s="28">
        <v>7977450</v>
      </c>
      <c r="X40" s="28"/>
      <c r="Y40" s="28"/>
      <c r="Z40" s="28"/>
      <c r="AA40" s="28"/>
      <c r="AB40" s="28">
        <v>7977450</v>
      </c>
      <c r="AC40" s="28"/>
      <c r="AD40" s="28"/>
      <c r="AE40" s="28"/>
      <c r="AF40" s="28"/>
      <c r="AG40" s="28">
        <v>7977450</v>
      </c>
      <c r="AH40" s="28"/>
      <c r="AI40" s="28"/>
      <c r="AJ40" s="28"/>
      <c r="AK40" s="28"/>
      <c r="AL40" s="34">
        <f>V40/S40</f>
        <v>478647</v>
      </c>
      <c r="AM40" s="69">
        <f t="shared" si="9"/>
        <v>478647</v>
      </c>
      <c r="AN40" s="25"/>
      <c r="AO40" s="24">
        <v>44682</v>
      </c>
      <c r="AP40" s="24">
        <v>45047</v>
      </c>
      <c r="AQ40" s="24">
        <v>45413</v>
      </c>
      <c r="AR40" s="35" t="s">
        <v>47</v>
      </c>
    </row>
    <row r="41" spans="1:44" ht="57.6" x14ac:dyDescent="0.3">
      <c r="A41" s="26" t="s">
        <v>263</v>
      </c>
      <c r="B41" s="24">
        <v>44580</v>
      </c>
      <c r="C41" s="25">
        <v>1416</v>
      </c>
      <c r="D41" s="26" t="s">
        <v>264</v>
      </c>
      <c r="E41" s="6" t="s">
        <v>265</v>
      </c>
      <c r="F41" s="24">
        <v>44616</v>
      </c>
      <c r="G41" s="26" t="s">
        <v>266</v>
      </c>
      <c r="H41" s="27" t="s">
        <v>135</v>
      </c>
      <c r="I41" s="27" t="s">
        <v>267</v>
      </c>
      <c r="J41" s="28">
        <v>885385373</v>
      </c>
      <c r="K41" s="29">
        <f t="shared" si="10"/>
        <v>885385373</v>
      </c>
      <c r="L41" s="29">
        <v>2656156119</v>
      </c>
      <c r="M41" s="27" t="s">
        <v>255</v>
      </c>
      <c r="N41" s="27" t="s">
        <v>256</v>
      </c>
      <c r="O41" s="27" t="s">
        <v>155</v>
      </c>
      <c r="P41" s="25">
        <v>0</v>
      </c>
      <c r="Q41" s="25">
        <v>100</v>
      </c>
      <c r="R41" s="25" t="s">
        <v>156</v>
      </c>
      <c r="T41" s="29">
        <f>J41/V41</f>
        <v>19.936666666666667</v>
      </c>
      <c r="U41" s="28">
        <f t="shared" si="8"/>
        <v>0</v>
      </c>
      <c r="V41" s="28">
        <f t="shared" si="7"/>
        <v>44409900</v>
      </c>
      <c r="W41" s="28">
        <v>14803300</v>
      </c>
      <c r="X41" s="28"/>
      <c r="Y41" s="28"/>
      <c r="Z41" s="28"/>
      <c r="AA41" s="28"/>
      <c r="AB41" s="28">
        <v>14803300</v>
      </c>
      <c r="AC41" s="28"/>
      <c r="AD41" s="28"/>
      <c r="AE41" s="28"/>
      <c r="AF41" s="28"/>
      <c r="AG41" s="28">
        <v>14803300</v>
      </c>
      <c r="AH41" s="28"/>
      <c r="AI41" s="28"/>
      <c r="AJ41" s="28"/>
      <c r="AK41" s="28"/>
      <c r="AL41" s="28">
        <f>K41/V41</f>
        <v>19.936666666666667</v>
      </c>
      <c r="AM41" s="28">
        <f t="shared" si="9"/>
        <v>20</v>
      </c>
      <c r="AO41" s="24">
        <v>44682</v>
      </c>
      <c r="AP41" s="24">
        <v>45047</v>
      </c>
      <c r="AQ41" s="24">
        <v>45413</v>
      </c>
      <c r="AR41" s="27" t="s">
        <v>47</v>
      </c>
    </row>
    <row r="42" spans="1:44" ht="169.5" customHeight="1" x14ac:dyDescent="0.3">
      <c r="A42" s="26" t="s">
        <v>268</v>
      </c>
      <c r="B42" s="24">
        <v>44670</v>
      </c>
      <c r="C42" s="25">
        <v>1416</v>
      </c>
      <c r="D42" s="26" t="s">
        <v>269</v>
      </c>
      <c r="E42" s="6" t="s">
        <v>270</v>
      </c>
      <c r="F42" s="24">
        <v>44712</v>
      </c>
      <c r="G42" s="26" t="s">
        <v>271</v>
      </c>
      <c r="H42" s="27" t="s">
        <v>135</v>
      </c>
      <c r="I42" s="27" t="s">
        <v>272</v>
      </c>
      <c r="J42" s="28">
        <v>5314027089.6000004</v>
      </c>
      <c r="K42" s="29">
        <f t="shared" si="10"/>
        <v>5314027089.6000004</v>
      </c>
      <c r="L42" s="29">
        <f>K42</f>
        <v>5314027089.6000004</v>
      </c>
      <c r="M42" s="27" t="s">
        <v>273</v>
      </c>
      <c r="N42" s="27" t="s">
        <v>274</v>
      </c>
      <c r="O42" s="27" t="s">
        <v>173</v>
      </c>
      <c r="P42" s="25">
        <v>0</v>
      </c>
      <c r="Q42" s="25">
        <v>100</v>
      </c>
      <c r="R42" s="25" t="s">
        <v>174</v>
      </c>
      <c r="S42" s="67">
        <v>10</v>
      </c>
      <c r="T42" s="29">
        <f>L42/V42</f>
        <v>25791.24</v>
      </c>
      <c r="U42" s="28">
        <f t="shared" si="8"/>
        <v>257912.40000000002</v>
      </c>
      <c r="V42" s="28">
        <f t="shared" si="7"/>
        <v>206040</v>
      </c>
      <c r="W42" s="28">
        <v>130000</v>
      </c>
      <c r="X42" s="28"/>
      <c r="Y42" s="28"/>
      <c r="Z42" s="28"/>
      <c r="AA42" s="28"/>
      <c r="AB42" s="28">
        <v>76040</v>
      </c>
      <c r="AC42" s="28"/>
      <c r="AD42" s="28"/>
      <c r="AE42" s="28"/>
      <c r="AF42" s="28"/>
      <c r="AG42" s="28"/>
      <c r="AH42" s="28"/>
      <c r="AI42" s="28"/>
      <c r="AJ42" s="28"/>
      <c r="AK42" s="28"/>
      <c r="AL42" s="28">
        <f t="shared" ref="AL42:AL54" si="11">V42/S42</f>
        <v>20604</v>
      </c>
      <c r="AM42" s="28">
        <f t="shared" si="9"/>
        <v>20604</v>
      </c>
      <c r="AN42" s="27"/>
      <c r="AO42" s="24">
        <v>44936</v>
      </c>
      <c r="AP42" s="24">
        <v>44986</v>
      </c>
      <c r="AQ42" s="24"/>
      <c r="AR42" s="27" t="s">
        <v>47</v>
      </c>
    </row>
    <row r="43" spans="1:44" ht="70.5" customHeight="1" x14ac:dyDescent="0.3">
      <c r="A43" s="26" t="s">
        <v>275</v>
      </c>
      <c r="B43" s="24">
        <v>44670</v>
      </c>
      <c r="C43" s="25">
        <v>1416</v>
      </c>
      <c r="D43" s="26" t="s">
        <v>276</v>
      </c>
      <c r="E43" s="6" t="s">
        <v>277</v>
      </c>
      <c r="F43" s="24">
        <v>44707</v>
      </c>
      <c r="G43" s="26" t="s">
        <v>278</v>
      </c>
      <c r="H43" s="27" t="s">
        <v>143</v>
      </c>
      <c r="I43" s="27" t="s">
        <v>279</v>
      </c>
      <c r="J43" s="28">
        <v>2135775810</v>
      </c>
      <c r="K43" s="29">
        <f t="shared" si="10"/>
        <v>2135775810</v>
      </c>
      <c r="L43" s="29">
        <f>K43</f>
        <v>2135775810</v>
      </c>
      <c r="M43" s="27" t="s">
        <v>280</v>
      </c>
      <c r="N43" s="27" t="s">
        <v>281</v>
      </c>
      <c r="O43" s="27" t="s">
        <v>45</v>
      </c>
      <c r="P43" s="25">
        <v>100</v>
      </c>
      <c r="Q43" s="25">
        <v>0</v>
      </c>
      <c r="R43" s="25" t="s">
        <v>184</v>
      </c>
      <c r="S43" s="67">
        <v>1000</v>
      </c>
      <c r="T43" s="29">
        <f>J43/V43</f>
        <v>12.39</v>
      </c>
      <c r="U43" s="28">
        <f t="shared" si="8"/>
        <v>12390</v>
      </c>
      <c r="V43" s="28">
        <f t="shared" si="7"/>
        <v>172379000</v>
      </c>
      <c r="W43" s="28">
        <v>86190000</v>
      </c>
      <c r="X43" s="28"/>
      <c r="Y43" s="28"/>
      <c r="Z43" s="28"/>
      <c r="AA43" s="28"/>
      <c r="AB43" s="28">
        <v>86189000</v>
      </c>
      <c r="AC43" s="28"/>
      <c r="AD43" s="28"/>
      <c r="AE43" s="28"/>
      <c r="AF43" s="28"/>
      <c r="AG43" s="28"/>
      <c r="AH43" s="28"/>
      <c r="AI43" s="28"/>
      <c r="AJ43" s="28"/>
      <c r="AK43" s="28"/>
      <c r="AL43" s="28">
        <f t="shared" si="11"/>
        <v>172379</v>
      </c>
      <c r="AM43" s="28">
        <f t="shared" si="9"/>
        <v>172379</v>
      </c>
      <c r="AN43" s="27"/>
      <c r="AO43" s="24">
        <v>44958</v>
      </c>
      <c r="AP43" s="24">
        <v>45017</v>
      </c>
      <c r="AQ43" s="24"/>
      <c r="AR43" s="27" t="s">
        <v>47</v>
      </c>
    </row>
    <row r="44" spans="1:44" ht="127.5" customHeight="1" x14ac:dyDescent="0.3">
      <c r="A44" s="26" t="s">
        <v>282</v>
      </c>
      <c r="B44" s="24">
        <v>44670</v>
      </c>
      <c r="C44" s="25">
        <v>1416</v>
      </c>
      <c r="D44" s="26" t="s">
        <v>283</v>
      </c>
      <c r="E44" s="6" t="s">
        <v>284</v>
      </c>
      <c r="F44" s="24">
        <v>44704</v>
      </c>
      <c r="G44" s="26" t="s">
        <v>285</v>
      </c>
      <c r="H44" s="27" t="s">
        <v>143</v>
      </c>
      <c r="I44" s="27" t="s">
        <v>286</v>
      </c>
      <c r="J44" s="28">
        <v>370128760</v>
      </c>
      <c r="K44" s="29">
        <f t="shared" si="10"/>
        <v>370128760</v>
      </c>
      <c r="L44" s="29">
        <f>K44</f>
        <v>370128760</v>
      </c>
      <c r="M44" s="27" t="s">
        <v>280</v>
      </c>
      <c r="N44" s="27" t="s">
        <v>287</v>
      </c>
      <c r="O44" s="27" t="s">
        <v>45</v>
      </c>
      <c r="P44" s="25">
        <v>100</v>
      </c>
      <c r="Q44" s="25">
        <v>0</v>
      </c>
      <c r="R44" s="25" t="s">
        <v>184</v>
      </c>
      <c r="S44" s="67">
        <v>500</v>
      </c>
      <c r="T44" s="29">
        <f>J44/V44</f>
        <v>12.52</v>
      </c>
      <c r="U44" s="28">
        <f t="shared" si="8"/>
        <v>6260</v>
      </c>
      <c r="V44" s="28">
        <f t="shared" si="7"/>
        <v>29563000</v>
      </c>
      <c r="W44" s="28">
        <v>14781500</v>
      </c>
      <c r="X44" s="28"/>
      <c r="Y44" s="28"/>
      <c r="Z44" s="28"/>
      <c r="AA44" s="28"/>
      <c r="AB44" s="28">
        <v>14781500</v>
      </c>
      <c r="AC44" s="28"/>
      <c r="AD44" s="28"/>
      <c r="AE44" s="28"/>
      <c r="AF44" s="28"/>
      <c r="AG44" s="28"/>
      <c r="AH44" s="28"/>
      <c r="AI44" s="28"/>
      <c r="AJ44" s="28"/>
      <c r="AK44" s="28"/>
      <c r="AL44" s="28">
        <f t="shared" si="11"/>
        <v>59126</v>
      </c>
      <c r="AM44" s="28">
        <f t="shared" si="9"/>
        <v>59126</v>
      </c>
      <c r="AN44" s="27"/>
      <c r="AO44" s="24">
        <v>44958</v>
      </c>
      <c r="AP44" s="24">
        <v>45017</v>
      </c>
      <c r="AQ44" s="24"/>
      <c r="AR44" s="27" t="s">
        <v>47</v>
      </c>
    </row>
    <row r="45" spans="1:44" ht="78" x14ac:dyDescent="0.3">
      <c r="A45" s="26" t="s">
        <v>288</v>
      </c>
      <c r="B45" s="24">
        <v>44670</v>
      </c>
      <c r="C45" s="25">
        <v>1416</v>
      </c>
      <c r="D45" s="26" t="s">
        <v>289</v>
      </c>
      <c r="E45" s="6" t="s">
        <v>290</v>
      </c>
      <c r="F45" s="24">
        <v>44707</v>
      </c>
      <c r="G45" s="26" t="s">
        <v>291</v>
      </c>
      <c r="H45" s="27" t="s">
        <v>135</v>
      </c>
      <c r="I45" s="27" t="s">
        <v>292</v>
      </c>
      <c r="J45" s="29">
        <v>747348732</v>
      </c>
      <c r="K45" s="29">
        <f t="shared" si="10"/>
        <v>747348732</v>
      </c>
      <c r="L45" s="29">
        <v>1153585170</v>
      </c>
      <c r="M45" s="27" t="s">
        <v>293</v>
      </c>
      <c r="N45" s="27" t="s">
        <v>294</v>
      </c>
      <c r="O45" s="27" t="s">
        <v>45</v>
      </c>
      <c r="P45" s="25">
        <v>100</v>
      </c>
      <c r="Q45" s="25">
        <v>0</v>
      </c>
      <c r="R45" s="25" t="s">
        <v>174</v>
      </c>
      <c r="S45" s="67">
        <v>10</v>
      </c>
      <c r="T45" s="29">
        <f>J45/V45</f>
        <v>419.22293823974871</v>
      </c>
      <c r="U45" s="28">
        <f t="shared" si="8"/>
        <v>4192.2293823974869</v>
      </c>
      <c r="V45" s="28">
        <f t="shared" si="7"/>
        <v>1782700</v>
      </c>
      <c r="W45" s="28">
        <v>527140</v>
      </c>
      <c r="X45" s="28"/>
      <c r="Y45" s="28"/>
      <c r="Z45" s="28"/>
      <c r="AA45" s="28"/>
      <c r="AB45" s="28">
        <v>627780</v>
      </c>
      <c r="AC45" s="28"/>
      <c r="AD45" s="28"/>
      <c r="AE45" s="28"/>
      <c r="AF45" s="28"/>
      <c r="AG45" s="28">
        <v>627780</v>
      </c>
      <c r="AH45" s="28"/>
      <c r="AI45" s="28"/>
      <c r="AJ45" s="28"/>
      <c r="AK45" s="28"/>
      <c r="AL45" s="28">
        <f t="shared" si="11"/>
        <v>178270</v>
      </c>
      <c r="AM45" s="28">
        <f t="shared" si="9"/>
        <v>178270</v>
      </c>
      <c r="AN45" s="27"/>
      <c r="AO45" s="24">
        <v>44936</v>
      </c>
      <c r="AP45" s="24">
        <v>44986</v>
      </c>
      <c r="AQ45" s="24">
        <v>45352</v>
      </c>
      <c r="AR45" s="27" t="s">
        <v>47</v>
      </c>
    </row>
    <row r="46" spans="1:44" ht="115.5" customHeight="1" x14ac:dyDescent="0.3">
      <c r="A46" s="26" t="s">
        <v>295</v>
      </c>
      <c r="B46" s="24">
        <v>44670</v>
      </c>
      <c r="C46" s="25">
        <v>1416</v>
      </c>
      <c r="D46" s="26" t="s">
        <v>296</v>
      </c>
      <c r="E46" s="6" t="s">
        <v>297</v>
      </c>
      <c r="F46" s="24">
        <v>44704</v>
      </c>
      <c r="G46" s="26" t="s">
        <v>298</v>
      </c>
      <c r="H46" s="27" t="s">
        <v>299</v>
      </c>
      <c r="I46" s="27" t="s">
        <v>300</v>
      </c>
      <c r="J46" s="28">
        <v>123430239.90000001</v>
      </c>
      <c r="K46" s="29">
        <f t="shared" si="10"/>
        <v>123430239.90000001</v>
      </c>
      <c r="L46" s="29">
        <f>K46</f>
        <v>123430239.90000001</v>
      </c>
      <c r="M46" s="27" t="s">
        <v>301</v>
      </c>
      <c r="N46" s="27" t="s">
        <v>302</v>
      </c>
      <c r="O46" s="27" t="s">
        <v>303</v>
      </c>
      <c r="P46" s="25">
        <v>0</v>
      </c>
      <c r="Q46" s="25">
        <v>100</v>
      </c>
      <c r="R46" s="25" t="s">
        <v>174</v>
      </c>
      <c r="S46" s="67">
        <v>5</v>
      </c>
      <c r="T46" s="29">
        <f>J46/V46</f>
        <v>3221.46</v>
      </c>
      <c r="U46" s="28">
        <f t="shared" si="8"/>
        <v>16107.3</v>
      </c>
      <c r="V46" s="28">
        <f t="shared" si="7"/>
        <v>38315</v>
      </c>
      <c r="W46" s="28">
        <v>38315</v>
      </c>
      <c r="X46" s="28"/>
      <c r="Y46" s="28"/>
      <c r="Z46" s="28"/>
      <c r="AA46" s="28"/>
      <c r="AB46" s="28"/>
      <c r="AC46" s="28"/>
      <c r="AD46" s="28"/>
      <c r="AE46" s="28"/>
      <c r="AF46" s="28"/>
      <c r="AG46" s="28"/>
      <c r="AH46" s="28"/>
      <c r="AI46" s="28"/>
      <c r="AJ46" s="28"/>
      <c r="AK46" s="28"/>
      <c r="AL46" s="28">
        <f t="shared" si="11"/>
        <v>7663</v>
      </c>
      <c r="AM46" s="28">
        <f t="shared" si="9"/>
        <v>7663</v>
      </c>
      <c r="AN46" s="27"/>
      <c r="AO46" s="24">
        <v>45046</v>
      </c>
      <c r="AP46" s="24"/>
      <c r="AQ46" s="24"/>
      <c r="AR46" s="27" t="s">
        <v>47</v>
      </c>
    </row>
    <row r="47" spans="1:44" ht="62.4" x14ac:dyDescent="0.3">
      <c r="A47" s="26" t="s">
        <v>304</v>
      </c>
      <c r="B47" s="24">
        <v>44670</v>
      </c>
      <c r="C47" s="25">
        <v>1416</v>
      </c>
      <c r="D47" s="26" t="s">
        <v>305</v>
      </c>
      <c r="E47" s="6" t="s">
        <v>306</v>
      </c>
      <c r="F47" s="24">
        <v>44711</v>
      </c>
      <c r="G47" s="26" t="s">
        <v>307</v>
      </c>
      <c r="H47" s="27" t="s">
        <v>308</v>
      </c>
      <c r="I47" s="27" t="s">
        <v>309</v>
      </c>
      <c r="J47" s="28">
        <v>1452031915.1800001</v>
      </c>
      <c r="K47" s="29">
        <f t="shared" si="10"/>
        <v>1452031915.1800001</v>
      </c>
      <c r="L47" s="29">
        <f>K47</f>
        <v>1452031915.1800001</v>
      </c>
      <c r="M47" s="27" t="s">
        <v>310</v>
      </c>
      <c r="N47" s="27" t="s">
        <v>311</v>
      </c>
      <c r="O47" s="27" t="s">
        <v>312</v>
      </c>
      <c r="P47" s="25">
        <v>0</v>
      </c>
      <c r="Q47" s="25">
        <v>100</v>
      </c>
      <c r="R47" s="25" t="s">
        <v>174</v>
      </c>
      <c r="S47" s="28">
        <v>0.7</v>
      </c>
      <c r="T47" s="29">
        <f>J47/V47</f>
        <v>263842.7</v>
      </c>
      <c r="U47" s="28">
        <f t="shared" si="8"/>
        <v>184689.88999999998</v>
      </c>
      <c r="V47" s="28">
        <f t="shared" si="7"/>
        <v>5503.4</v>
      </c>
      <c r="W47" s="28">
        <v>2738.4</v>
      </c>
      <c r="X47" s="28"/>
      <c r="Y47" s="28"/>
      <c r="Z47" s="28"/>
      <c r="AA47" s="28"/>
      <c r="AB47" s="28">
        <v>2765</v>
      </c>
      <c r="AC47" s="28"/>
      <c r="AD47" s="28"/>
      <c r="AE47" s="28"/>
      <c r="AF47" s="28"/>
      <c r="AG47" s="28"/>
      <c r="AH47" s="28"/>
      <c r="AI47" s="28"/>
      <c r="AJ47" s="28"/>
      <c r="AK47" s="28"/>
      <c r="AL47" s="28">
        <f t="shared" si="11"/>
        <v>7862</v>
      </c>
      <c r="AM47" s="28">
        <f t="shared" si="9"/>
        <v>7862</v>
      </c>
      <c r="AN47" s="27"/>
      <c r="AO47" s="24">
        <v>44936</v>
      </c>
      <c r="AP47" s="24">
        <v>45017</v>
      </c>
      <c r="AQ47" s="24"/>
      <c r="AR47" s="27" t="s">
        <v>47</v>
      </c>
    </row>
    <row r="48" spans="1:44" ht="137.25" customHeight="1" x14ac:dyDescent="0.3">
      <c r="A48" s="26" t="s">
        <v>313</v>
      </c>
      <c r="B48" s="24">
        <v>44671</v>
      </c>
      <c r="C48" s="25">
        <v>1416</v>
      </c>
      <c r="D48" s="26" t="s">
        <v>314</v>
      </c>
      <c r="E48" s="6" t="s">
        <v>315</v>
      </c>
      <c r="F48" s="24">
        <v>44706</v>
      </c>
      <c r="G48" s="26" t="s">
        <v>316</v>
      </c>
      <c r="H48" s="27" t="s">
        <v>143</v>
      </c>
      <c r="I48" s="27" t="s">
        <v>317</v>
      </c>
      <c r="J48" s="28">
        <v>815520160</v>
      </c>
      <c r="K48" s="29">
        <f t="shared" si="10"/>
        <v>815520160</v>
      </c>
      <c r="L48" s="29">
        <f>K48</f>
        <v>815520160</v>
      </c>
      <c r="M48" s="27" t="s">
        <v>280</v>
      </c>
      <c r="N48" s="27" t="s">
        <v>318</v>
      </c>
      <c r="O48" s="27" t="s">
        <v>45</v>
      </c>
      <c r="P48" s="25">
        <v>100</v>
      </c>
      <c r="Q48" s="25">
        <v>0</v>
      </c>
      <c r="R48" s="25" t="s">
        <v>184</v>
      </c>
      <c r="S48" s="67">
        <v>2000</v>
      </c>
      <c r="T48" s="29">
        <f>J48/V48</f>
        <v>11.06</v>
      </c>
      <c r="U48" s="28">
        <f t="shared" si="8"/>
        <v>22120</v>
      </c>
      <c r="V48" s="28">
        <f t="shared" si="7"/>
        <v>73736000</v>
      </c>
      <c r="W48" s="28">
        <v>36868000</v>
      </c>
      <c r="X48" s="28"/>
      <c r="Y48" s="28"/>
      <c r="Z48" s="28"/>
      <c r="AA48" s="28"/>
      <c r="AB48" s="28">
        <v>36868000</v>
      </c>
      <c r="AC48" s="28"/>
      <c r="AD48" s="28"/>
      <c r="AE48" s="28"/>
      <c r="AF48" s="28"/>
      <c r="AG48" s="28"/>
      <c r="AH48" s="28"/>
      <c r="AI48" s="28"/>
      <c r="AJ48" s="28"/>
      <c r="AK48" s="28"/>
      <c r="AL48" s="28">
        <f t="shared" si="11"/>
        <v>36868</v>
      </c>
      <c r="AM48" s="28">
        <f t="shared" si="9"/>
        <v>36868</v>
      </c>
      <c r="AN48" s="27"/>
      <c r="AO48" s="24">
        <v>44958</v>
      </c>
      <c r="AP48" s="24">
        <v>45017</v>
      </c>
      <c r="AQ48" s="24"/>
      <c r="AR48" s="27" t="s">
        <v>47</v>
      </c>
    </row>
    <row r="49" spans="1:107" customFormat="1" ht="123" customHeight="1" x14ac:dyDescent="0.3">
      <c r="A49" s="26" t="s">
        <v>319</v>
      </c>
      <c r="B49" s="24">
        <v>44671</v>
      </c>
      <c r="C49" s="25">
        <v>1416</v>
      </c>
      <c r="D49" s="26" t="s">
        <v>320</v>
      </c>
      <c r="E49" s="6" t="s">
        <v>321</v>
      </c>
      <c r="F49" s="24">
        <v>44697</v>
      </c>
      <c r="G49" s="25" t="s">
        <v>322</v>
      </c>
      <c r="H49" s="27" t="s">
        <v>179</v>
      </c>
      <c r="I49" s="27" t="s">
        <v>323</v>
      </c>
      <c r="J49" s="28">
        <v>60118200</v>
      </c>
      <c r="K49" s="29">
        <f t="shared" si="10"/>
        <v>60118200</v>
      </c>
      <c r="L49" s="29">
        <v>90177300</v>
      </c>
      <c r="M49" s="27" t="s">
        <v>324</v>
      </c>
      <c r="N49" s="27" t="s">
        <v>325</v>
      </c>
      <c r="O49" s="27" t="s">
        <v>173</v>
      </c>
      <c r="P49" s="25">
        <v>0</v>
      </c>
      <c r="Q49" s="25">
        <v>100</v>
      </c>
      <c r="R49" s="25" t="s">
        <v>184</v>
      </c>
      <c r="S49" s="67">
        <v>1500</v>
      </c>
      <c r="T49" s="29">
        <f>J49/V49</f>
        <v>8.2466666666666661</v>
      </c>
      <c r="U49" s="28">
        <f t="shared" si="8"/>
        <v>12370</v>
      </c>
      <c r="V49" s="28">
        <f t="shared" si="7"/>
        <v>7290000</v>
      </c>
      <c r="W49" s="28">
        <v>2430000</v>
      </c>
      <c r="X49" s="28"/>
      <c r="Y49" s="28"/>
      <c r="Z49" s="28"/>
      <c r="AA49" s="28"/>
      <c r="AB49" s="28">
        <v>2430000</v>
      </c>
      <c r="AC49" s="28"/>
      <c r="AD49" s="28"/>
      <c r="AE49" s="28"/>
      <c r="AF49" s="28"/>
      <c r="AG49" s="28">
        <v>2430000</v>
      </c>
      <c r="AH49" s="28"/>
      <c r="AI49" s="28"/>
      <c r="AJ49" s="28"/>
      <c r="AK49" s="28"/>
      <c r="AL49" s="28">
        <f t="shared" si="11"/>
        <v>4860</v>
      </c>
      <c r="AM49" s="28">
        <f t="shared" si="9"/>
        <v>4860</v>
      </c>
      <c r="AN49" s="27"/>
      <c r="AO49" s="24">
        <v>44936</v>
      </c>
      <c r="AP49" s="24">
        <v>44986</v>
      </c>
      <c r="AQ49" s="24">
        <v>45352</v>
      </c>
      <c r="AR49" s="27" t="s">
        <v>47</v>
      </c>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row>
    <row r="50" spans="1:107" customFormat="1" ht="115.5" customHeight="1" x14ac:dyDescent="0.3">
      <c r="A50" s="26" t="s">
        <v>326</v>
      </c>
      <c r="B50" s="24">
        <v>44671</v>
      </c>
      <c r="C50" s="25">
        <v>1416</v>
      </c>
      <c r="D50" s="26" t="s">
        <v>327</v>
      </c>
      <c r="E50" s="6" t="s">
        <v>328</v>
      </c>
      <c r="F50" s="24">
        <v>44697</v>
      </c>
      <c r="G50" s="25" t="s">
        <v>329</v>
      </c>
      <c r="H50" s="27" t="s">
        <v>179</v>
      </c>
      <c r="I50" s="27" t="s">
        <v>330</v>
      </c>
      <c r="J50" s="28">
        <v>26323360</v>
      </c>
      <c r="K50" s="29">
        <f t="shared" si="10"/>
        <v>26323360</v>
      </c>
      <c r="L50" s="29">
        <v>39485040</v>
      </c>
      <c r="M50" s="27" t="s">
        <v>324</v>
      </c>
      <c r="N50" s="27" t="s">
        <v>331</v>
      </c>
      <c r="O50" s="27" t="s">
        <v>173</v>
      </c>
      <c r="P50" s="25">
        <v>0</v>
      </c>
      <c r="Q50" s="25">
        <v>100</v>
      </c>
      <c r="R50" s="25" t="s">
        <v>184</v>
      </c>
      <c r="S50" s="67">
        <v>500</v>
      </c>
      <c r="T50" s="29">
        <v>12.37</v>
      </c>
      <c r="U50" s="28">
        <f t="shared" si="8"/>
        <v>6185</v>
      </c>
      <c r="V50" s="28">
        <f t="shared" si="7"/>
        <v>3192000</v>
      </c>
      <c r="W50" s="28">
        <v>1064000</v>
      </c>
      <c r="X50" s="28"/>
      <c r="Y50" s="28"/>
      <c r="Z50" s="28"/>
      <c r="AA50" s="28"/>
      <c r="AB50" s="28">
        <v>1064000</v>
      </c>
      <c r="AC50" s="28"/>
      <c r="AD50" s="28"/>
      <c r="AE50" s="28"/>
      <c r="AF50" s="28"/>
      <c r="AG50" s="28">
        <v>1064000</v>
      </c>
      <c r="AH50" s="28"/>
      <c r="AI50" s="28"/>
      <c r="AJ50" s="28"/>
      <c r="AK50" s="28"/>
      <c r="AL50" s="28">
        <f t="shared" si="11"/>
        <v>6384</v>
      </c>
      <c r="AM50" s="28">
        <f t="shared" si="9"/>
        <v>6384</v>
      </c>
      <c r="AN50" s="27"/>
      <c r="AO50" s="24">
        <v>44936</v>
      </c>
      <c r="AP50" s="24">
        <v>44986</v>
      </c>
      <c r="AQ50" s="24">
        <v>45352</v>
      </c>
      <c r="AR50" s="27" t="s">
        <v>47</v>
      </c>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row>
    <row r="51" spans="1:107" customFormat="1" ht="94.5" customHeight="1" x14ac:dyDescent="0.3">
      <c r="A51" s="26" t="s">
        <v>332</v>
      </c>
      <c r="B51" s="24">
        <v>44671</v>
      </c>
      <c r="C51" s="25">
        <v>1416</v>
      </c>
      <c r="D51" s="26" t="s">
        <v>333</v>
      </c>
      <c r="E51" s="6" t="s">
        <v>334</v>
      </c>
      <c r="F51" s="24">
        <v>44704</v>
      </c>
      <c r="G51" s="26" t="s">
        <v>335</v>
      </c>
      <c r="H51" s="27" t="s">
        <v>179</v>
      </c>
      <c r="I51" s="27" t="s">
        <v>336</v>
      </c>
      <c r="J51" s="28">
        <v>310004570</v>
      </c>
      <c r="K51" s="29">
        <f t="shared" si="10"/>
        <v>310004570</v>
      </c>
      <c r="L51" s="29">
        <v>465000670</v>
      </c>
      <c r="M51" s="27" t="s">
        <v>324</v>
      </c>
      <c r="N51" s="27" t="s">
        <v>337</v>
      </c>
      <c r="O51" s="27" t="s">
        <v>173</v>
      </c>
      <c r="P51" s="25">
        <v>0</v>
      </c>
      <c r="Q51" s="25">
        <v>100</v>
      </c>
      <c r="R51" s="25" t="s">
        <v>184</v>
      </c>
      <c r="S51" s="67">
        <v>1000</v>
      </c>
      <c r="T51" s="29">
        <v>12.37</v>
      </c>
      <c r="U51" s="28">
        <f t="shared" si="8"/>
        <v>12370</v>
      </c>
      <c r="V51" s="28">
        <f t="shared" si="7"/>
        <v>37591000</v>
      </c>
      <c r="W51" s="28">
        <v>12531000</v>
      </c>
      <c r="X51" s="28"/>
      <c r="Y51" s="28"/>
      <c r="Z51" s="28"/>
      <c r="AA51" s="28"/>
      <c r="AB51" s="28">
        <v>12530000</v>
      </c>
      <c r="AC51" s="28"/>
      <c r="AD51" s="28"/>
      <c r="AE51" s="28"/>
      <c r="AF51" s="28"/>
      <c r="AG51" s="28">
        <v>12530000</v>
      </c>
      <c r="AH51" s="28"/>
      <c r="AI51" s="28"/>
      <c r="AJ51" s="28"/>
      <c r="AK51" s="28"/>
      <c r="AL51" s="28">
        <f t="shared" si="11"/>
        <v>37591</v>
      </c>
      <c r="AM51" s="28">
        <f t="shared" si="9"/>
        <v>37591</v>
      </c>
      <c r="AN51" s="27"/>
      <c r="AO51" s="24">
        <v>44936</v>
      </c>
      <c r="AP51" s="24">
        <v>44986</v>
      </c>
      <c r="AQ51" s="24">
        <v>45352</v>
      </c>
      <c r="AR51" s="27" t="s">
        <v>47</v>
      </c>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row>
    <row r="52" spans="1:107" customFormat="1" ht="62.4" x14ac:dyDescent="0.3">
      <c r="A52" s="26" t="s">
        <v>338</v>
      </c>
      <c r="B52" s="24">
        <v>44673</v>
      </c>
      <c r="C52" s="25">
        <v>1416</v>
      </c>
      <c r="D52" s="26" t="s">
        <v>339</v>
      </c>
      <c r="E52" s="6" t="s">
        <v>340</v>
      </c>
      <c r="F52" s="24">
        <v>44705</v>
      </c>
      <c r="G52" s="26" t="s">
        <v>341</v>
      </c>
      <c r="H52" s="27" t="s">
        <v>342</v>
      </c>
      <c r="I52" s="27" t="s">
        <v>343</v>
      </c>
      <c r="J52" s="28">
        <v>39257673.840000004</v>
      </c>
      <c r="K52" s="29">
        <f t="shared" si="10"/>
        <v>39257673.840000004</v>
      </c>
      <c r="L52" s="29">
        <v>78515347.680000007</v>
      </c>
      <c r="M52" s="27" t="s">
        <v>344</v>
      </c>
      <c r="N52" s="27" t="s">
        <v>345</v>
      </c>
      <c r="O52" s="27" t="s">
        <v>45</v>
      </c>
      <c r="P52" s="25">
        <v>100</v>
      </c>
      <c r="Q52" s="25">
        <v>0</v>
      </c>
      <c r="R52" s="25" t="s">
        <v>174</v>
      </c>
      <c r="S52" s="67">
        <v>6</v>
      </c>
      <c r="T52" s="29">
        <f>J52/V52</f>
        <v>257.07000000000005</v>
      </c>
      <c r="U52" s="28">
        <f t="shared" si="8"/>
        <v>1542.4200000000003</v>
      </c>
      <c r="V52" s="28">
        <f t="shared" si="7"/>
        <v>152712</v>
      </c>
      <c r="W52" s="28">
        <v>76356</v>
      </c>
      <c r="X52" s="28"/>
      <c r="Y52" s="28"/>
      <c r="Z52" s="28"/>
      <c r="AA52" s="28"/>
      <c r="AB52" s="28">
        <v>76356</v>
      </c>
      <c r="AC52" s="28"/>
      <c r="AD52" s="28"/>
      <c r="AE52" s="28"/>
      <c r="AF52" s="28"/>
      <c r="AG52" s="28"/>
      <c r="AH52" s="28"/>
      <c r="AI52" s="28"/>
      <c r="AJ52" s="28"/>
      <c r="AK52" s="28"/>
      <c r="AL52" s="28">
        <f t="shared" si="11"/>
        <v>25452</v>
      </c>
      <c r="AM52" s="28">
        <f t="shared" si="9"/>
        <v>25452</v>
      </c>
      <c r="AN52" s="27"/>
      <c r="AO52" s="24">
        <v>44958</v>
      </c>
      <c r="AP52" s="24">
        <v>45323</v>
      </c>
      <c r="AQ52" s="24"/>
      <c r="AR52" s="27" t="s">
        <v>47</v>
      </c>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row>
    <row r="53" spans="1:107" customFormat="1" ht="94.5" customHeight="1" x14ac:dyDescent="0.3">
      <c r="A53" s="26" t="s">
        <v>346</v>
      </c>
      <c r="B53" s="24">
        <v>44673</v>
      </c>
      <c r="C53" s="25">
        <v>1416</v>
      </c>
      <c r="D53" s="26" t="s">
        <v>347</v>
      </c>
      <c r="E53" s="6" t="s">
        <v>348</v>
      </c>
      <c r="F53" s="24">
        <v>44711</v>
      </c>
      <c r="G53" s="26" t="s">
        <v>349</v>
      </c>
      <c r="H53" s="27" t="s">
        <v>299</v>
      </c>
      <c r="I53" s="27" t="s">
        <v>350</v>
      </c>
      <c r="J53" s="28">
        <v>3908041592.4000001</v>
      </c>
      <c r="K53" s="29">
        <f t="shared" si="10"/>
        <v>3908041592.4000001</v>
      </c>
      <c r="L53" s="29">
        <f>K53</f>
        <v>3908041592.4000001</v>
      </c>
      <c r="M53" s="27" t="s">
        <v>301</v>
      </c>
      <c r="N53" s="27" t="s">
        <v>351</v>
      </c>
      <c r="O53" s="27" t="s">
        <v>303</v>
      </c>
      <c r="P53" s="25">
        <v>0</v>
      </c>
      <c r="Q53" s="25">
        <v>100</v>
      </c>
      <c r="R53" s="25" t="s">
        <v>174</v>
      </c>
      <c r="S53" s="67">
        <v>20</v>
      </c>
      <c r="T53" s="29">
        <f>L53/V53</f>
        <v>3559.82</v>
      </c>
      <c r="U53" s="28">
        <f t="shared" si="8"/>
        <v>71196.400000000009</v>
      </c>
      <c r="V53" s="28">
        <f t="shared" si="7"/>
        <v>1097820</v>
      </c>
      <c r="W53" s="28">
        <v>549580</v>
      </c>
      <c r="X53" s="28"/>
      <c r="Y53" s="28"/>
      <c r="Z53" s="28"/>
      <c r="AA53" s="28"/>
      <c r="AB53" s="28">
        <v>548240</v>
      </c>
      <c r="AC53" s="28"/>
      <c r="AD53" s="28"/>
      <c r="AE53" s="28"/>
      <c r="AF53" s="28"/>
      <c r="AG53" s="28"/>
      <c r="AH53" s="28"/>
      <c r="AI53" s="28"/>
      <c r="AJ53" s="28"/>
      <c r="AK53" s="28"/>
      <c r="AL53" s="28">
        <f t="shared" si="11"/>
        <v>54891</v>
      </c>
      <c r="AM53" s="28">
        <f t="shared" si="9"/>
        <v>54891</v>
      </c>
      <c r="AN53" s="27"/>
      <c r="AO53" s="24">
        <v>44936</v>
      </c>
      <c r="AP53" s="24">
        <v>45122</v>
      </c>
      <c r="AQ53" s="24"/>
      <c r="AR53" s="27" t="s">
        <v>47</v>
      </c>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row>
    <row r="54" spans="1:107" customFormat="1" ht="168" customHeight="1" x14ac:dyDescent="0.3">
      <c r="A54" s="26" t="s">
        <v>352</v>
      </c>
      <c r="B54" s="24">
        <v>44673</v>
      </c>
      <c r="C54" s="25">
        <v>1416</v>
      </c>
      <c r="D54" s="26" t="s">
        <v>353</v>
      </c>
      <c r="E54" s="6" t="s">
        <v>354</v>
      </c>
      <c r="F54" s="24">
        <v>44704</v>
      </c>
      <c r="G54" s="26" t="s">
        <v>355</v>
      </c>
      <c r="H54" s="27" t="s">
        <v>179</v>
      </c>
      <c r="I54" s="27" t="s">
        <v>356</v>
      </c>
      <c r="J54" s="28">
        <v>239676800</v>
      </c>
      <c r="K54" s="29">
        <f t="shared" si="10"/>
        <v>239676800</v>
      </c>
      <c r="L54" s="29">
        <f>K54</f>
        <v>239676800</v>
      </c>
      <c r="M54" s="27" t="s">
        <v>357</v>
      </c>
      <c r="N54" s="27" t="s">
        <v>358</v>
      </c>
      <c r="O54" s="27" t="s">
        <v>359</v>
      </c>
      <c r="P54" s="25">
        <v>0</v>
      </c>
      <c r="Q54" s="25">
        <v>100</v>
      </c>
      <c r="R54" s="25" t="s">
        <v>184</v>
      </c>
      <c r="S54" s="67">
        <v>2000</v>
      </c>
      <c r="T54" s="29">
        <f>L54/V54</f>
        <v>12.38</v>
      </c>
      <c r="U54" s="28">
        <f t="shared" si="8"/>
        <v>24760</v>
      </c>
      <c r="V54" s="28">
        <f t="shared" si="7"/>
        <v>19360000</v>
      </c>
      <c r="W54" s="28">
        <v>9682000</v>
      </c>
      <c r="X54" s="28"/>
      <c r="Y54" s="28"/>
      <c r="Z54" s="28"/>
      <c r="AA54" s="28"/>
      <c r="AB54" s="28">
        <v>9678000</v>
      </c>
      <c r="AC54" s="28"/>
      <c r="AD54" s="28"/>
      <c r="AE54" s="28"/>
      <c r="AF54" s="28"/>
      <c r="AG54" s="28"/>
      <c r="AH54" s="28"/>
      <c r="AI54" s="28"/>
      <c r="AJ54" s="28"/>
      <c r="AK54" s="28"/>
      <c r="AL54" s="28">
        <f t="shared" si="11"/>
        <v>9680</v>
      </c>
      <c r="AM54" s="28">
        <f t="shared" si="9"/>
        <v>9680</v>
      </c>
      <c r="AN54" s="27"/>
      <c r="AO54" s="24">
        <v>44936</v>
      </c>
      <c r="AP54" s="24">
        <v>44958</v>
      </c>
      <c r="AQ54" s="24"/>
      <c r="AR54" s="27" t="s">
        <v>360</v>
      </c>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row>
    <row r="55" spans="1:107" customFormat="1" ht="63" customHeight="1" x14ac:dyDescent="0.3">
      <c r="A55" s="26" t="s">
        <v>361</v>
      </c>
      <c r="B55" s="24">
        <v>44673</v>
      </c>
      <c r="C55" s="25">
        <v>1416</v>
      </c>
      <c r="D55" s="26" t="s">
        <v>362</v>
      </c>
      <c r="E55" s="6" t="s">
        <v>363</v>
      </c>
      <c r="F55" s="24">
        <v>44719</v>
      </c>
      <c r="G55" s="26" t="s">
        <v>364</v>
      </c>
      <c r="H55" s="27" t="s">
        <v>143</v>
      </c>
      <c r="I55" s="27" t="s">
        <v>365</v>
      </c>
      <c r="J55" s="28">
        <v>3278845200</v>
      </c>
      <c r="K55" s="29">
        <f t="shared" si="10"/>
        <v>3278845200</v>
      </c>
      <c r="L55" s="29">
        <f>K55</f>
        <v>3278845200</v>
      </c>
      <c r="M55" s="27" t="s">
        <v>366</v>
      </c>
      <c r="N55" s="27" t="s">
        <v>367</v>
      </c>
      <c r="O55" s="27" t="s">
        <v>218</v>
      </c>
      <c r="P55" s="25">
        <v>0</v>
      </c>
      <c r="Q55" s="25">
        <v>100</v>
      </c>
      <c r="R55" s="25" t="s">
        <v>184</v>
      </c>
      <c r="S55" s="68" t="s">
        <v>368</v>
      </c>
      <c r="T55" s="29">
        <f>L55/V55</f>
        <v>12.4</v>
      </c>
      <c r="U55" s="49" t="s">
        <v>369</v>
      </c>
      <c r="V55" s="28">
        <f t="shared" si="7"/>
        <v>264423000</v>
      </c>
      <c r="W55" s="28">
        <v>132427000</v>
      </c>
      <c r="X55" s="28"/>
      <c r="Y55" s="28"/>
      <c r="Z55" s="28"/>
      <c r="AA55" s="28"/>
      <c r="AB55" s="28">
        <v>131996000</v>
      </c>
      <c r="AC55" s="28"/>
      <c r="AD55" s="28"/>
      <c r="AE55" s="28"/>
      <c r="AF55" s="28"/>
      <c r="AG55" s="28"/>
      <c r="AH55" s="28"/>
      <c r="AI55" s="28"/>
      <c r="AJ55" s="28"/>
      <c r="AK55" s="28"/>
      <c r="AL55" s="28">
        <v>244848.67</v>
      </c>
      <c r="AM55" s="28">
        <f t="shared" si="9"/>
        <v>244849</v>
      </c>
      <c r="AN55" s="27"/>
      <c r="AO55" s="24">
        <v>44936</v>
      </c>
      <c r="AP55" s="24">
        <v>45097</v>
      </c>
      <c r="AQ55" s="24"/>
      <c r="AR55" s="27" t="s">
        <v>370</v>
      </c>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row>
    <row r="56" spans="1:107" customFormat="1" ht="138.75" customHeight="1" x14ac:dyDescent="0.3">
      <c r="A56" s="26" t="s">
        <v>371</v>
      </c>
      <c r="B56" s="24">
        <v>44673</v>
      </c>
      <c r="C56" s="25">
        <v>1416</v>
      </c>
      <c r="D56" s="26" t="s">
        <v>372</v>
      </c>
      <c r="E56" s="6" t="s">
        <v>373</v>
      </c>
      <c r="F56" s="24">
        <v>44711</v>
      </c>
      <c r="G56" s="26" t="s">
        <v>374</v>
      </c>
      <c r="H56" s="27" t="s">
        <v>143</v>
      </c>
      <c r="I56" s="27" t="s">
        <v>375</v>
      </c>
      <c r="J56" s="28">
        <v>597455100</v>
      </c>
      <c r="K56" s="29">
        <f t="shared" si="10"/>
        <v>597455100</v>
      </c>
      <c r="L56" s="29">
        <f>K56</f>
        <v>597455100</v>
      </c>
      <c r="M56" s="27" t="s">
        <v>376</v>
      </c>
      <c r="N56" s="27" t="s">
        <v>377</v>
      </c>
      <c r="O56" s="27" t="s">
        <v>378</v>
      </c>
      <c r="P56" s="25">
        <v>0</v>
      </c>
      <c r="Q56" s="25">
        <v>100</v>
      </c>
      <c r="R56" s="25" t="s">
        <v>184</v>
      </c>
      <c r="S56" s="67">
        <v>500</v>
      </c>
      <c r="T56" s="29">
        <f>L56/V56</f>
        <v>13.05</v>
      </c>
      <c r="U56" s="28">
        <f>T56*S56</f>
        <v>6525</v>
      </c>
      <c r="V56" s="28">
        <f t="shared" si="7"/>
        <v>45782000</v>
      </c>
      <c r="W56" s="28">
        <v>22890000</v>
      </c>
      <c r="X56" s="28"/>
      <c r="Y56" s="28"/>
      <c r="Z56" s="28"/>
      <c r="AA56" s="28"/>
      <c r="AB56" s="28">
        <v>22892000</v>
      </c>
      <c r="AC56" s="28"/>
      <c r="AD56" s="28"/>
      <c r="AE56" s="28"/>
      <c r="AF56" s="28"/>
      <c r="AG56" s="28"/>
      <c r="AH56" s="28"/>
      <c r="AI56" s="28"/>
      <c r="AJ56" s="28"/>
      <c r="AK56" s="28"/>
      <c r="AL56" s="28">
        <f>V56/S56</f>
        <v>91564</v>
      </c>
      <c r="AM56" s="28">
        <f t="shared" si="9"/>
        <v>91564</v>
      </c>
      <c r="AN56" s="27"/>
      <c r="AO56" s="24">
        <v>44936</v>
      </c>
      <c r="AP56" s="24">
        <v>44986</v>
      </c>
      <c r="AQ56" s="24"/>
      <c r="AR56" s="27" t="s">
        <v>47</v>
      </c>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row>
    <row r="57" spans="1:107" customFormat="1" ht="124.8" x14ac:dyDescent="0.3">
      <c r="A57" s="26" t="s">
        <v>379</v>
      </c>
      <c r="B57" s="24">
        <v>44673</v>
      </c>
      <c r="C57" s="25">
        <v>1416</v>
      </c>
      <c r="D57" s="26" t="s">
        <v>380</v>
      </c>
      <c r="E57" s="6" t="s">
        <v>381</v>
      </c>
      <c r="F57" s="24">
        <v>44711</v>
      </c>
      <c r="G57" s="26" t="s">
        <v>382</v>
      </c>
      <c r="H57" s="27" t="s">
        <v>342</v>
      </c>
      <c r="I57" s="27" t="s">
        <v>383</v>
      </c>
      <c r="J57" s="28">
        <v>1824789645</v>
      </c>
      <c r="K57" s="29">
        <f t="shared" si="10"/>
        <v>1824789645</v>
      </c>
      <c r="L57" s="29">
        <v>2737233000</v>
      </c>
      <c r="M57" s="27" t="s">
        <v>384</v>
      </c>
      <c r="N57" s="27" t="s">
        <v>385</v>
      </c>
      <c r="O57" s="27" t="s">
        <v>45</v>
      </c>
      <c r="P57" s="25">
        <v>100</v>
      </c>
      <c r="Q57" s="25">
        <v>0</v>
      </c>
      <c r="R57" s="25" t="s">
        <v>174</v>
      </c>
      <c r="S57" s="68" t="s">
        <v>386</v>
      </c>
      <c r="T57" s="29">
        <f>L57/V57</f>
        <v>647.1</v>
      </c>
      <c r="U57" s="49" t="s">
        <v>387</v>
      </c>
      <c r="V57" s="28">
        <f t="shared" si="7"/>
        <v>4230000</v>
      </c>
      <c r="W57" s="28">
        <v>1409900</v>
      </c>
      <c r="X57" s="28"/>
      <c r="Y57" s="28"/>
      <c r="Z57" s="28"/>
      <c r="AA57" s="28"/>
      <c r="AB57" s="28">
        <v>1410050</v>
      </c>
      <c r="AC57" s="28"/>
      <c r="AD57" s="28"/>
      <c r="AE57" s="28"/>
      <c r="AF57" s="28"/>
      <c r="AG57" s="28">
        <v>1410050</v>
      </c>
      <c r="AH57" s="28"/>
      <c r="AI57" s="28"/>
      <c r="AJ57" s="28"/>
      <c r="AK57" s="28"/>
      <c r="AL57" s="28">
        <v>114013.5</v>
      </c>
      <c r="AM57" s="28">
        <f t="shared" si="9"/>
        <v>114014</v>
      </c>
      <c r="AN57" s="27"/>
      <c r="AO57" s="24">
        <v>44936</v>
      </c>
      <c r="AP57" s="24">
        <v>44986</v>
      </c>
      <c r="AQ57" s="24">
        <v>45352</v>
      </c>
      <c r="AR57" s="27" t="s">
        <v>47</v>
      </c>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row>
    <row r="58" spans="1:107" customFormat="1" ht="171.6" x14ac:dyDescent="0.3">
      <c r="A58" s="26" t="s">
        <v>388</v>
      </c>
      <c r="B58" s="24">
        <v>44673</v>
      </c>
      <c r="C58" s="25">
        <v>1416</v>
      </c>
      <c r="D58" s="26" t="s">
        <v>389</v>
      </c>
      <c r="E58" s="6" t="s">
        <v>390</v>
      </c>
      <c r="F58" s="24">
        <v>44704</v>
      </c>
      <c r="G58" s="26" t="s">
        <v>391</v>
      </c>
      <c r="H58" s="27" t="s">
        <v>179</v>
      </c>
      <c r="I58" s="27" t="s">
        <v>392</v>
      </c>
      <c r="J58" s="28">
        <v>99335655</v>
      </c>
      <c r="K58" s="29">
        <f t="shared" si="10"/>
        <v>99335655</v>
      </c>
      <c r="L58" s="29">
        <f>K58</f>
        <v>99335655</v>
      </c>
      <c r="M58" s="27" t="s">
        <v>357</v>
      </c>
      <c r="N58" s="27" t="s">
        <v>393</v>
      </c>
      <c r="O58" s="27" t="s">
        <v>359</v>
      </c>
      <c r="P58" s="25">
        <v>0</v>
      </c>
      <c r="Q58" s="25">
        <v>100</v>
      </c>
      <c r="R58" s="25" t="s">
        <v>184</v>
      </c>
      <c r="S58" s="67">
        <v>500</v>
      </c>
      <c r="T58" s="29">
        <f>L58/V58</f>
        <v>12.51</v>
      </c>
      <c r="U58" s="28">
        <f>T58*S58</f>
        <v>6255</v>
      </c>
      <c r="V58" s="28">
        <f t="shared" si="7"/>
        <v>7940500</v>
      </c>
      <c r="W58" s="28">
        <v>3999000</v>
      </c>
      <c r="X58" s="28"/>
      <c r="Y58" s="28"/>
      <c r="Z58" s="28"/>
      <c r="AA58" s="28"/>
      <c r="AB58" s="28">
        <v>3941500</v>
      </c>
      <c r="AC58" s="28"/>
      <c r="AD58" s="28"/>
      <c r="AE58" s="28"/>
      <c r="AF58" s="28"/>
      <c r="AG58" s="28"/>
      <c r="AH58" s="28"/>
      <c r="AI58" s="28"/>
      <c r="AJ58" s="28"/>
      <c r="AK58" s="28"/>
      <c r="AL58" s="28">
        <f>V58/S58</f>
        <v>15881</v>
      </c>
      <c r="AM58" s="28">
        <f t="shared" si="9"/>
        <v>15881</v>
      </c>
      <c r="AN58" s="27"/>
      <c r="AO58" s="24">
        <v>44936</v>
      </c>
      <c r="AP58" s="24">
        <v>44986</v>
      </c>
      <c r="AQ58" s="24"/>
      <c r="AR58" s="27" t="s">
        <v>360</v>
      </c>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row>
    <row r="59" spans="1:107" customFormat="1" ht="180" customHeight="1" x14ac:dyDescent="0.3">
      <c r="A59" s="26" t="s">
        <v>394</v>
      </c>
      <c r="B59" s="24">
        <v>44673</v>
      </c>
      <c r="C59" s="25">
        <v>1416</v>
      </c>
      <c r="D59" s="26" t="s">
        <v>395</v>
      </c>
      <c r="E59" s="6" t="s">
        <v>396</v>
      </c>
      <c r="F59" s="24">
        <v>44704</v>
      </c>
      <c r="G59" s="26" t="s">
        <v>397</v>
      </c>
      <c r="H59" s="27" t="s">
        <v>342</v>
      </c>
      <c r="I59" s="27" t="s">
        <v>398</v>
      </c>
      <c r="J59" s="28">
        <v>47915770.32</v>
      </c>
      <c r="K59" s="29">
        <f t="shared" si="10"/>
        <v>47915770.32</v>
      </c>
      <c r="L59" s="29">
        <v>95831540.640000001</v>
      </c>
      <c r="M59" s="27" t="s">
        <v>399</v>
      </c>
      <c r="N59" s="27" t="s">
        <v>400</v>
      </c>
      <c r="O59" s="27" t="s">
        <v>45</v>
      </c>
      <c r="P59" s="25">
        <v>100</v>
      </c>
      <c r="Q59" s="25">
        <v>0</v>
      </c>
      <c r="R59" s="25" t="s">
        <v>174</v>
      </c>
      <c r="S59" s="73">
        <v>1.5</v>
      </c>
      <c r="T59" s="29">
        <f>L59/V59</f>
        <v>3065.04</v>
      </c>
      <c r="U59" s="28">
        <f>T59*S59</f>
        <v>4597.5599999999995</v>
      </c>
      <c r="V59" s="28">
        <f t="shared" si="7"/>
        <v>31266</v>
      </c>
      <c r="W59" s="28">
        <v>15633</v>
      </c>
      <c r="X59" s="28">
        <v>4732.5</v>
      </c>
      <c r="Y59" s="28">
        <v>14505301.800000001</v>
      </c>
      <c r="Z59" s="28">
        <v>10900</v>
      </c>
      <c r="AA59" s="28">
        <v>33408936</v>
      </c>
      <c r="AB59" s="28">
        <v>15633</v>
      </c>
      <c r="AC59" s="28"/>
      <c r="AD59" s="28">
        <v>0</v>
      </c>
      <c r="AE59" s="28"/>
      <c r="AF59" s="28">
        <v>0</v>
      </c>
      <c r="AG59" s="28"/>
      <c r="AH59" s="28"/>
      <c r="AI59" s="28">
        <v>0</v>
      </c>
      <c r="AJ59" s="28"/>
      <c r="AK59" s="28">
        <v>0</v>
      </c>
      <c r="AL59" s="28">
        <f>V59/S59</f>
        <v>20844</v>
      </c>
      <c r="AM59" s="28">
        <f t="shared" si="9"/>
        <v>20844</v>
      </c>
      <c r="AN59" s="27"/>
      <c r="AO59" s="24">
        <v>44958</v>
      </c>
      <c r="AP59" s="24">
        <v>45352</v>
      </c>
      <c r="AQ59" s="24"/>
      <c r="AR59" s="27" t="s">
        <v>47</v>
      </c>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row>
    <row r="60" spans="1:107" customFormat="1" ht="184.5" customHeight="1" x14ac:dyDescent="0.3">
      <c r="A60" s="26" t="s">
        <v>401</v>
      </c>
      <c r="B60" s="24">
        <v>44673</v>
      </c>
      <c r="C60" s="25">
        <v>1416</v>
      </c>
      <c r="D60" s="26" t="s">
        <v>402</v>
      </c>
      <c r="E60" s="6" t="s">
        <v>403</v>
      </c>
      <c r="F60" s="24">
        <v>44705</v>
      </c>
      <c r="G60" s="26" t="s">
        <v>404</v>
      </c>
      <c r="H60" s="27" t="s">
        <v>179</v>
      </c>
      <c r="I60" s="27" t="s">
        <v>405</v>
      </c>
      <c r="J60" s="28">
        <v>481293120</v>
      </c>
      <c r="K60" s="29">
        <f t="shared" si="10"/>
        <v>481293120</v>
      </c>
      <c r="L60" s="29">
        <f>K60</f>
        <v>481293120</v>
      </c>
      <c r="M60" s="27" t="s">
        <v>357</v>
      </c>
      <c r="N60" s="27" t="s">
        <v>406</v>
      </c>
      <c r="O60" s="27" t="s">
        <v>359</v>
      </c>
      <c r="P60" s="25">
        <v>0</v>
      </c>
      <c r="Q60" s="25">
        <v>100</v>
      </c>
      <c r="R60" s="25" t="s">
        <v>184</v>
      </c>
      <c r="S60" s="67">
        <v>1000</v>
      </c>
      <c r="T60" s="29">
        <f>L60/V60</f>
        <v>12.32</v>
      </c>
      <c r="U60" s="28">
        <f>T60*S60</f>
        <v>12320</v>
      </c>
      <c r="V60" s="28">
        <f t="shared" si="7"/>
        <v>39066000</v>
      </c>
      <c r="W60" s="28">
        <v>19533000</v>
      </c>
      <c r="X60" s="28"/>
      <c r="Y60" s="28"/>
      <c r="Z60" s="28"/>
      <c r="AA60" s="28"/>
      <c r="AB60" s="28">
        <v>19533000</v>
      </c>
      <c r="AC60" s="28"/>
      <c r="AD60" s="28"/>
      <c r="AE60" s="28"/>
      <c r="AF60" s="28"/>
      <c r="AG60" s="28"/>
      <c r="AH60" s="28"/>
      <c r="AI60" s="28"/>
      <c r="AJ60" s="28"/>
      <c r="AK60" s="28"/>
      <c r="AL60" s="28">
        <f>V60/S60</f>
        <v>39066</v>
      </c>
      <c r="AM60" s="28">
        <f t="shared" si="9"/>
        <v>39066</v>
      </c>
      <c r="AN60" s="27"/>
      <c r="AO60" s="24">
        <v>44936</v>
      </c>
      <c r="AP60" s="24">
        <v>44986</v>
      </c>
      <c r="AQ60" s="24"/>
      <c r="AR60" s="27" t="s">
        <v>47</v>
      </c>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row>
    <row r="61" spans="1:107" customFormat="1" ht="163.5" customHeight="1" x14ac:dyDescent="0.3">
      <c r="A61" s="26" t="s">
        <v>407</v>
      </c>
      <c r="B61" s="24">
        <v>44677</v>
      </c>
      <c r="C61" s="25">
        <v>1416</v>
      </c>
      <c r="D61" s="26" t="s">
        <v>408</v>
      </c>
      <c r="E61" s="6" t="s">
        <v>409</v>
      </c>
      <c r="F61" s="24">
        <v>44714</v>
      </c>
      <c r="G61" s="26" t="s">
        <v>410</v>
      </c>
      <c r="H61" s="27" t="s">
        <v>143</v>
      </c>
      <c r="I61" s="27" t="s">
        <v>411</v>
      </c>
      <c r="J61" s="28">
        <v>730992000</v>
      </c>
      <c r="K61" s="29">
        <f t="shared" si="10"/>
        <v>730992000</v>
      </c>
      <c r="L61" s="29">
        <f>K61</f>
        <v>730992000</v>
      </c>
      <c r="M61" s="27" t="s">
        <v>412</v>
      </c>
      <c r="N61" s="27" t="s">
        <v>413</v>
      </c>
      <c r="O61" s="27" t="s">
        <v>218</v>
      </c>
      <c r="P61" s="25">
        <v>0</v>
      </c>
      <c r="Q61" s="25">
        <v>100</v>
      </c>
      <c r="R61" s="25" t="s">
        <v>414</v>
      </c>
      <c r="S61" s="67">
        <v>1000</v>
      </c>
      <c r="T61" s="29">
        <f>L61/V61</f>
        <v>48.5</v>
      </c>
      <c r="U61" s="28">
        <f>T61*S61</f>
        <v>48500</v>
      </c>
      <c r="V61" s="28">
        <f t="shared" si="7"/>
        <v>15072000</v>
      </c>
      <c r="W61" s="28">
        <v>11772000</v>
      </c>
      <c r="X61" s="28">
        <v>2586000</v>
      </c>
      <c r="Y61" s="28">
        <v>125421000</v>
      </c>
      <c r="Z61" s="28">
        <v>9186000</v>
      </c>
      <c r="AA61" s="28">
        <v>445521000</v>
      </c>
      <c r="AB61" s="28">
        <v>3300000</v>
      </c>
      <c r="AC61" s="28">
        <v>740000</v>
      </c>
      <c r="AD61" s="28">
        <v>35890000</v>
      </c>
      <c r="AE61" s="28">
        <v>2560000</v>
      </c>
      <c r="AF61" s="28">
        <v>124160000</v>
      </c>
      <c r="AG61" s="28"/>
      <c r="AH61" s="28"/>
      <c r="AI61" s="28">
        <v>0</v>
      </c>
      <c r="AJ61" s="28"/>
      <c r="AK61" s="28">
        <v>0</v>
      </c>
      <c r="AL61" s="28">
        <f>V61/S61</f>
        <v>15072</v>
      </c>
      <c r="AM61" s="28">
        <f t="shared" si="9"/>
        <v>15072</v>
      </c>
      <c r="AN61" s="27"/>
      <c r="AO61" s="24">
        <v>44958</v>
      </c>
      <c r="AP61" s="24">
        <v>45097</v>
      </c>
      <c r="AQ61" s="24"/>
      <c r="AR61" s="27" t="s">
        <v>47</v>
      </c>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row>
    <row r="62" spans="1:107" customFormat="1" ht="157.5" customHeight="1" x14ac:dyDescent="0.3">
      <c r="A62" s="26" t="s">
        <v>415</v>
      </c>
      <c r="B62" s="24">
        <v>44677</v>
      </c>
      <c r="C62" s="25">
        <v>1416</v>
      </c>
      <c r="D62" s="26" t="s">
        <v>416</v>
      </c>
      <c r="E62" s="26" t="s">
        <v>416</v>
      </c>
      <c r="F62" s="26" t="s">
        <v>416</v>
      </c>
      <c r="G62" s="26" t="s">
        <v>416</v>
      </c>
      <c r="H62" s="26" t="s">
        <v>416</v>
      </c>
      <c r="I62" s="27" t="s">
        <v>417</v>
      </c>
      <c r="J62" s="34" t="s">
        <v>416</v>
      </c>
      <c r="K62" s="29" t="str">
        <f t="shared" si="10"/>
        <v>нет заявок</v>
      </c>
      <c r="L62" s="29">
        <v>702951908.88</v>
      </c>
      <c r="M62" s="34" t="s">
        <v>416</v>
      </c>
      <c r="N62" s="39" t="s">
        <v>416</v>
      </c>
      <c r="O62" s="34" t="s">
        <v>416</v>
      </c>
      <c r="P62" s="34" t="s">
        <v>416</v>
      </c>
      <c r="Q62" s="34" t="s">
        <v>416</v>
      </c>
      <c r="R62" s="34" t="s">
        <v>416</v>
      </c>
      <c r="S62" s="34" t="s">
        <v>416</v>
      </c>
      <c r="T62" s="34" t="s">
        <v>416</v>
      </c>
      <c r="U62" s="34" t="s">
        <v>416</v>
      </c>
      <c r="V62" s="34" t="s">
        <v>416</v>
      </c>
      <c r="W62" s="34" t="s">
        <v>416</v>
      </c>
      <c r="X62" s="34"/>
      <c r="Y62" s="34"/>
      <c r="Z62" s="34"/>
      <c r="AA62" s="34"/>
      <c r="AB62" s="34" t="s">
        <v>416</v>
      </c>
      <c r="AC62" s="34"/>
      <c r="AD62" s="34"/>
      <c r="AE62" s="34"/>
      <c r="AF62" s="34"/>
      <c r="AG62" s="34" t="s">
        <v>416</v>
      </c>
      <c r="AH62" s="34"/>
      <c r="AI62" s="34"/>
      <c r="AJ62" s="34"/>
      <c r="AK62" s="34"/>
      <c r="AL62" s="34" t="s">
        <v>416</v>
      </c>
      <c r="AM62" s="34" t="s">
        <v>416</v>
      </c>
      <c r="AN62" s="34" t="s">
        <v>416</v>
      </c>
      <c r="AO62" s="34" t="s">
        <v>416</v>
      </c>
      <c r="AP62" s="34" t="s">
        <v>416</v>
      </c>
      <c r="AQ62" s="34" t="s">
        <v>416</v>
      </c>
      <c r="AR62" s="34" t="s">
        <v>416</v>
      </c>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row>
    <row r="63" spans="1:107" customFormat="1" ht="138.75" customHeight="1" x14ac:dyDescent="0.3">
      <c r="A63" s="26" t="s">
        <v>418</v>
      </c>
      <c r="B63" s="24">
        <v>44677</v>
      </c>
      <c r="C63" s="25">
        <v>1416</v>
      </c>
      <c r="D63" s="26" t="s">
        <v>419</v>
      </c>
      <c r="E63" s="6" t="s">
        <v>420</v>
      </c>
      <c r="F63" s="24">
        <v>44712</v>
      </c>
      <c r="G63" s="26" t="s">
        <v>421</v>
      </c>
      <c r="H63" s="27" t="s">
        <v>422</v>
      </c>
      <c r="I63" s="27" t="s">
        <v>423</v>
      </c>
      <c r="J63" s="28">
        <v>1118776892.9400001</v>
      </c>
      <c r="K63" s="29">
        <f t="shared" si="10"/>
        <v>1118776892.9400001</v>
      </c>
      <c r="L63" s="29">
        <f>K63</f>
        <v>1118776892.9400001</v>
      </c>
      <c r="M63" s="27" t="s">
        <v>424</v>
      </c>
      <c r="N63" s="27" t="s">
        <v>425</v>
      </c>
      <c r="O63" s="27" t="s">
        <v>45</v>
      </c>
      <c r="P63" s="25">
        <v>100</v>
      </c>
      <c r="Q63" s="25">
        <v>0</v>
      </c>
      <c r="R63" s="25" t="s">
        <v>156</v>
      </c>
      <c r="S63" s="67">
        <v>3</v>
      </c>
      <c r="T63" s="29">
        <f>L63/V63</f>
        <v>69666.66</v>
      </c>
      <c r="U63" s="28">
        <f>T63*S63</f>
        <v>208999.98</v>
      </c>
      <c r="V63" s="28">
        <f>W63+AB63+AG63</f>
        <v>16059</v>
      </c>
      <c r="W63" s="28">
        <v>8043</v>
      </c>
      <c r="X63" s="53"/>
      <c r="Y63" s="53"/>
      <c r="Z63" s="53"/>
      <c r="AA63" s="53"/>
      <c r="AB63" s="53">
        <v>8016</v>
      </c>
      <c r="AC63" s="53"/>
      <c r="AD63" s="53"/>
      <c r="AE63" s="53"/>
      <c r="AF63" s="53"/>
      <c r="AG63" s="28"/>
      <c r="AH63" s="28"/>
      <c r="AI63" s="28"/>
      <c r="AJ63" s="28"/>
      <c r="AK63" s="28"/>
      <c r="AL63" s="28">
        <f>V63/S63</f>
        <v>5353</v>
      </c>
      <c r="AM63" s="28">
        <f>_xlfn.CEILING.MATH(AL63)</f>
        <v>5353</v>
      </c>
      <c r="AN63" s="27"/>
      <c r="AO63" s="24">
        <v>44936</v>
      </c>
      <c r="AP63" s="24">
        <v>44986</v>
      </c>
      <c r="AQ63" s="24"/>
      <c r="AR63" s="27" t="s">
        <v>370</v>
      </c>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row>
    <row r="64" spans="1:107" customFormat="1" ht="127.5" customHeight="1" x14ac:dyDescent="0.3">
      <c r="A64" s="26" t="s">
        <v>426</v>
      </c>
      <c r="B64" s="24">
        <v>44677</v>
      </c>
      <c r="C64" s="25">
        <v>1416</v>
      </c>
      <c r="D64" s="26" t="s">
        <v>427</v>
      </c>
      <c r="E64" s="6" t="s">
        <v>428</v>
      </c>
      <c r="F64" s="24">
        <v>44712</v>
      </c>
      <c r="G64" s="25" t="s">
        <v>429</v>
      </c>
      <c r="H64" s="27" t="s">
        <v>143</v>
      </c>
      <c r="I64" s="27" t="s">
        <v>430</v>
      </c>
      <c r="J64" s="28">
        <v>1369797000</v>
      </c>
      <c r="K64" s="29">
        <f t="shared" si="10"/>
        <v>1369797000</v>
      </c>
      <c r="L64" s="29">
        <v>2087771400</v>
      </c>
      <c r="M64" s="27" t="s">
        <v>431</v>
      </c>
      <c r="N64" s="27" t="s">
        <v>432</v>
      </c>
      <c r="O64" s="27" t="s">
        <v>147</v>
      </c>
      <c r="P64" s="25">
        <v>0</v>
      </c>
      <c r="Q64" s="25">
        <v>100</v>
      </c>
      <c r="R64" s="25" t="s">
        <v>156</v>
      </c>
      <c r="S64" s="67">
        <v>1</v>
      </c>
      <c r="T64" s="29">
        <f>L64/V64</f>
        <v>85800</v>
      </c>
      <c r="U64" s="28">
        <f>T64*S64</f>
        <v>85800</v>
      </c>
      <c r="V64" s="28">
        <f>W64+AB64+AG64</f>
        <v>24333</v>
      </c>
      <c r="W64" s="28">
        <v>7597</v>
      </c>
      <c r="X64" s="28"/>
      <c r="Y64" s="28"/>
      <c r="Z64" s="28"/>
      <c r="AA64" s="28"/>
      <c r="AB64" s="74">
        <v>8368</v>
      </c>
      <c r="AC64" s="74"/>
      <c r="AD64" s="74"/>
      <c r="AE64" s="74"/>
      <c r="AF64" s="74"/>
      <c r="AG64" s="28">
        <v>8368</v>
      </c>
      <c r="AH64" s="28"/>
      <c r="AI64" s="28"/>
      <c r="AJ64" s="28"/>
      <c r="AK64" s="28"/>
      <c r="AL64" s="28">
        <f>V64/S64</f>
        <v>24333</v>
      </c>
      <c r="AM64" s="28">
        <f>_xlfn.CEILING.MATH(AL64)</f>
        <v>24333</v>
      </c>
      <c r="AN64" s="27"/>
      <c r="AO64" s="24">
        <v>44936</v>
      </c>
      <c r="AP64" s="24">
        <v>44986</v>
      </c>
      <c r="AQ64" s="24">
        <v>45323</v>
      </c>
      <c r="AR64" s="27" t="s">
        <v>370</v>
      </c>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row>
    <row r="65" spans="1:107" customFormat="1" ht="78" x14ac:dyDescent="0.3">
      <c r="A65" s="26" t="s">
        <v>433</v>
      </c>
      <c r="B65" s="24">
        <v>44677</v>
      </c>
      <c r="C65" s="25">
        <v>1416</v>
      </c>
      <c r="D65" s="26" t="s">
        <v>434</v>
      </c>
      <c r="E65" s="6" t="s">
        <v>435</v>
      </c>
      <c r="F65" s="24">
        <v>44711</v>
      </c>
      <c r="G65" s="26" t="s">
        <v>436</v>
      </c>
      <c r="H65" s="27" t="s">
        <v>135</v>
      </c>
      <c r="I65" s="27" t="s">
        <v>437</v>
      </c>
      <c r="J65" s="28">
        <v>1387286299.3499999</v>
      </c>
      <c r="K65" s="29">
        <f t="shared" si="10"/>
        <v>1387286299.3499999</v>
      </c>
      <c r="L65" s="29">
        <v>2082265948.3499999</v>
      </c>
      <c r="M65" s="27" t="s">
        <v>438</v>
      </c>
      <c r="N65" s="27" t="s">
        <v>439</v>
      </c>
      <c r="O65" s="27" t="s">
        <v>45</v>
      </c>
      <c r="P65" s="25">
        <v>100</v>
      </c>
      <c r="Q65" s="25">
        <v>0</v>
      </c>
      <c r="R65" s="25" t="s">
        <v>156</v>
      </c>
      <c r="S65" s="67">
        <v>21</v>
      </c>
      <c r="T65" s="29">
        <f>L65/V65</f>
        <v>14142.849999999999</v>
      </c>
      <c r="U65" s="28">
        <f>T65*S65</f>
        <v>296999.84999999998</v>
      </c>
      <c r="V65" s="28">
        <f>W65+AB65+AG65</f>
        <v>147231</v>
      </c>
      <c r="W65" s="28">
        <v>48951</v>
      </c>
      <c r="X65" s="28"/>
      <c r="Y65" s="28"/>
      <c r="Z65" s="28"/>
      <c r="AA65" s="28"/>
      <c r="AB65" s="28">
        <v>49140</v>
      </c>
      <c r="AC65" s="28"/>
      <c r="AD65" s="28"/>
      <c r="AE65" s="28"/>
      <c r="AF65" s="28"/>
      <c r="AG65" s="28">
        <v>49140</v>
      </c>
      <c r="AH65" s="28"/>
      <c r="AI65" s="28"/>
      <c r="AJ65" s="28"/>
      <c r="AK65" s="28"/>
      <c r="AL65" s="28">
        <f>V65/S65</f>
        <v>7011</v>
      </c>
      <c r="AM65" s="28">
        <f>_xlfn.CEILING.MATH(AL65)</f>
        <v>7011</v>
      </c>
      <c r="AN65" s="27"/>
      <c r="AO65" s="24">
        <v>44936</v>
      </c>
      <c r="AP65" s="24">
        <v>44986</v>
      </c>
      <c r="AQ65" s="24">
        <v>45352</v>
      </c>
      <c r="AR65" s="27" t="s">
        <v>370</v>
      </c>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row>
    <row r="66" spans="1:107" customFormat="1" ht="133.5" customHeight="1" x14ac:dyDescent="0.3">
      <c r="A66" s="26" t="s">
        <v>440</v>
      </c>
      <c r="B66" s="24">
        <v>44677</v>
      </c>
      <c r="C66" s="25">
        <v>1416</v>
      </c>
      <c r="D66" s="26" t="s">
        <v>441</v>
      </c>
      <c r="E66" s="6" t="s">
        <v>442</v>
      </c>
      <c r="F66" s="24">
        <v>44708</v>
      </c>
      <c r="G66" s="25" t="s">
        <v>443</v>
      </c>
      <c r="H66" s="27" t="s">
        <v>143</v>
      </c>
      <c r="I66" s="27" t="s">
        <v>444</v>
      </c>
      <c r="J66" s="28">
        <v>92331360</v>
      </c>
      <c r="K66" s="29">
        <f t="shared" si="10"/>
        <v>92331360</v>
      </c>
      <c r="L66" s="29">
        <f>K66</f>
        <v>92331360</v>
      </c>
      <c r="M66" s="27" t="s">
        <v>412</v>
      </c>
      <c r="N66" s="27" t="s">
        <v>445</v>
      </c>
      <c r="O66" s="27" t="s">
        <v>218</v>
      </c>
      <c r="P66" s="25"/>
      <c r="Q66" s="25"/>
      <c r="R66" s="25" t="s">
        <v>414</v>
      </c>
      <c r="S66" s="67">
        <v>500</v>
      </c>
      <c r="T66" s="29">
        <f>L66/V66</f>
        <v>51.04</v>
      </c>
      <c r="U66" s="28">
        <f>T66*S66</f>
        <v>25520</v>
      </c>
      <c r="V66" s="28">
        <f>W66+AB66+AG66</f>
        <v>1809000</v>
      </c>
      <c r="W66" s="28">
        <v>1809000</v>
      </c>
      <c r="X66" s="28">
        <v>1449500</v>
      </c>
      <c r="Y66" s="28">
        <v>73982480</v>
      </c>
      <c r="Z66" s="28">
        <v>359500</v>
      </c>
      <c r="AA66" s="28">
        <v>18348880</v>
      </c>
      <c r="AB66" s="28"/>
      <c r="AC66" s="28"/>
      <c r="AD66" s="28">
        <v>0</v>
      </c>
      <c r="AE66" s="28"/>
      <c r="AF66" s="28">
        <v>0</v>
      </c>
      <c r="AG66" s="28"/>
      <c r="AH66" s="28"/>
      <c r="AI66" s="28">
        <v>0</v>
      </c>
      <c r="AJ66" s="28"/>
      <c r="AK66" s="28">
        <v>0</v>
      </c>
      <c r="AL66" s="28">
        <f>V66/S66</f>
        <v>3618</v>
      </c>
      <c r="AM66" s="28">
        <f>_xlfn.CEILING.MATH(AL66)</f>
        <v>3618</v>
      </c>
      <c r="AN66" s="27"/>
      <c r="AO66" s="24">
        <v>44958</v>
      </c>
      <c r="AP66" s="24"/>
      <c r="AQ66" s="24"/>
      <c r="AR66" s="27" t="s">
        <v>47</v>
      </c>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row>
    <row r="67" spans="1:107" customFormat="1" ht="139.5" customHeight="1" x14ac:dyDescent="0.3">
      <c r="A67" s="26" t="s">
        <v>446</v>
      </c>
      <c r="B67" s="24">
        <v>44677</v>
      </c>
      <c r="C67" s="25">
        <v>1416</v>
      </c>
      <c r="D67" s="26" t="s">
        <v>447</v>
      </c>
      <c r="E67" s="26" t="s">
        <v>447</v>
      </c>
      <c r="F67" s="26" t="s">
        <v>447</v>
      </c>
      <c r="G67" s="26" t="s">
        <v>447</v>
      </c>
      <c r="H67" s="26" t="s">
        <v>447</v>
      </c>
      <c r="I67" s="27" t="s">
        <v>448</v>
      </c>
      <c r="J67" s="34" t="s">
        <v>447</v>
      </c>
      <c r="K67" s="29" t="str">
        <f t="shared" si="10"/>
        <v>отмена</v>
      </c>
      <c r="L67" s="29" t="str">
        <f>K67</f>
        <v>отмена</v>
      </c>
      <c r="M67" s="34" t="s">
        <v>447</v>
      </c>
      <c r="N67" s="39" t="s">
        <v>447</v>
      </c>
      <c r="O67" s="34" t="s">
        <v>447</v>
      </c>
      <c r="P67" s="34" t="s">
        <v>447</v>
      </c>
      <c r="Q67" s="34" t="s">
        <v>447</v>
      </c>
      <c r="R67" s="34" t="s">
        <v>447</v>
      </c>
      <c r="S67" s="34" t="s">
        <v>447</v>
      </c>
      <c r="T67" s="34" t="s">
        <v>447</v>
      </c>
      <c r="U67" s="34" t="s">
        <v>447</v>
      </c>
      <c r="V67" s="34" t="s">
        <v>447</v>
      </c>
      <c r="W67" s="34" t="s">
        <v>447</v>
      </c>
      <c r="X67" s="34"/>
      <c r="Y67" s="34"/>
      <c r="Z67" s="34"/>
      <c r="AA67" s="34"/>
      <c r="AB67" s="34" t="s">
        <v>447</v>
      </c>
      <c r="AC67" s="34"/>
      <c r="AD67" s="34"/>
      <c r="AE67" s="34"/>
      <c r="AF67" s="34"/>
      <c r="AG67" s="34" t="s">
        <v>447</v>
      </c>
      <c r="AH67" s="34"/>
      <c r="AI67" s="34"/>
      <c r="AJ67" s="34"/>
      <c r="AK67" s="34"/>
      <c r="AL67" s="34" t="s">
        <v>447</v>
      </c>
      <c r="AM67" s="34" t="s">
        <v>447</v>
      </c>
      <c r="AN67" s="34" t="s">
        <v>447</v>
      </c>
      <c r="AO67" s="34" t="s">
        <v>447</v>
      </c>
      <c r="AP67" s="34" t="s">
        <v>447</v>
      </c>
      <c r="AQ67" s="34" t="s">
        <v>447</v>
      </c>
      <c r="AR67" s="34" t="s">
        <v>447</v>
      </c>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row>
    <row r="68" spans="1:107" customFormat="1" ht="137.25" customHeight="1" x14ac:dyDescent="0.3">
      <c r="A68" s="26" t="s">
        <v>449</v>
      </c>
      <c r="B68" s="24">
        <v>44678</v>
      </c>
      <c r="C68" s="25">
        <v>1416</v>
      </c>
      <c r="D68" s="26" t="s">
        <v>450</v>
      </c>
      <c r="E68" s="6" t="s">
        <v>451</v>
      </c>
      <c r="F68" s="24">
        <v>44720</v>
      </c>
      <c r="G68" s="26" t="s">
        <v>452</v>
      </c>
      <c r="H68" s="27" t="s">
        <v>342</v>
      </c>
      <c r="I68" s="27" t="s">
        <v>453</v>
      </c>
      <c r="J68" s="28">
        <v>1209556819.2</v>
      </c>
      <c r="K68" s="29">
        <f t="shared" si="10"/>
        <v>1209556819.2</v>
      </c>
      <c r="L68" s="29">
        <v>2419113638.4000001</v>
      </c>
      <c r="M68" s="27" t="s">
        <v>399</v>
      </c>
      <c r="N68" s="27" t="s">
        <v>454</v>
      </c>
      <c r="O68" s="27" t="s">
        <v>45</v>
      </c>
      <c r="P68" s="25">
        <v>100</v>
      </c>
      <c r="Q68" s="25">
        <v>0</v>
      </c>
      <c r="R68" s="25" t="s">
        <v>174</v>
      </c>
      <c r="S68" s="67">
        <v>1.5</v>
      </c>
      <c r="T68" s="29">
        <f>L68/V68</f>
        <v>6006.4000000000005</v>
      </c>
      <c r="U68" s="28">
        <f>T68*S68</f>
        <v>9009.6</v>
      </c>
      <c r="V68" s="28">
        <f>W68+AB68+AG68</f>
        <v>402756</v>
      </c>
      <c r="W68" s="28">
        <v>201378</v>
      </c>
      <c r="X68" s="28"/>
      <c r="Y68" s="28"/>
      <c r="Z68" s="28"/>
      <c r="AA68" s="28"/>
      <c r="AB68" s="28">
        <v>201378</v>
      </c>
      <c r="AC68" s="28"/>
      <c r="AD68" s="28"/>
      <c r="AE68" s="28"/>
      <c r="AF68" s="28"/>
      <c r="AG68" s="28"/>
      <c r="AH68" s="28"/>
      <c r="AI68" s="28"/>
      <c r="AJ68" s="28"/>
      <c r="AK68" s="28"/>
      <c r="AL68" s="28">
        <f>V68/S68</f>
        <v>268504</v>
      </c>
      <c r="AM68" s="28">
        <f>_xlfn.CEILING.MATH(AL68)</f>
        <v>268504</v>
      </c>
      <c r="AN68" s="27"/>
      <c r="AO68" s="24">
        <v>44958</v>
      </c>
      <c r="AP68" s="24">
        <v>45352</v>
      </c>
      <c r="AQ68" s="24"/>
      <c r="AR68" s="27" t="s">
        <v>47</v>
      </c>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row>
    <row r="69" spans="1:107" customFormat="1" ht="137.25" customHeight="1" x14ac:dyDescent="0.3">
      <c r="A69" s="26" t="s">
        <v>455</v>
      </c>
      <c r="B69" s="24">
        <v>44678</v>
      </c>
      <c r="C69" s="25">
        <v>1416</v>
      </c>
      <c r="D69" s="26" t="s">
        <v>456</v>
      </c>
      <c r="E69" s="6" t="s">
        <v>457</v>
      </c>
      <c r="F69" s="24">
        <v>44712</v>
      </c>
      <c r="G69" s="25" t="s">
        <v>458</v>
      </c>
      <c r="H69" s="27" t="s">
        <v>143</v>
      </c>
      <c r="I69" s="27" t="s">
        <v>459</v>
      </c>
      <c r="J69" s="28">
        <v>43857244.079999998</v>
      </c>
      <c r="K69" s="29">
        <f t="shared" si="10"/>
        <v>43857244.079999998</v>
      </c>
      <c r="L69" s="29">
        <f>K69</f>
        <v>43857244.079999998</v>
      </c>
      <c r="M69" s="27" t="s">
        <v>460</v>
      </c>
      <c r="N69" s="27" t="s">
        <v>461</v>
      </c>
      <c r="O69" s="27" t="s">
        <v>303</v>
      </c>
      <c r="P69" s="25">
        <v>0</v>
      </c>
      <c r="Q69" s="25">
        <v>100</v>
      </c>
      <c r="R69" s="25" t="s">
        <v>174</v>
      </c>
      <c r="S69" s="67">
        <v>11.7</v>
      </c>
      <c r="T69" s="29">
        <f>L69/V69</f>
        <v>7941.7</v>
      </c>
      <c r="U69" s="28">
        <f>T69*S69</f>
        <v>92917.89</v>
      </c>
      <c r="V69" s="28">
        <f>W69+AB69+AG69</f>
        <v>5522.4</v>
      </c>
      <c r="W69" s="28">
        <v>5522.4</v>
      </c>
      <c r="X69" s="28"/>
      <c r="Y69" s="28"/>
      <c r="Z69" s="28"/>
      <c r="AA69" s="28"/>
      <c r="AB69" s="28"/>
      <c r="AC69" s="28"/>
      <c r="AD69" s="28"/>
      <c r="AE69" s="28"/>
      <c r="AF69" s="28"/>
      <c r="AG69" s="28"/>
      <c r="AH69" s="28"/>
      <c r="AI69" s="28"/>
      <c r="AJ69" s="28"/>
      <c r="AK69" s="28"/>
      <c r="AL69" s="28">
        <f>V69/S69</f>
        <v>472</v>
      </c>
      <c r="AM69" s="28">
        <f>_xlfn.CEILING.MATH(AL69)</f>
        <v>472</v>
      </c>
      <c r="AN69" s="27"/>
      <c r="AO69" s="24">
        <v>44958</v>
      </c>
      <c r="AP69" s="24"/>
      <c r="AQ69" s="24"/>
      <c r="AR69" s="27" t="s">
        <v>47</v>
      </c>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row>
    <row r="70" spans="1:107" customFormat="1" ht="46.8" x14ac:dyDescent="0.3">
      <c r="A70" s="26" t="s">
        <v>462</v>
      </c>
      <c r="B70" s="24">
        <v>44678</v>
      </c>
      <c r="C70" s="25">
        <v>1416</v>
      </c>
      <c r="D70" s="26" t="s">
        <v>416</v>
      </c>
      <c r="E70" s="26" t="s">
        <v>416</v>
      </c>
      <c r="F70" s="26" t="s">
        <v>416</v>
      </c>
      <c r="G70" s="26" t="s">
        <v>416</v>
      </c>
      <c r="H70" s="26" t="s">
        <v>416</v>
      </c>
      <c r="I70" s="27" t="s">
        <v>463</v>
      </c>
      <c r="J70" s="34" t="s">
        <v>416</v>
      </c>
      <c r="K70" s="29" t="str">
        <f t="shared" si="10"/>
        <v>нет заявок</v>
      </c>
      <c r="L70" s="29">
        <v>702951908.88</v>
      </c>
      <c r="M70" s="34" t="s">
        <v>416</v>
      </c>
      <c r="N70" s="39" t="s">
        <v>416</v>
      </c>
      <c r="O70" s="34" t="s">
        <v>416</v>
      </c>
      <c r="P70" s="34" t="s">
        <v>416</v>
      </c>
      <c r="Q70" s="34" t="s">
        <v>416</v>
      </c>
      <c r="R70" s="34" t="s">
        <v>416</v>
      </c>
      <c r="S70" s="34" t="s">
        <v>416</v>
      </c>
      <c r="T70" s="34" t="s">
        <v>416</v>
      </c>
      <c r="U70" s="34" t="s">
        <v>416</v>
      </c>
      <c r="V70" s="34" t="s">
        <v>416</v>
      </c>
      <c r="W70" s="34" t="s">
        <v>416</v>
      </c>
      <c r="X70" s="34"/>
      <c r="Y70" s="34"/>
      <c r="Z70" s="34"/>
      <c r="AA70" s="34"/>
      <c r="AB70" s="34" t="s">
        <v>416</v>
      </c>
      <c r="AC70" s="34"/>
      <c r="AD70" s="34"/>
      <c r="AE70" s="34"/>
      <c r="AF70" s="34"/>
      <c r="AG70" s="34" t="s">
        <v>416</v>
      </c>
      <c r="AH70" s="34"/>
      <c r="AI70" s="34"/>
      <c r="AJ70" s="34"/>
      <c r="AK70" s="34"/>
      <c r="AL70" s="34" t="s">
        <v>416</v>
      </c>
      <c r="AM70" s="34" t="s">
        <v>416</v>
      </c>
      <c r="AN70" s="34" t="s">
        <v>416</v>
      </c>
      <c r="AO70" s="34" t="s">
        <v>416</v>
      </c>
      <c r="AP70" s="34" t="s">
        <v>416</v>
      </c>
      <c r="AQ70" s="34" t="s">
        <v>416</v>
      </c>
      <c r="AR70" s="34" t="s">
        <v>416</v>
      </c>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row>
    <row r="71" spans="1:107" customFormat="1" ht="47.25" customHeight="1" x14ac:dyDescent="0.3">
      <c r="A71" s="26" t="s">
        <v>464</v>
      </c>
      <c r="B71" s="24">
        <v>44678</v>
      </c>
      <c r="C71" s="25">
        <v>1416</v>
      </c>
      <c r="D71" s="26" t="s">
        <v>465</v>
      </c>
      <c r="E71" s="6" t="s">
        <v>466</v>
      </c>
      <c r="F71" s="24">
        <v>44711</v>
      </c>
      <c r="G71" s="26" t="s">
        <v>467</v>
      </c>
      <c r="H71" s="27" t="s">
        <v>135</v>
      </c>
      <c r="I71" s="27" t="s">
        <v>468</v>
      </c>
      <c r="J71" s="28">
        <v>5804396.2800000003</v>
      </c>
      <c r="K71" s="29">
        <f t="shared" si="10"/>
        <v>5804396.2800000003</v>
      </c>
      <c r="L71" s="29">
        <v>11608792.560000001</v>
      </c>
      <c r="M71" s="27" t="s">
        <v>469</v>
      </c>
      <c r="N71" s="27" t="s">
        <v>470</v>
      </c>
      <c r="O71" s="27" t="s">
        <v>173</v>
      </c>
      <c r="P71" s="25">
        <v>0</v>
      </c>
      <c r="Q71" s="25">
        <v>100</v>
      </c>
      <c r="R71" s="25" t="s">
        <v>156</v>
      </c>
      <c r="S71" s="67">
        <v>2</v>
      </c>
      <c r="T71" s="29">
        <f>L71/V71</f>
        <v>22497.66</v>
      </c>
      <c r="U71" s="28">
        <f>T71*S71</f>
        <v>44995.32</v>
      </c>
      <c r="V71" s="28">
        <f>W71+AB71+AG71</f>
        <v>516</v>
      </c>
      <c r="W71" s="28">
        <v>258</v>
      </c>
      <c r="X71" s="28">
        <v>96</v>
      </c>
      <c r="Y71" s="28">
        <v>2159775.36</v>
      </c>
      <c r="Z71" s="28">
        <v>162</v>
      </c>
      <c r="AA71" s="28">
        <v>3644620.92</v>
      </c>
      <c r="AB71" s="28">
        <v>258</v>
      </c>
      <c r="AC71" s="28"/>
      <c r="AD71" s="28">
        <v>0</v>
      </c>
      <c r="AE71" s="28"/>
      <c r="AF71" s="28">
        <v>0</v>
      </c>
      <c r="AG71" s="28"/>
      <c r="AH71" s="28"/>
      <c r="AI71" s="28">
        <v>0</v>
      </c>
      <c r="AJ71" s="28"/>
      <c r="AK71" s="28">
        <v>0</v>
      </c>
      <c r="AL71" s="28">
        <f>V71/S71</f>
        <v>258</v>
      </c>
      <c r="AM71" s="28">
        <f>_xlfn.CEILING.MATH(AL71)</f>
        <v>258</v>
      </c>
      <c r="AN71" s="27"/>
      <c r="AO71" s="24">
        <v>44958</v>
      </c>
      <c r="AP71" s="24">
        <v>45352</v>
      </c>
      <c r="AQ71" s="24"/>
      <c r="AR71" s="27" t="s">
        <v>47</v>
      </c>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row>
    <row r="72" spans="1:107" customFormat="1" ht="63.75" customHeight="1" x14ac:dyDescent="0.3">
      <c r="A72" s="26" t="s">
        <v>471</v>
      </c>
      <c r="B72" s="24">
        <v>44678</v>
      </c>
      <c r="C72" s="25">
        <v>1416</v>
      </c>
      <c r="D72" s="26" t="s">
        <v>472</v>
      </c>
      <c r="E72" s="6" t="s">
        <v>473</v>
      </c>
      <c r="F72" s="24">
        <v>44711</v>
      </c>
      <c r="G72" s="26" t="s">
        <v>474</v>
      </c>
      <c r="H72" s="27" t="s">
        <v>179</v>
      </c>
      <c r="I72" s="27" t="s">
        <v>475</v>
      </c>
      <c r="J72" s="28">
        <v>133077600</v>
      </c>
      <c r="K72" s="29">
        <f t="shared" si="10"/>
        <v>133077600</v>
      </c>
      <c r="L72" s="29">
        <v>200319360</v>
      </c>
      <c r="M72" s="27" t="s">
        <v>324</v>
      </c>
      <c r="N72" s="27" t="s">
        <v>476</v>
      </c>
      <c r="O72" s="27" t="s">
        <v>173</v>
      </c>
      <c r="P72" s="25">
        <v>0</v>
      </c>
      <c r="Q72" s="25">
        <v>100</v>
      </c>
      <c r="R72" s="25" t="s">
        <v>184</v>
      </c>
      <c r="S72" s="67">
        <v>2000</v>
      </c>
      <c r="T72" s="29">
        <f>L72/V72</f>
        <v>12.12</v>
      </c>
      <c r="U72" s="28">
        <f>T72*S72</f>
        <v>24240</v>
      </c>
      <c r="V72" s="28">
        <f>W72+AB72+AG72</f>
        <v>16528000</v>
      </c>
      <c r="W72" s="28">
        <v>5432000</v>
      </c>
      <c r="X72" s="28"/>
      <c r="Y72" s="28"/>
      <c r="Z72" s="28"/>
      <c r="AA72" s="28"/>
      <c r="AB72" s="28">
        <v>5548000</v>
      </c>
      <c r="AC72" s="28"/>
      <c r="AD72" s="28"/>
      <c r="AE72" s="28"/>
      <c r="AF72" s="28"/>
      <c r="AG72" s="28">
        <v>5548000</v>
      </c>
      <c r="AH72" s="28"/>
      <c r="AI72" s="28"/>
      <c r="AJ72" s="28"/>
      <c r="AK72" s="28"/>
      <c r="AL72" s="28">
        <f>V72/S72</f>
        <v>8264</v>
      </c>
      <c r="AM72" s="28">
        <f>_xlfn.CEILING.MATH(AL72)</f>
        <v>8264</v>
      </c>
      <c r="AN72" s="27"/>
      <c r="AO72" s="24">
        <v>44967</v>
      </c>
      <c r="AP72" s="24">
        <v>44986</v>
      </c>
      <c r="AQ72" s="24">
        <v>45352</v>
      </c>
      <c r="AR72" s="27" t="s">
        <v>47</v>
      </c>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row>
    <row r="73" spans="1:107" customFormat="1" ht="63.75" customHeight="1" x14ac:dyDescent="0.3">
      <c r="A73" s="26" t="s">
        <v>477</v>
      </c>
      <c r="B73" s="24">
        <v>44678</v>
      </c>
      <c r="C73" s="25">
        <v>1416</v>
      </c>
      <c r="D73" s="26" t="s">
        <v>416</v>
      </c>
      <c r="E73" s="26" t="s">
        <v>416</v>
      </c>
      <c r="F73" s="26" t="s">
        <v>416</v>
      </c>
      <c r="G73" s="26" t="s">
        <v>416</v>
      </c>
      <c r="H73" s="26" t="s">
        <v>416</v>
      </c>
      <c r="I73" s="27" t="s">
        <v>478</v>
      </c>
      <c r="J73" s="34" t="s">
        <v>416</v>
      </c>
      <c r="K73" s="29" t="str">
        <f t="shared" si="10"/>
        <v>нет заявок</v>
      </c>
      <c r="L73" s="29" t="str">
        <f>K73</f>
        <v>нет заявок</v>
      </c>
      <c r="M73" s="34" t="s">
        <v>416</v>
      </c>
      <c r="N73" s="39" t="s">
        <v>416</v>
      </c>
      <c r="O73" s="34" t="s">
        <v>416</v>
      </c>
      <c r="P73" s="34" t="s">
        <v>416</v>
      </c>
      <c r="Q73" s="34" t="s">
        <v>416</v>
      </c>
      <c r="R73" s="34" t="s">
        <v>416</v>
      </c>
      <c r="S73" s="34" t="s">
        <v>416</v>
      </c>
      <c r="T73" s="34" t="s">
        <v>416</v>
      </c>
      <c r="U73" s="34" t="s">
        <v>416</v>
      </c>
      <c r="V73" s="34" t="s">
        <v>416</v>
      </c>
      <c r="W73" s="34" t="s">
        <v>416</v>
      </c>
      <c r="X73" s="34"/>
      <c r="Y73" s="34"/>
      <c r="Z73" s="34"/>
      <c r="AA73" s="34"/>
      <c r="AB73" s="34" t="s">
        <v>416</v>
      </c>
      <c r="AC73" s="34"/>
      <c r="AD73" s="34"/>
      <c r="AE73" s="34"/>
      <c r="AF73" s="34"/>
      <c r="AG73" s="34" t="s">
        <v>416</v>
      </c>
      <c r="AH73" s="34"/>
      <c r="AI73" s="34"/>
      <c r="AJ73" s="34"/>
      <c r="AK73" s="34"/>
      <c r="AL73" s="34" t="s">
        <v>416</v>
      </c>
      <c r="AM73" s="34" t="s">
        <v>416</v>
      </c>
      <c r="AN73" s="34" t="s">
        <v>416</v>
      </c>
      <c r="AO73" s="34" t="s">
        <v>416</v>
      </c>
      <c r="AP73" s="34" t="s">
        <v>416</v>
      </c>
      <c r="AQ73" s="34" t="s">
        <v>416</v>
      </c>
      <c r="AR73" s="34" t="s">
        <v>416</v>
      </c>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row>
    <row r="74" spans="1:107" customFormat="1" ht="63.75" customHeight="1" x14ac:dyDescent="0.3">
      <c r="A74" s="26" t="s">
        <v>479</v>
      </c>
      <c r="B74" s="24">
        <v>44678</v>
      </c>
      <c r="C74" s="25">
        <v>1416</v>
      </c>
      <c r="D74" s="26" t="s">
        <v>480</v>
      </c>
      <c r="E74" s="6" t="s">
        <v>481</v>
      </c>
      <c r="F74" s="24">
        <v>44711</v>
      </c>
      <c r="G74" s="26" t="s">
        <v>482</v>
      </c>
      <c r="H74" s="27" t="s">
        <v>135</v>
      </c>
      <c r="I74" s="27" t="s">
        <v>483</v>
      </c>
      <c r="J74" s="28">
        <v>4812012.8</v>
      </c>
      <c r="K74" s="29">
        <f t="shared" si="10"/>
        <v>4812012.8</v>
      </c>
      <c r="L74" s="29">
        <v>9624025.5999999996</v>
      </c>
      <c r="M74" s="27" t="s">
        <v>484</v>
      </c>
      <c r="N74" s="27" t="s">
        <v>485</v>
      </c>
      <c r="O74" s="27" t="s">
        <v>155</v>
      </c>
      <c r="P74" s="63">
        <v>0</v>
      </c>
      <c r="Q74" s="25">
        <v>100</v>
      </c>
      <c r="R74" s="25" t="s">
        <v>174</v>
      </c>
      <c r="S74" s="67">
        <v>4</v>
      </c>
      <c r="T74" s="29">
        <f>L74/V74</f>
        <v>8592.8799999999992</v>
      </c>
      <c r="U74" s="28">
        <f t="shared" ref="U74:U86" si="12">T74*S74</f>
        <v>34371.519999999997</v>
      </c>
      <c r="V74" s="28">
        <f t="shared" ref="V74:V98" si="13">W74+AB74+AG74</f>
        <v>1120</v>
      </c>
      <c r="W74" s="28">
        <v>560</v>
      </c>
      <c r="X74" s="28">
        <v>48</v>
      </c>
      <c r="Y74" s="28">
        <v>412458.23999999999</v>
      </c>
      <c r="Z74" s="28">
        <v>512</v>
      </c>
      <c r="AA74" s="28">
        <v>4399554.5599999996</v>
      </c>
      <c r="AB74" s="28">
        <v>560</v>
      </c>
      <c r="AC74" s="28"/>
      <c r="AD74" s="28">
        <v>0</v>
      </c>
      <c r="AE74" s="28"/>
      <c r="AF74" s="28">
        <v>0</v>
      </c>
      <c r="AG74" s="28"/>
      <c r="AH74" s="28"/>
      <c r="AI74" s="28">
        <v>0</v>
      </c>
      <c r="AJ74" s="28"/>
      <c r="AK74" s="28">
        <v>0</v>
      </c>
      <c r="AL74" s="28">
        <f t="shared" ref="AL74:AL98" si="14">V74/S74</f>
        <v>280</v>
      </c>
      <c r="AM74" s="28">
        <f t="shared" ref="AM74:AM98" si="15">_xlfn.CEILING.MATH(AL74)</f>
        <v>280</v>
      </c>
      <c r="AN74" s="27"/>
      <c r="AO74" s="24">
        <v>44986</v>
      </c>
      <c r="AP74" s="24">
        <v>45352</v>
      </c>
      <c r="AQ74" s="24"/>
      <c r="AR74" s="27" t="s">
        <v>47</v>
      </c>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row>
    <row r="75" spans="1:107" customFormat="1" ht="47.25" customHeight="1" x14ac:dyDescent="0.3">
      <c r="A75" s="26" t="s">
        <v>486</v>
      </c>
      <c r="B75" s="24">
        <v>44679</v>
      </c>
      <c r="C75" s="25">
        <v>1416</v>
      </c>
      <c r="D75" s="26" t="s">
        <v>487</v>
      </c>
      <c r="E75" s="6" t="s">
        <v>488</v>
      </c>
      <c r="F75" s="24">
        <v>44711</v>
      </c>
      <c r="G75" s="26" t="s">
        <v>489</v>
      </c>
      <c r="H75" s="27" t="s">
        <v>135</v>
      </c>
      <c r="I75" s="27" t="s">
        <v>490</v>
      </c>
      <c r="J75" s="28">
        <v>22423472.82</v>
      </c>
      <c r="K75" s="29">
        <f t="shared" si="10"/>
        <v>22423472.82</v>
      </c>
      <c r="L75" s="29">
        <v>44846945.640000001</v>
      </c>
      <c r="M75" s="27" t="s">
        <v>491</v>
      </c>
      <c r="N75" s="27" t="s">
        <v>492</v>
      </c>
      <c r="O75" s="27" t="s">
        <v>45</v>
      </c>
      <c r="P75" s="63">
        <v>100</v>
      </c>
      <c r="Q75" s="25">
        <v>0</v>
      </c>
      <c r="R75" s="25" t="s">
        <v>156</v>
      </c>
      <c r="S75" s="67">
        <v>21</v>
      </c>
      <c r="T75" s="29">
        <f>L75/V75</f>
        <v>7071.42</v>
      </c>
      <c r="U75" s="28">
        <f t="shared" si="12"/>
        <v>148499.82</v>
      </c>
      <c r="V75" s="28">
        <f t="shared" si="13"/>
        <v>6342</v>
      </c>
      <c r="W75" s="28">
        <v>3171</v>
      </c>
      <c r="X75" s="28"/>
      <c r="Y75" s="28"/>
      <c r="Z75" s="28"/>
      <c r="AA75" s="28"/>
      <c r="AB75" s="28">
        <v>3171</v>
      </c>
      <c r="AC75" s="28"/>
      <c r="AD75" s="28"/>
      <c r="AE75" s="28"/>
      <c r="AF75" s="28"/>
      <c r="AG75" s="28"/>
      <c r="AH75" s="28"/>
      <c r="AI75" s="28"/>
      <c r="AJ75" s="28"/>
      <c r="AK75" s="28"/>
      <c r="AL75" s="28">
        <f t="shared" si="14"/>
        <v>302</v>
      </c>
      <c r="AM75" s="28">
        <f t="shared" si="15"/>
        <v>302</v>
      </c>
      <c r="AN75" s="27"/>
      <c r="AO75" s="24">
        <v>44986</v>
      </c>
      <c r="AP75" s="24">
        <v>45352</v>
      </c>
      <c r="AQ75" s="24"/>
      <c r="AR75" s="27" t="s">
        <v>47</v>
      </c>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row>
    <row r="76" spans="1:107" customFormat="1" ht="107.25" customHeight="1" x14ac:dyDescent="0.3">
      <c r="A76" s="26" t="s">
        <v>493</v>
      </c>
      <c r="B76" s="24">
        <v>44679</v>
      </c>
      <c r="C76" s="25">
        <v>1416</v>
      </c>
      <c r="D76" s="26" t="s">
        <v>494</v>
      </c>
      <c r="E76" s="6" t="s">
        <v>495</v>
      </c>
      <c r="F76" s="24">
        <v>44711</v>
      </c>
      <c r="G76" s="26" t="s">
        <v>496</v>
      </c>
      <c r="H76" s="27" t="s">
        <v>143</v>
      </c>
      <c r="I76" s="27" t="s">
        <v>497</v>
      </c>
      <c r="J76" s="28">
        <v>20703825</v>
      </c>
      <c r="K76" s="29">
        <f t="shared" si="10"/>
        <v>20703825</v>
      </c>
      <c r="L76" s="29">
        <f>K76</f>
        <v>20703825</v>
      </c>
      <c r="M76" s="27" t="s">
        <v>376</v>
      </c>
      <c r="N76" s="27" t="s">
        <v>498</v>
      </c>
      <c r="O76" s="27" t="s">
        <v>499</v>
      </c>
      <c r="P76" s="25">
        <v>0</v>
      </c>
      <c r="Q76" s="25">
        <v>100</v>
      </c>
      <c r="R76" s="25" t="s">
        <v>184</v>
      </c>
      <c r="S76" s="67">
        <v>250</v>
      </c>
      <c r="T76" s="29">
        <f>L76/V76</f>
        <v>13.05</v>
      </c>
      <c r="U76" s="28">
        <f t="shared" si="12"/>
        <v>3262.5</v>
      </c>
      <c r="V76" s="28">
        <f t="shared" si="13"/>
        <v>1586500</v>
      </c>
      <c r="W76" s="28">
        <v>1586500</v>
      </c>
      <c r="X76" s="28">
        <v>773250</v>
      </c>
      <c r="Y76" s="28">
        <v>10090912.5</v>
      </c>
      <c r="Z76" s="28">
        <v>813250</v>
      </c>
      <c r="AA76" s="28">
        <v>10612912.5</v>
      </c>
      <c r="AB76" s="28">
        <v>0</v>
      </c>
      <c r="AC76" s="28">
        <v>0</v>
      </c>
      <c r="AD76" s="28">
        <v>0</v>
      </c>
      <c r="AE76" s="28">
        <v>0</v>
      </c>
      <c r="AF76" s="28">
        <v>0</v>
      </c>
      <c r="AG76" s="28">
        <v>0</v>
      </c>
      <c r="AH76" s="28">
        <v>0</v>
      </c>
      <c r="AI76" s="28">
        <v>0</v>
      </c>
      <c r="AJ76" s="28">
        <v>0</v>
      </c>
      <c r="AK76" s="28">
        <v>0</v>
      </c>
      <c r="AL76" s="28">
        <f t="shared" si="14"/>
        <v>6346</v>
      </c>
      <c r="AM76" s="28">
        <f t="shared" si="15"/>
        <v>6346</v>
      </c>
      <c r="AN76" s="27"/>
      <c r="AO76" s="24">
        <v>44958</v>
      </c>
      <c r="AP76" s="24"/>
      <c r="AQ76" s="24"/>
      <c r="AR76" s="27" t="s">
        <v>47</v>
      </c>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row>
    <row r="77" spans="1:107" customFormat="1" ht="31.5" customHeight="1" x14ac:dyDescent="0.3">
      <c r="A77" s="26" t="s">
        <v>500</v>
      </c>
      <c r="B77" s="24">
        <v>44679</v>
      </c>
      <c r="C77" s="25">
        <v>1416</v>
      </c>
      <c r="D77" s="26" t="s">
        <v>501</v>
      </c>
      <c r="E77" s="6" t="s">
        <v>502</v>
      </c>
      <c r="F77" s="24">
        <v>44711</v>
      </c>
      <c r="G77" s="26" t="s">
        <v>503</v>
      </c>
      <c r="H77" s="27" t="s">
        <v>179</v>
      </c>
      <c r="I77" s="27" t="s">
        <v>504</v>
      </c>
      <c r="J77" s="28">
        <v>16510998.42</v>
      </c>
      <c r="K77" s="29">
        <f t="shared" si="10"/>
        <v>16510998.42</v>
      </c>
      <c r="L77" s="29">
        <f>K77</f>
        <v>16510998.42</v>
      </c>
      <c r="M77" s="27" t="s">
        <v>505</v>
      </c>
      <c r="N77" s="27" t="s">
        <v>506</v>
      </c>
      <c r="O77" s="27" t="s">
        <v>173</v>
      </c>
      <c r="P77" s="25">
        <v>0</v>
      </c>
      <c r="Q77" s="25">
        <v>100</v>
      </c>
      <c r="R77" s="25" t="s">
        <v>156</v>
      </c>
      <c r="S77" s="68">
        <v>3</v>
      </c>
      <c r="T77" s="29">
        <f>L77/V77</f>
        <v>69666.66</v>
      </c>
      <c r="U77" s="28">
        <f t="shared" si="12"/>
        <v>208999.98</v>
      </c>
      <c r="V77" s="28">
        <f t="shared" si="13"/>
        <v>237</v>
      </c>
      <c r="W77" s="28">
        <v>237</v>
      </c>
      <c r="X77" s="28"/>
      <c r="Y77" s="28"/>
      <c r="Z77" s="28"/>
      <c r="AA77" s="28"/>
      <c r="AB77" s="28"/>
      <c r="AC77" s="28"/>
      <c r="AD77" s="28"/>
      <c r="AE77" s="28"/>
      <c r="AF77" s="28"/>
      <c r="AG77" s="28"/>
      <c r="AH77" s="28"/>
      <c r="AI77" s="28"/>
      <c r="AJ77" s="28"/>
      <c r="AK77" s="28"/>
      <c r="AL77" s="28">
        <f t="shared" si="14"/>
        <v>79</v>
      </c>
      <c r="AM77" s="28">
        <f t="shared" si="15"/>
        <v>79</v>
      </c>
      <c r="AN77" s="27"/>
      <c r="AO77" s="24">
        <v>44958</v>
      </c>
      <c r="AP77" s="24"/>
      <c r="AQ77" s="24"/>
      <c r="AR77" s="27" t="s">
        <v>47</v>
      </c>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row>
    <row r="78" spans="1:107" customFormat="1" ht="78" x14ac:dyDescent="0.3">
      <c r="A78" s="26" t="s">
        <v>507</v>
      </c>
      <c r="B78" s="24">
        <v>44680</v>
      </c>
      <c r="C78" s="25">
        <v>1416</v>
      </c>
      <c r="D78" s="26" t="s">
        <v>508</v>
      </c>
      <c r="E78" s="6" t="s">
        <v>509</v>
      </c>
      <c r="F78" s="24">
        <v>44713</v>
      </c>
      <c r="G78" s="26" t="s">
        <v>510</v>
      </c>
      <c r="H78" s="27" t="s">
        <v>511</v>
      </c>
      <c r="I78" s="27" t="s">
        <v>512</v>
      </c>
      <c r="J78" s="28">
        <v>377028331.68000001</v>
      </c>
      <c r="K78" s="29">
        <f t="shared" si="10"/>
        <v>377028331.68000001</v>
      </c>
      <c r="L78" s="29">
        <v>754056663.36000001</v>
      </c>
      <c r="M78" s="27" t="s">
        <v>513</v>
      </c>
      <c r="N78" s="27" t="s">
        <v>514</v>
      </c>
      <c r="O78" s="27" t="s">
        <v>45</v>
      </c>
      <c r="P78" s="25">
        <v>100</v>
      </c>
      <c r="Q78" s="25">
        <v>0</v>
      </c>
      <c r="R78" s="25" t="s">
        <v>156</v>
      </c>
      <c r="S78" s="68">
        <v>21</v>
      </c>
      <c r="T78" s="29">
        <f>L78/V78</f>
        <v>4412.32</v>
      </c>
      <c r="U78" s="28">
        <f t="shared" si="12"/>
        <v>92658.72</v>
      </c>
      <c r="V78" s="28">
        <f t="shared" si="13"/>
        <v>170898</v>
      </c>
      <c r="W78" s="28">
        <v>85449</v>
      </c>
      <c r="X78" s="28"/>
      <c r="Y78" s="28"/>
      <c r="Z78" s="28"/>
      <c r="AA78" s="28"/>
      <c r="AB78" s="28">
        <v>85449</v>
      </c>
      <c r="AC78" s="28"/>
      <c r="AD78" s="28"/>
      <c r="AE78" s="28"/>
      <c r="AF78" s="28"/>
      <c r="AG78" s="28"/>
      <c r="AH78" s="28"/>
      <c r="AI78" s="28"/>
      <c r="AJ78" s="28"/>
      <c r="AK78" s="28"/>
      <c r="AL78" s="28">
        <f t="shared" si="14"/>
        <v>8138</v>
      </c>
      <c r="AM78" s="28">
        <f t="shared" si="15"/>
        <v>8138</v>
      </c>
      <c r="AN78" s="27"/>
      <c r="AO78" s="24">
        <v>44958</v>
      </c>
      <c r="AP78" s="24">
        <v>45352</v>
      </c>
      <c r="AQ78" s="24"/>
      <c r="AR78" s="27" t="s">
        <v>47</v>
      </c>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row>
    <row r="79" spans="1:107" customFormat="1" ht="31.5" customHeight="1" x14ac:dyDescent="0.3">
      <c r="A79" s="26" t="s">
        <v>515</v>
      </c>
      <c r="B79" s="24">
        <v>44680</v>
      </c>
      <c r="C79" s="25">
        <v>1416</v>
      </c>
      <c r="D79" s="26" t="s">
        <v>516</v>
      </c>
      <c r="E79" s="6" t="s">
        <v>517</v>
      </c>
      <c r="F79" s="24">
        <v>44712</v>
      </c>
      <c r="G79" s="26" t="s">
        <v>518</v>
      </c>
      <c r="H79" s="27" t="s">
        <v>519</v>
      </c>
      <c r="I79" s="27" t="s">
        <v>520</v>
      </c>
      <c r="J79" s="28">
        <v>29974785.120000001</v>
      </c>
      <c r="K79" s="29">
        <f t="shared" si="10"/>
        <v>29974785.120000001</v>
      </c>
      <c r="L79" s="29">
        <v>59949570.240000002</v>
      </c>
      <c r="M79" s="27" t="s">
        <v>521</v>
      </c>
      <c r="N79" s="27" t="s">
        <v>522</v>
      </c>
      <c r="O79" s="27" t="s">
        <v>45</v>
      </c>
      <c r="P79" s="25">
        <v>100</v>
      </c>
      <c r="Q79" s="25">
        <v>0</v>
      </c>
      <c r="R79" s="25" t="s">
        <v>156</v>
      </c>
      <c r="S79" s="68">
        <v>21</v>
      </c>
      <c r="T79" s="29">
        <f>L79/V79</f>
        <v>3076.23</v>
      </c>
      <c r="U79" s="28">
        <f t="shared" si="12"/>
        <v>64600.83</v>
      </c>
      <c r="V79" s="28">
        <f t="shared" si="13"/>
        <v>19488</v>
      </c>
      <c r="W79" s="28">
        <v>9744</v>
      </c>
      <c r="X79" s="28"/>
      <c r="Y79" s="28"/>
      <c r="Z79" s="28"/>
      <c r="AA79" s="28"/>
      <c r="AB79" s="28">
        <v>9744</v>
      </c>
      <c r="AC79" s="28"/>
      <c r="AD79" s="28"/>
      <c r="AE79" s="28"/>
      <c r="AF79" s="28"/>
      <c r="AG79" s="28"/>
      <c r="AH79" s="28"/>
      <c r="AI79" s="28"/>
      <c r="AJ79" s="28"/>
      <c r="AK79" s="28"/>
      <c r="AL79" s="28">
        <f t="shared" si="14"/>
        <v>928</v>
      </c>
      <c r="AM79" s="28">
        <f t="shared" si="15"/>
        <v>928</v>
      </c>
      <c r="AN79" s="27"/>
      <c r="AO79" s="24">
        <v>44958</v>
      </c>
      <c r="AP79" s="24">
        <v>45292</v>
      </c>
      <c r="AQ79" s="24"/>
      <c r="AR79" s="27" t="s">
        <v>47</v>
      </c>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row>
    <row r="80" spans="1:107" customFormat="1" ht="100.5" customHeight="1" x14ac:dyDescent="0.3">
      <c r="A80" s="26" t="s">
        <v>523</v>
      </c>
      <c r="B80" s="24">
        <v>44680</v>
      </c>
      <c r="C80" s="25">
        <v>1416</v>
      </c>
      <c r="D80" s="26" t="s">
        <v>524</v>
      </c>
      <c r="E80" s="6" t="s">
        <v>525</v>
      </c>
      <c r="F80" s="24">
        <v>44714</v>
      </c>
      <c r="G80" s="26" t="s">
        <v>526</v>
      </c>
      <c r="H80" s="27" t="s">
        <v>527</v>
      </c>
      <c r="I80" s="27" t="s">
        <v>528</v>
      </c>
      <c r="J80" s="28">
        <v>1637382418.5599999</v>
      </c>
      <c r="K80" s="29">
        <f t="shared" si="10"/>
        <v>1637382418.5599999</v>
      </c>
      <c r="L80" s="28">
        <v>3274764837.1199999</v>
      </c>
      <c r="M80" s="27" t="s">
        <v>529</v>
      </c>
      <c r="N80" s="27" t="s">
        <v>530</v>
      </c>
      <c r="O80" s="27" t="s">
        <v>45</v>
      </c>
      <c r="P80" s="25">
        <v>100</v>
      </c>
      <c r="Q80" s="25">
        <v>0</v>
      </c>
      <c r="R80" s="25" t="s">
        <v>156</v>
      </c>
      <c r="S80" s="68">
        <v>21</v>
      </c>
      <c r="T80" s="29">
        <f>L80/V80</f>
        <v>4878.04</v>
      </c>
      <c r="U80" s="28">
        <f t="shared" si="12"/>
        <v>102438.84</v>
      </c>
      <c r="V80" s="28">
        <f t="shared" si="13"/>
        <v>671328</v>
      </c>
      <c r="W80" s="28">
        <v>335664</v>
      </c>
      <c r="X80" s="28">
        <v>84</v>
      </c>
      <c r="Y80" s="28">
        <v>409755.36</v>
      </c>
      <c r="Z80" s="28">
        <v>335580</v>
      </c>
      <c r="AA80" s="28">
        <v>1636972663.2</v>
      </c>
      <c r="AB80" s="28">
        <v>335664</v>
      </c>
      <c r="AC80" s="28"/>
      <c r="AD80" s="28"/>
      <c r="AE80" s="28">
        <v>1637382418.5599999</v>
      </c>
      <c r="AF80" s="28"/>
      <c r="AG80" s="28">
        <v>0</v>
      </c>
      <c r="AH80" s="28"/>
      <c r="AI80" s="28"/>
      <c r="AJ80" s="28">
        <v>0</v>
      </c>
      <c r="AK80" s="28"/>
      <c r="AL80" s="28">
        <v>0</v>
      </c>
      <c r="AM80" s="28">
        <f t="shared" si="15"/>
        <v>0</v>
      </c>
      <c r="AN80" s="27"/>
      <c r="AO80" s="24">
        <v>44958</v>
      </c>
      <c r="AP80" s="24">
        <v>45352</v>
      </c>
      <c r="AQ80" s="24"/>
      <c r="AR80" s="27" t="s">
        <v>47</v>
      </c>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row>
    <row r="81" spans="1:107" customFormat="1" ht="109.2" x14ac:dyDescent="0.3">
      <c r="A81" s="26" t="s">
        <v>531</v>
      </c>
      <c r="B81" s="24">
        <v>44680</v>
      </c>
      <c r="C81" s="25">
        <v>1416</v>
      </c>
      <c r="D81" s="26" t="s">
        <v>532</v>
      </c>
      <c r="E81" s="6" t="s">
        <v>533</v>
      </c>
      <c r="F81" s="24">
        <v>44712</v>
      </c>
      <c r="G81" s="26" t="s">
        <v>534</v>
      </c>
      <c r="H81" s="27" t="s">
        <v>535</v>
      </c>
      <c r="I81" s="27" t="s">
        <v>536</v>
      </c>
      <c r="J81" s="28">
        <v>26326573.98</v>
      </c>
      <c r="K81" s="29">
        <f t="shared" si="10"/>
        <v>26326573.98</v>
      </c>
      <c r="L81" s="29">
        <f>K81</f>
        <v>26326573.98</v>
      </c>
      <c r="M81" s="27" t="s">
        <v>537</v>
      </c>
      <c r="N81" s="27" t="s">
        <v>538</v>
      </c>
      <c r="O81" s="27" t="s">
        <v>539</v>
      </c>
      <c r="P81" s="63">
        <v>0</v>
      </c>
      <c r="Q81" s="25">
        <v>100</v>
      </c>
      <c r="R81" s="25" t="s">
        <v>540</v>
      </c>
      <c r="S81" s="67">
        <v>1.2</v>
      </c>
      <c r="T81" s="29">
        <f>L81/V81</f>
        <v>12792.31</v>
      </c>
      <c r="U81" s="28">
        <f t="shared" si="12"/>
        <v>15350.771999999999</v>
      </c>
      <c r="V81" s="28">
        <f t="shared" si="13"/>
        <v>2058</v>
      </c>
      <c r="W81" s="28">
        <v>2058</v>
      </c>
      <c r="X81" s="28"/>
      <c r="Y81" s="28"/>
      <c r="Z81" s="28"/>
      <c r="AA81" s="28"/>
      <c r="AB81" s="28"/>
      <c r="AC81" s="28"/>
      <c r="AD81" s="28"/>
      <c r="AE81" s="28"/>
      <c r="AF81" s="28"/>
      <c r="AG81" s="28"/>
      <c r="AH81" s="28"/>
      <c r="AI81" s="28"/>
      <c r="AJ81" s="28"/>
      <c r="AK81" s="28"/>
      <c r="AL81" s="28">
        <f t="shared" si="14"/>
        <v>1715</v>
      </c>
      <c r="AM81" s="28">
        <f t="shared" si="15"/>
        <v>1715</v>
      </c>
      <c r="AN81" s="27"/>
      <c r="AO81" s="24">
        <v>44986</v>
      </c>
      <c r="AP81" s="24"/>
      <c r="AQ81" s="24"/>
      <c r="AR81" s="27" t="s">
        <v>47</v>
      </c>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row>
    <row r="82" spans="1:107" customFormat="1" ht="119.25" customHeight="1" x14ac:dyDescent="0.3">
      <c r="A82" s="26" t="s">
        <v>541</v>
      </c>
      <c r="B82" s="24">
        <v>44680</v>
      </c>
      <c r="C82" s="25">
        <v>1416</v>
      </c>
      <c r="D82" s="26" t="s">
        <v>542</v>
      </c>
      <c r="E82" s="6" t="s">
        <v>543</v>
      </c>
      <c r="F82" s="24">
        <v>44713</v>
      </c>
      <c r="G82" s="26" t="s">
        <v>544</v>
      </c>
      <c r="H82" s="27" t="s">
        <v>143</v>
      </c>
      <c r="I82" s="27" t="s">
        <v>545</v>
      </c>
      <c r="J82" s="28">
        <v>462652033.68000001</v>
      </c>
      <c r="K82" s="29">
        <f t="shared" si="10"/>
        <v>462652033.68000001</v>
      </c>
      <c r="L82" s="29">
        <f>K82</f>
        <v>462652033.68000001</v>
      </c>
      <c r="M82" s="27" t="s">
        <v>546</v>
      </c>
      <c r="N82" s="27" t="s">
        <v>547</v>
      </c>
      <c r="O82" s="27" t="s">
        <v>45</v>
      </c>
      <c r="P82" s="63">
        <v>100</v>
      </c>
      <c r="Q82" s="25">
        <v>0</v>
      </c>
      <c r="R82" s="25" t="s">
        <v>540</v>
      </c>
      <c r="S82" s="73">
        <v>4.8</v>
      </c>
      <c r="T82" s="29">
        <f>L82/V82</f>
        <v>13399.949999999999</v>
      </c>
      <c r="U82" s="28">
        <f t="shared" si="12"/>
        <v>64319.759999999995</v>
      </c>
      <c r="V82" s="28">
        <f t="shared" si="13"/>
        <v>34526.400000000001</v>
      </c>
      <c r="W82" s="28">
        <v>34526.400000000001</v>
      </c>
      <c r="X82" s="28"/>
      <c r="Y82" s="28"/>
      <c r="Z82" s="28"/>
      <c r="AA82" s="28"/>
      <c r="AB82" s="28"/>
      <c r="AC82" s="28"/>
      <c r="AD82" s="28"/>
      <c r="AE82" s="28"/>
      <c r="AF82" s="28"/>
      <c r="AG82" s="28"/>
      <c r="AH82" s="28"/>
      <c r="AI82" s="28"/>
      <c r="AJ82" s="28"/>
      <c r="AK82" s="28"/>
      <c r="AL82" s="28">
        <f t="shared" si="14"/>
        <v>7193.0000000000009</v>
      </c>
      <c r="AM82" s="28">
        <f t="shared" si="15"/>
        <v>7193</v>
      </c>
      <c r="AN82" s="27"/>
      <c r="AO82" s="24">
        <v>44986</v>
      </c>
      <c r="AP82" s="24"/>
      <c r="AQ82" s="24"/>
      <c r="AR82" s="27" t="s">
        <v>47</v>
      </c>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row>
    <row r="83" spans="1:107" customFormat="1" ht="45" customHeight="1" x14ac:dyDescent="0.3">
      <c r="A83" s="26" t="s">
        <v>548</v>
      </c>
      <c r="B83" s="24">
        <v>44680</v>
      </c>
      <c r="C83" s="25">
        <v>1416</v>
      </c>
      <c r="D83" s="26" t="s">
        <v>549</v>
      </c>
      <c r="E83" s="6" t="s">
        <v>550</v>
      </c>
      <c r="F83" s="24">
        <v>44712</v>
      </c>
      <c r="G83" s="26" t="s">
        <v>551</v>
      </c>
      <c r="H83" s="27" t="s">
        <v>519</v>
      </c>
      <c r="I83" s="27" t="s">
        <v>552</v>
      </c>
      <c r="J83" s="28">
        <v>132429619.34999999</v>
      </c>
      <c r="K83" s="29">
        <f t="shared" si="10"/>
        <v>132429619.34999999</v>
      </c>
      <c r="L83" s="29">
        <v>264859238.69999999</v>
      </c>
      <c r="M83" s="27" t="s">
        <v>521</v>
      </c>
      <c r="N83" s="27" t="s">
        <v>553</v>
      </c>
      <c r="O83" s="27" t="s">
        <v>45</v>
      </c>
      <c r="P83" s="63">
        <v>0</v>
      </c>
      <c r="Q83" s="25">
        <v>100</v>
      </c>
      <c r="R83" s="25" t="s">
        <v>156</v>
      </c>
      <c r="S83" s="67">
        <v>21</v>
      </c>
      <c r="T83" s="29">
        <f>L83/V83</f>
        <v>4162.49</v>
      </c>
      <c r="U83" s="28">
        <f t="shared" si="12"/>
        <v>87412.29</v>
      </c>
      <c r="V83" s="28">
        <f t="shared" si="13"/>
        <v>63630</v>
      </c>
      <c r="W83" s="28">
        <v>31815</v>
      </c>
      <c r="X83" s="28">
        <v>84</v>
      </c>
      <c r="Y83" s="28">
        <v>349649.16</v>
      </c>
      <c r="Z83" s="28">
        <v>31731</v>
      </c>
      <c r="AA83" s="28">
        <v>132079970.19</v>
      </c>
      <c r="AB83" s="28">
        <v>31815</v>
      </c>
      <c r="AC83" s="28"/>
      <c r="AD83" s="28">
        <v>0</v>
      </c>
      <c r="AE83" s="28"/>
      <c r="AF83" s="28">
        <v>0</v>
      </c>
      <c r="AG83" s="28"/>
      <c r="AH83" s="28"/>
      <c r="AI83" s="28">
        <v>0</v>
      </c>
      <c r="AJ83" s="28"/>
      <c r="AK83" s="28">
        <v>0</v>
      </c>
      <c r="AL83" s="28">
        <f t="shared" si="14"/>
        <v>3030</v>
      </c>
      <c r="AM83" s="28">
        <f t="shared" si="15"/>
        <v>3030</v>
      </c>
      <c r="AN83" s="27"/>
      <c r="AO83" s="24">
        <v>44958</v>
      </c>
      <c r="AP83" s="24">
        <v>45352</v>
      </c>
      <c r="AQ83" s="24"/>
      <c r="AR83" s="27" t="s">
        <v>47</v>
      </c>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row>
    <row r="84" spans="1:107" customFormat="1" ht="31.5" customHeight="1" x14ac:dyDescent="0.3">
      <c r="A84" s="26" t="s">
        <v>554</v>
      </c>
      <c r="B84" s="24">
        <v>44680</v>
      </c>
      <c r="C84" s="25">
        <v>1416</v>
      </c>
      <c r="D84" s="26" t="s">
        <v>555</v>
      </c>
      <c r="E84" s="6" t="s">
        <v>556</v>
      </c>
      <c r="F84" s="24">
        <v>44713</v>
      </c>
      <c r="G84" s="26" t="s">
        <v>557</v>
      </c>
      <c r="H84" s="27" t="s">
        <v>558</v>
      </c>
      <c r="I84" s="27" t="s">
        <v>559</v>
      </c>
      <c r="J84" s="28">
        <v>299521199.04000002</v>
      </c>
      <c r="K84" s="29">
        <f t="shared" si="10"/>
        <v>299521199.04000002</v>
      </c>
      <c r="L84" s="29">
        <f t="shared" si="10"/>
        <v>299521199.04000002</v>
      </c>
      <c r="M84" s="27" t="s">
        <v>560</v>
      </c>
      <c r="N84" s="27" t="s">
        <v>561</v>
      </c>
      <c r="O84" s="27" t="s">
        <v>539</v>
      </c>
      <c r="P84" s="63">
        <v>0</v>
      </c>
      <c r="Q84" s="25">
        <v>100</v>
      </c>
      <c r="R84" s="25" t="s">
        <v>540</v>
      </c>
      <c r="S84" s="73">
        <v>2.4</v>
      </c>
      <c r="T84" s="29">
        <f>L84/V84</f>
        <v>13605.2</v>
      </c>
      <c r="U84" s="28">
        <f t="shared" si="12"/>
        <v>32652.48</v>
      </c>
      <c r="V84" s="28">
        <f t="shared" si="13"/>
        <v>22015.200000000001</v>
      </c>
      <c r="W84" s="28">
        <v>22015.200000000001</v>
      </c>
      <c r="X84" s="28"/>
      <c r="Y84" s="28"/>
      <c r="Z84" s="28"/>
      <c r="AA84" s="28"/>
      <c r="AB84" s="28"/>
      <c r="AC84" s="28"/>
      <c r="AD84" s="28"/>
      <c r="AE84" s="28"/>
      <c r="AF84" s="28"/>
      <c r="AG84" s="28"/>
      <c r="AH84" s="28"/>
      <c r="AI84" s="28"/>
      <c r="AJ84" s="28"/>
      <c r="AK84" s="28"/>
      <c r="AL84" s="28">
        <f t="shared" si="14"/>
        <v>9173</v>
      </c>
      <c r="AM84" s="28">
        <f t="shared" si="15"/>
        <v>9173</v>
      </c>
      <c r="AN84" s="27"/>
      <c r="AO84" s="24">
        <v>44986</v>
      </c>
      <c r="AP84" s="24"/>
      <c r="AQ84" s="24"/>
      <c r="AR84" s="27" t="s">
        <v>47</v>
      </c>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row>
    <row r="85" spans="1:107" customFormat="1" ht="63" customHeight="1" x14ac:dyDescent="0.3">
      <c r="A85" s="26" t="s">
        <v>562</v>
      </c>
      <c r="B85" s="24">
        <v>44685</v>
      </c>
      <c r="C85" s="25">
        <v>1416</v>
      </c>
      <c r="D85" s="26" t="s">
        <v>563</v>
      </c>
      <c r="E85" s="6" t="s">
        <v>564</v>
      </c>
      <c r="F85" s="24">
        <v>44712</v>
      </c>
      <c r="G85" s="25" t="s">
        <v>565</v>
      </c>
      <c r="H85" s="27" t="s">
        <v>299</v>
      </c>
      <c r="I85" s="27" t="s">
        <v>566</v>
      </c>
      <c r="J85" s="28">
        <v>277350527.51999998</v>
      </c>
      <c r="K85" s="29">
        <f t="shared" ref="K85:L98" si="16">J85</f>
        <v>277350527.51999998</v>
      </c>
      <c r="L85" s="29">
        <f t="shared" si="16"/>
        <v>277350527.51999998</v>
      </c>
      <c r="M85" s="27" t="s">
        <v>567</v>
      </c>
      <c r="N85" s="27" t="s">
        <v>568</v>
      </c>
      <c r="O85" s="27" t="s">
        <v>173</v>
      </c>
      <c r="P85" s="25">
        <v>0</v>
      </c>
      <c r="Q85" s="25">
        <v>100</v>
      </c>
      <c r="R85" s="25" t="s">
        <v>174</v>
      </c>
      <c r="S85" s="67">
        <v>1.2</v>
      </c>
      <c r="T85" s="29">
        <f>L85/V85</f>
        <v>222664.2</v>
      </c>
      <c r="U85" s="28">
        <f t="shared" si="12"/>
        <v>267197.03999999998</v>
      </c>
      <c r="V85" s="28">
        <f t="shared" si="13"/>
        <v>1245.5999999999999</v>
      </c>
      <c r="W85" s="28">
        <v>872.4</v>
      </c>
      <c r="X85" s="28"/>
      <c r="Y85" s="28">
        <v>0</v>
      </c>
      <c r="Z85" s="28"/>
      <c r="AA85" s="28">
        <v>0</v>
      </c>
      <c r="AB85" s="28">
        <v>373.2</v>
      </c>
      <c r="AC85" s="28">
        <v>4.8</v>
      </c>
      <c r="AD85" s="28">
        <v>1068788.1599999999</v>
      </c>
      <c r="AE85" s="28">
        <v>368.4</v>
      </c>
      <c r="AF85" s="28">
        <v>82029491.280000001</v>
      </c>
      <c r="AG85" s="28"/>
      <c r="AH85" s="28"/>
      <c r="AI85" s="28">
        <v>0</v>
      </c>
      <c r="AJ85" s="28"/>
      <c r="AK85" s="28">
        <v>0</v>
      </c>
      <c r="AL85" s="28">
        <f t="shared" si="14"/>
        <v>1038</v>
      </c>
      <c r="AM85" s="28">
        <f t="shared" si="15"/>
        <v>1038</v>
      </c>
      <c r="AN85" s="27"/>
      <c r="AO85" s="24">
        <v>44958</v>
      </c>
      <c r="AP85" s="24">
        <v>45139</v>
      </c>
      <c r="AQ85" s="24"/>
      <c r="AR85" s="27" t="s">
        <v>47</v>
      </c>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row>
    <row r="86" spans="1:107" customFormat="1" ht="39.75" customHeight="1" x14ac:dyDescent="0.3">
      <c r="A86" s="26" t="s">
        <v>569</v>
      </c>
      <c r="B86" s="24">
        <v>44685</v>
      </c>
      <c r="C86" s="25">
        <v>1416</v>
      </c>
      <c r="D86" s="26" t="s">
        <v>570</v>
      </c>
      <c r="E86" s="6" t="s">
        <v>571</v>
      </c>
      <c r="F86" s="24">
        <v>44708</v>
      </c>
      <c r="G86" s="25" t="s">
        <v>572</v>
      </c>
      <c r="H86" s="27" t="s">
        <v>135</v>
      </c>
      <c r="I86" s="27" t="s">
        <v>573</v>
      </c>
      <c r="J86" s="28">
        <v>2049334.1</v>
      </c>
      <c r="K86" s="29">
        <f t="shared" si="16"/>
        <v>2049334.1</v>
      </c>
      <c r="L86" s="29">
        <f t="shared" si="16"/>
        <v>2049334.1</v>
      </c>
      <c r="M86" s="27" t="s">
        <v>574</v>
      </c>
      <c r="N86" s="27" t="s">
        <v>575</v>
      </c>
      <c r="O86" s="27" t="s">
        <v>45</v>
      </c>
      <c r="P86" s="63">
        <v>100</v>
      </c>
      <c r="Q86" s="25">
        <v>0</v>
      </c>
      <c r="R86" s="67" t="s">
        <v>156</v>
      </c>
      <c r="S86" s="67">
        <v>2</v>
      </c>
      <c r="T86" s="29">
        <f>L86/V86</f>
        <v>18630.310000000001</v>
      </c>
      <c r="U86" s="28">
        <f t="shared" si="12"/>
        <v>37260.620000000003</v>
      </c>
      <c r="V86" s="28">
        <f t="shared" si="13"/>
        <v>110</v>
      </c>
      <c r="W86" s="28">
        <v>110</v>
      </c>
      <c r="X86" s="28"/>
      <c r="Y86" s="28"/>
      <c r="Z86" s="28"/>
      <c r="AA86" s="28"/>
      <c r="AB86" s="28"/>
      <c r="AC86" s="28"/>
      <c r="AD86" s="28"/>
      <c r="AE86" s="28"/>
      <c r="AF86" s="28"/>
      <c r="AG86" s="28"/>
      <c r="AH86" s="28"/>
      <c r="AI86" s="28"/>
      <c r="AJ86" s="28"/>
      <c r="AK86" s="28"/>
      <c r="AL86" s="28">
        <f t="shared" si="14"/>
        <v>55</v>
      </c>
      <c r="AM86" s="28">
        <f t="shared" si="15"/>
        <v>55</v>
      </c>
      <c r="AN86" s="27"/>
      <c r="AO86" s="24">
        <v>44958</v>
      </c>
      <c r="AP86" s="24"/>
      <c r="AQ86" s="24"/>
      <c r="AR86" s="27" t="s">
        <v>360</v>
      </c>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row>
    <row r="87" spans="1:107" customFormat="1" ht="93.6" x14ac:dyDescent="0.3">
      <c r="A87" s="26" t="s">
        <v>576</v>
      </c>
      <c r="B87" s="24">
        <v>44685</v>
      </c>
      <c r="C87" s="25">
        <v>1416</v>
      </c>
      <c r="D87" s="26" t="s">
        <v>577</v>
      </c>
      <c r="E87" s="6" t="s">
        <v>578</v>
      </c>
      <c r="F87" s="24">
        <v>44705</v>
      </c>
      <c r="G87" s="26" t="s">
        <v>579</v>
      </c>
      <c r="H87" s="27" t="s">
        <v>135</v>
      </c>
      <c r="I87" s="27" t="s">
        <v>580</v>
      </c>
      <c r="J87" s="28">
        <v>6682491.9000000004</v>
      </c>
      <c r="K87" s="29">
        <f t="shared" si="16"/>
        <v>6682491.9000000004</v>
      </c>
      <c r="L87" s="29">
        <f t="shared" si="16"/>
        <v>6682491.9000000004</v>
      </c>
      <c r="M87" s="27" t="s">
        <v>581</v>
      </c>
      <c r="N87" s="27" t="s">
        <v>582</v>
      </c>
      <c r="O87" s="27" t="s">
        <v>45</v>
      </c>
      <c r="P87" s="25">
        <v>100</v>
      </c>
      <c r="Q87" s="25">
        <v>0</v>
      </c>
      <c r="R87" s="25" t="s">
        <v>583</v>
      </c>
      <c r="S87" s="67">
        <v>21</v>
      </c>
      <c r="T87" s="29" t="s">
        <v>584</v>
      </c>
      <c r="U87" s="49" t="s">
        <v>585</v>
      </c>
      <c r="V87" s="28">
        <f t="shared" si="13"/>
        <v>630</v>
      </c>
      <c r="W87" s="28">
        <v>630</v>
      </c>
      <c r="X87" s="28"/>
      <c r="Y87" s="28"/>
      <c r="Z87" s="28"/>
      <c r="AA87" s="28"/>
      <c r="AB87" s="28"/>
      <c r="AC87" s="28"/>
      <c r="AD87" s="28"/>
      <c r="AE87" s="28"/>
      <c r="AF87" s="28"/>
      <c r="AG87" s="28"/>
      <c r="AH87" s="28"/>
      <c r="AI87" s="28"/>
      <c r="AJ87" s="28"/>
      <c r="AK87" s="28"/>
      <c r="AL87" s="28">
        <f t="shared" si="14"/>
        <v>30</v>
      </c>
      <c r="AM87" s="28">
        <f t="shared" si="15"/>
        <v>30</v>
      </c>
      <c r="AN87" s="27"/>
      <c r="AO87" s="24">
        <v>44986</v>
      </c>
      <c r="AP87" s="24"/>
      <c r="AQ87" s="24"/>
      <c r="AR87" s="27" t="s">
        <v>360</v>
      </c>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row>
    <row r="88" spans="1:107" customFormat="1" ht="93" customHeight="1" x14ac:dyDescent="0.3">
      <c r="A88" s="26" t="s">
        <v>586</v>
      </c>
      <c r="B88" s="24">
        <v>44685</v>
      </c>
      <c r="C88" s="25">
        <v>1416</v>
      </c>
      <c r="D88" s="26" t="s">
        <v>587</v>
      </c>
      <c r="E88" s="6" t="s">
        <v>588</v>
      </c>
      <c r="F88" s="24">
        <v>44708</v>
      </c>
      <c r="G88" s="26" t="s">
        <v>589</v>
      </c>
      <c r="H88" s="27" t="s">
        <v>135</v>
      </c>
      <c r="I88" s="27" t="s">
        <v>590</v>
      </c>
      <c r="J88" s="28">
        <v>3830058</v>
      </c>
      <c r="K88" s="29">
        <f t="shared" si="16"/>
        <v>3830058</v>
      </c>
      <c r="L88" s="29">
        <f t="shared" si="16"/>
        <v>3830058</v>
      </c>
      <c r="M88" s="27" t="s">
        <v>484</v>
      </c>
      <c r="N88" s="27" t="s">
        <v>591</v>
      </c>
      <c r="O88" s="27" t="s">
        <v>592</v>
      </c>
      <c r="P88" s="25">
        <v>0</v>
      </c>
      <c r="Q88" s="25">
        <v>100</v>
      </c>
      <c r="R88" s="25" t="s">
        <v>540</v>
      </c>
      <c r="S88" s="67">
        <v>100</v>
      </c>
      <c r="T88" s="29">
        <f>L88/V88</f>
        <v>223.98</v>
      </c>
      <c r="U88" s="28">
        <f t="shared" ref="U88:U98" si="17">T88*S88</f>
        <v>22398</v>
      </c>
      <c r="V88" s="28">
        <f t="shared" si="13"/>
        <v>17100</v>
      </c>
      <c r="W88" s="28">
        <v>17100</v>
      </c>
      <c r="X88" s="28">
        <v>10800</v>
      </c>
      <c r="Y88" s="28">
        <v>2418984</v>
      </c>
      <c r="Z88" s="28">
        <v>6300</v>
      </c>
      <c r="AA88" s="28">
        <v>1411074</v>
      </c>
      <c r="AB88" s="28"/>
      <c r="AC88" s="28"/>
      <c r="AD88" s="28">
        <v>0</v>
      </c>
      <c r="AE88" s="28"/>
      <c r="AF88" s="28">
        <v>0</v>
      </c>
      <c r="AG88" s="28"/>
      <c r="AH88" s="28"/>
      <c r="AI88" s="28">
        <v>0</v>
      </c>
      <c r="AJ88" s="28"/>
      <c r="AK88" s="28">
        <v>0</v>
      </c>
      <c r="AL88" s="28">
        <f t="shared" si="14"/>
        <v>171</v>
      </c>
      <c r="AM88" s="28">
        <f t="shared" si="15"/>
        <v>171</v>
      </c>
      <c r="AN88" s="27"/>
      <c r="AO88" s="24">
        <v>44958</v>
      </c>
      <c r="AP88" s="24"/>
      <c r="AQ88" s="24"/>
      <c r="AR88" s="27" t="s">
        <v>47</v>
      </c>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row>
    <row r="89" spans="1:107" customFormat="1" ht="63" customHeight="1" x14ac:dyDescent="0.3">
      <c r="A89" s="26" t="s">
        <v>593</v>
      </c>
      <c r="B89" s="24">
        <v>44685</v>
      </c>
      <c r="C89" s="25">
        <v>1416</v>
      </c>
      <c r="D89" s="26" t="s">
        <v>594</v>
      </c>
      <c r="E89" s="6" t="s">
        <v>595</v>
      </c>
      <c r="F89" s="24">
        <v>44708</v>
      </c>
      <c r="G89" s="26" t="s">
        <v>596</v>
      </c>
      <c r="H89" s="27" t="s">
        <v>179</v>
      </c>
      <c r="I89" s="27" t="s">
        <v>597</v>
      </c>
      <c r="J89" s="28">
        <v>290508444</v>
      </c>
      <c r="K89" s="29">
        <f t="shared" si="16"/>
        <v>290508444</v>
      </c>
      <c r="L89" s="29">
        <f t="shared" si="16"/>
        <v>290508444</v>
      </c>
      <c r="M89" s="27" t="s">
        <v>598</v>
      </c>
      <c r="N89" s="27" t="s">
        <v>599</v>
      </c>
      <c r="O89" s="27" t="s">
        <v>600</v>
      </c>
      <c r="P89" s="63">
        <v>0</v>
      </c>
      <c r="Q89" s="25">
        <v>100</v>
      </c>
      <c r="R89" s="25" t="s">
        <v>414</v>
      </c>
      <c r="S89" s="67">
        <v>400</v>
      </c>
      <c r="T89" s="29">
        <f>L89/V89</f>
        <v>175.81</v>
      </c>
      <c r="U89" s="28">
        <f t="shared" si="17"/>
        <v>70324</v>
      </c>
      <c r="V89" s="28">
        <f t="shared" si="13"/>
        <v>1652400</v>
      </c>
      <c r="W89" s="28">
        <v>1652400</v>
      </c>
      <c r="X89" s="28"/>
      <c r="Y89" s="28"/>
      <c r="Z89" s="28"/>
      <c r="AA89" s="28"/>
      <c r="AB89" s="28"/>
      <c r="AC89" s="28"/>
      <c r="AD89" s="28"/>
      <c r="AE89" s="28"/>
      <c r="AF89" s="28"/>
      <c r="AG89" s="28"/>
      <c r="AH89" s="28"/>
      <c r="AI89" s="28"/>
      <c r="AJ89" s="28"/>
      <c r="AK89" s="28"/>
      <c r="AL89" s="28">
        <f t="shared" si="14"/>
        <v>4131</v>
      </c>
      <c r="AM89" s="28">
        <f t="shared" si="15"/>
        <v>4131</v>
      </c>
      <c r="AN89" s="27"/>
      <c r="AO89" s="24">
        <v>44986</v>
      </c>
      <c r="AP89" s="24"/>
      <c r="AQ89" s="24"/>
      <c r="AR89" s="27" t="s">
        <v>360</v>
      </c>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row>
    <row r="90" spans="1:107" customFormat="1" ht="63" customHeight="1" x14ac:dyDescent="0.3">
      <c r="A90" s="26" t="s">
        <v>601</v>
      </c>
      <c r="B90" s="24">
        <v>44685</v>
      </c>
      <c r="C90" s="25">
        <v>1416</v>
      </c>
      <c r="D90" s="26" t="s">
        <v>602</v>
      </c>
      <c r="E90" s="6" t="s">
        <v>603</v>
      </c>
      <c r="F90" s="24">
        <v>44713</v>
      </c>
      <c r="G90" s="26" t="s">
        <v>604</v>
      </c>
      <c r="H90" s="27" t="s">
        <v>179</v>
      </c>
      <c r="I90" s="27" t="s">
        <v>605</v>
      </c>
      <c r="J90" s="28">
        <v>759168864</v>
      </c>
      <c r="K90" s="29">
        <f t="shared" si="16"/>
        <v>759168864</v>
      </c>
      <c r="L90" s="29">
        <f t="shared" si="16"/>
        <v>759168864</v>
      </c>
      <c r="M90" s="27" t="s">
        <v>606</v>
      </c>
      <c r="N90" s="27" t="s">
        <v>607</v>
      </c>
      <c r="O90" s="27" t="s">
        <v>173</v>
      </c>
      <c r="P90" s="63">
        <v>0</v>
      </c>
      <c r="Q90" s="25">
        <v>100</v>
      </c>
      <c r="R90" s="25" t="s">
        <v>174</v>
      </c>
      <c r="S90" s="67">
        <v>5</v>
      </c>
      <c r="T90" s="29">
        <f>L90/V90</f>
        <v>18607.080000000002</v>
      </c>
      <c r="U90" s="28">
        <f t="shared" si="17"/>
        <v>93035.400000000009</v>
      </c>
      <c r="V90" s="28">
        <f t="shared" si="13"/>
        <v>40800</v>
      </c>
      <c r="W90" s="28">
        <v>40800</v>
      </c>
      <c r="X90" s="28">
        <v>14135</v>
      </c>
      <c r="Y90" s="28">
        <v>263011075.80000001</v>
      </c>
      <c r="Z90" s="28">
        <v>26665</v>
      </c>
      <c r="AA90" s="28">
        <v>496157788.20000005</v>
      </c>
      <c r="AB90" s="28"/>
      <c r="AC90" s="28"/>
      <c r="AD90" s="28">
        <v>0</v>
      </c>
      <c r="AE90" s="28"/>
      <c r="AF90" s="28">
        <v>0</v>
      </c>
      <c r="AG90" s="28"/>
      <c r="AH90" s="28"/>
      <c r="AI90" s="28">
        <v>0</v>
      </c>
      <c r="AJ90" s="28"/>
      <c r="AK90" s="28">
        <v>0</v>
      </c>
      <c r="AL90" s="28">
        <f t="shared" si="14"/>
        <v>8160</v>
      </c>
      <c r="AM90" s="28">
        <f t="shared" si="15"/>
        <v>8160</v>
      </c>
      <c r="AN90" s="27"/>
      <c r="AO90" s="24">
        <v>44986</v>
      </c>
      <c r="AP90" s="24"/>
      <c r="AQ90" s="24"/>
      <c r="AR90" s="27" t="s">
        <v>47</v>
      </c>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row>
    <row r="91" spans="1:107" customFormat="1" ht="47.25" customHeight="1" x14ac:dyDescent="0.3">
      <c r="A91" s="26" t="s">
        <v>608</v>
      </c>
      <c r="B91" s="24">
        <v>44685</v>
      </c>
      <c r="C91" s="25">
        <v>1416</v>
      </c>
      <c r="D91" s="26" t="s">
        <v>609</v>
      </c>
      <c r="E91" s="6" t="s">
        <v>610</v>
      </c>
      <c r="F91" s="24">
        <v>44626</v>
      </c>
      <c r="G91" s="26" t="s">
        <v>611</v>
      </c>
      <c r="H91" s="27" t="s">
        <v>342</v>
      </c>
      <c r="I91" s="27" t="s">
        <v>612</v>
      </c>
      <c r="J91" s="28">
        <v>5880660.75</v>
      </c>
      <c r="K91" s="29">
        <f t="shared" si="16"/>
        <v>5880660.75</v>
      </c>
      <c r="L91" s="28">
        <v>11761321.5</v>
      </c>
      <c r="M91" s="27" t="s">
        <v>613</v>
      </c>
      <c r="N91" s="27" t="s">
        <v>614</v>
      </c>
      <c r="O91" s="27" t="s">
        <v>45</v>
      </c>
      <c r="P91" s="63">
        <v>100</v>
      </c>
      <c r="Q91" s="25">
        <v>0</v>
      </c>
      <c r="R91" s="25" t="s">
        <v>156</v>
      </c>
      <c r="S91" s="67">
        <v>28</v>
      </c>
      <c r="T91" s="29">
        <f>L91/V91</f>
        <v>7.87</v>
      </c>
      <c r="U91" s="28">
        <f t="shared" si="17"/>
        <v>220.36</v>
      </c>
      <c r="V91" s="28">
        <f t="shared" si="13"/>
        <v>1494450</v>
      </c>
      <c r="W91" s="28">
        <v>747225</v>
      </c>
      <c r="X91" s="28"/>
      <c r="Y91" s="28"/>
      <c r="Z91" s="28"/>
      <c r="AA91" s="28"/>
      <c r="AB91" s="28">
        <v>747225</v>
      </c>
      <c r="AC91" s="28"/>
      <c r="AD91" s="28"/>
      <c r="AE91" s="28"/>
      <c r="AF91" s="28"/>
      <c r="AG91" s="28"/>
      <c r="AH91" s="28"/>
      <c r="AI91" s="28"/>
      <c r="AJ91" s="28"/>
      <c r="AK91" s="28"/>
      <c r="AL91" s="28">
        <f t="shared" si="14"/>
        <v>53373.214285714283</v>
      </c>
      <c r="AM91" s="28">
        <f t="shared" si="15"/>
        <v>53374</v>
      </c>
      <c r="AN91" s="27"/>
      <c r="AO91" s="24">
        <v>44986</v>
      </c>
      <c r="AP91" s="24">
        <v>45352</v>
      </c>
      <c r="AQ91" s="24"/>
      <c r="AR91" s="27" t="s">
        <v>47</v>
      </c>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row>
    <row r="92" spans="1:107" customFormat="1" ht="156" x14ac:dyDescent="0.3">
      <c r="A92" s="26" t="s">
        <v>615</v>
      </c>
      <c r="B92" s="24">
        <v>44687</v>
      </c>
      <c r="C92" s="25">
        <v>1416</v>
      </c>
      <c r="D92" s="26" t="s">
        <v>616</v>
      </c>
      <c r="E92" s="6" t="s">
        <v>617</v>
      </c>
      <c r="F92" s="24">
        <v>44711</v>
      </c>
      <c r="G92" s="26" t="s">
        <v>618</v>
      </c>
      <c r="H92" s="27" t="s">
        <v>527</v>
      </c>
      <c r="I92" s="27" t="s">
        <v>619</v>
      </c>
      <c r="J92" s="28">
        <v>86973354.299999997</v>
      </c>
      <c r="K92" s="29">
        <f t="shared" si="16"/>
        <v>86973354.299999997</v>
      </c>
      <c r="L92" s="29">
        <f t="shared" si="16"/>
        <v>86973354.299999997</v>
      </c>
      <c r="M92" s="27" t="s">
        <v>620</v>
      </c>
      <c r="N92" s="27" t="s">
        <v>621</v>
      </c>
      <c r="O92" s="27" t="s">
        <v>45</v>
      </c>
      <c r="P92" s="63">
        <v>100</v>
      </c>
      <c r="Q92" s="25">
        <v>0</v>
      </c>
      <c r="R92" s="25" t="s">
        <v>156</v>
      </c>
      <c r="S92" s="67">
        <v>30</v>
      </c>
      <c r="T92" s="29">
        <f>L92/V92</f>
        <v>125.49</v>
      </c>
      <c r="U92" s="28">
        <f t="shared" si="17"/>
        <v>3764.7</v>
      </c>
      <c r="V92" s="28">
        <f t="shared" si="13"/>
        <v>693070</v>
      </c>
      <c r="W92" s="28">
        <v>693070</v>
      </c>
      <c r="X92" s="28">
        <v>9000</v>
      </c>
      <c r="Y92" s="28">
        <v>1129410</v>
      </c>
      <c r="Z92" s="28">
        <v>684070</v>
      </c>
      <c r="AA92" s="28">
        <v>85843944.299999997</v>
      </c>
      <c r="AB92" s="28"/>
      <c r="AC92" s="28"/>
      <c r="AD92" s="28">
        <v>0</v>
      </c>
      <c r="AE92" s="28"/>
      <c r="AF92" s="28">
        <v>0</v>
      </c>
      <c r="AG92" s="28"/>
      <c r="AH92" s="28"/>
      <c r="AI92" s="28">
        <v>0</v>
      </c>
      <c r="AJ92" s="28"/>
      <c r="AK92" s="28">
        <v>0</v>
      </c>
      <c r="AL92" s="28">
        <f t="shared" si="14"/>
        <v>23102.333333333332</v>
      </c>
      <c r="AM92" s="28">
        <f t="shared" si="15"/>
        <v>23103</v>
      </c>
      <c r="AN92" s="27"/>
      <c r="AO92" s="24">
        <v>44958</v>
      </c>
      <c r="AP92" s="24"/>
      <c r="AQ92" s="24"/>
      <c r="AR92" s="47" t="s">
        <v>47</v>
      </c>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row>
    <row r="93" spans="1:107" customFormat="1" ht="187.2" x14ac:dyDescent="0.3">
      <c r="A93" s="26" t="s">
        <v>622</v>
      </c>
      <c r="B93" s="24">
        <v>44687</v>
      </c>
      <c r="C93" s="25">
        <v>1416</v>
      </c>
      <c r="D93" s="26" t="s">
        <v>623</v>
      </c>
      <c r="E93" s="6" t="s">
        <v>624</v>
      </c>
      <c r="F93" s="24">
        <v>44711</v>
      </c>
      <c r="G93" s="26" t="s">
        <v>625</v>
      </c>
      <c r="H93" s="27" t="s">
        <v>143</v>
      </c>
      <c r="I93" s="27" t="s">
        <v>626</v>
      </c>
      <c r="J93" s="28">
        <v>184820400</v>
      </c>
      <c r="K93" s="29">
        <f t="shared" si="16"/>
        <v>184820400</v>
      </c>
      <c r="L93" s="29">
        <f t="shared" si="16"/>
        <v>184820400</v>
      </c>
      <c r="M93" s="27" t="s">
        <v>627</v>
      </c>
      <c r="N93" s="27" t="s">
        <v>628</v>
      </c>
      <c r="O93" s="27" t="s">
        <v>45</v>
      </c>
      <c r="P93" s="63">
        <v>100</v>
      </c>
      <c r="Q93" s="25">
        <v>0</v>
      </c>
      <c r="R93" s="25" t="s">
        <v>184</v>
      </c>
      <c r="S93" s="67">
        <v>1000</v>
      </c>
      <c r="T93" s="29">
        <f>L93/V93</f>
        <v>7.85</v>
      </c>
      <c r="U93" s="28">
        <f t="shared" si="17"/>
        <v>7850</v>
      </c>
      <c r="V93" s="28">
        <f t="shared" si="13"/>
        <v>23544000</v>
      </c>
      <c r="W93" s="28">
        <v>23544000</v>
      </c>
      <c r="X93" s="28"/>
      <c r="Y93" s="28"/>
      <c r="Z93" s="28"/>
      <c r="AA93" s="28"/>
      <c r="AB93" s="28"/>
      <c r="AC93" s="28"/>
      <c r="AD93" s="28"/>
      <c r="AE93" s="28"/>
      <c r="AF93" s="28"/>
      <c r="AG93" s="28"/>
      <c r="AH93" s="28"/>
      <c r="AI93" s="28"/>
      <c r="AJ93" s="28"/>
      <c r="AK93" s="28"/>
      <c r="AL93" s="28">
        <f t="shared" si="14"/>
        <v>23544</v>
      </c>
      <c r="AM93" s="28">
        <f t="shared" si="15"/>
        <v>23544</v>
      </c>
      <c r="AN93" s="27"/>
      <c r="AO93" s="24">
        <v>44958</v>
      </c>
      <c r="AP93" s="24"/>
      <c r="AQ93" s="24"/>
      <c r="AR93" s="27" t="s">
        <v>47</v>
      </c>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row>
    <row r="94" spans="1:107" customFormat="1" ht="63" customHeight="1" x14ac:dyDescent="0.3">
      <c r="A94" s="26" t="s">
        <v>629</v>
      </c>
      <c r="B94" s="24">
        <v>44687</v>
      </c>
      <c r="C94" s="25">
        <v>1416</v>
      </c>
      <c r="D94" s="26" t="s">
        <v>630</v>
      </c>
      <c r="E94" s="6" t="s">
        <v>631</v>
      </c>
      <c r="F94" s="24">
        <v>44711</v>
      </c>
      <c r="G94" s="26" t="s">
        <v>632</v>
      </c>
      <c r="H94" s="27" t="s">
        <v>527</v>
      </c>
      <c r="I94" s="27" t="s">
        <v>633</v>
      </c>
      <c r="J94" s="28">
        <v>23112000</v>
      </c>
      <c r="K94" s="29">
        <f t="shared" si="16"/>
        <v>23112000</v>
      </c>
      <c r="L94" s="29">
        <f t="shared" si="16"/>
        <v>23112000</v>
      </c>
      <c r="M94" s="27" t="s">
        <v>634</v>
      </c>
      <c r="N94" s="27" t="s">
        <v>635</v>
      </c>
      <c r="O94" s="27" t="s">
        <v>636</v>
      </c>
      <c r="P94" s="25">
        <v>0</v>
      </c>
      <c r="Q94" s="25">
        <v>100</v>
      </c>
      <c r="R94" s="25" t="s">
        <v>156</v>
      </c>
      <c r="S94" s="67">
        <v>50</v>
      </c>
      <c r="T94" s="29">
        <f>L94/V94</f>
        <v>15</v>
      </c>
      <c r="U94" s="28">
        <f t="shared" si="17"/>
        <v>750</v>
      </c>
      <c r="V94" s="28">
        <f t="shared" si="13"/>
        <v>1540800</v>
      </c>
      <c r="W94" s="28">
        <v>1540800</v>
      </c>
      <c r="X94" s="28">
        <v>20300</v>
      </c>
      <c r="Y94" s="28">
        <v>304500</v>
      </c>
      <c r="Z94" s="28">
        <v>1520500</v>
      </c>
      <c r="AA94" s="28">
        <v>22807500</v>
      </c>
      <c r="AB94" s="28"/>
      <c r="AC94" s="28"/>
      <c r="AD94" s="28">
        <v>0</v>
      </c>
      <c r="AE94" s="28"/>
      <c r="AF94" s="28">
        <v>0</v>
      </c>
      <c r="AG94" s="28"/>
      <c r="AH94" s="28"/>
      <c r="AI94" s="28">
        <v>0</v>
      </c>
      <c r="AJ94" s="28"/>
      <c r="AK94" s="28">
        <v>0</v>
      </c>
      <c r="AL94" s="28">
        <f t="shared" si="14"/>
        <v>30816</v>
      </c>
      <c r="AM94" s="28">
        <f t="shared" si="15"/>
        <v>30816</v>
      </c>
      <c r="AN94" s="27"/>
      <c r="AO94" s="24">
        <v>44958</v>
      </c>
      <c r="AP94" s="24"/>
      <c r="AQ94" s="24"/>
      <c r="AR94" s="27" t="s">
        <v>47</v>
      </c>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row>
    <row r="95" spans="1:107" customFormat="1" ht="124.8" x14ac:dyDescent="0.3">
      <c r="A95" s="26" t="s">
        <v>637</v>
      </c>
      <c r="B95" s="24">
        <v>44693</v>
      </c>
      <c r="C95" s="25">
        <v>1416</v>
      </c>
      <c r="D95" s="26" t="s">
        <v>638</v>
      </c>
      <c r="E95" s="6" t="s">
        <v>639</v>
      </c>
      <c r="F95" s="24">
        <v>44712</v>
      </c>
      <c r="G95" s="26" t="s">
        <v>640</v>
      </c>
      <c r="H95" s="27" t="s">
        <v>641</v>
      </c>
      <c r="I95" s="27" t="s">
        <v>642</v>
      </c>
      <c r="J95" s="28">
        <v>28072993</v>
      </c>
      <c r="K95" s="29">
        <f t="shared" si="16"/>
        <v>28072993</v>
      </c>
      <c r="L95" s="29">
        <f t="shared" si="16"/>
        <v>28072993</v>
      </c>
      <c r="M95" s="27" t="s">
        <v>643</v>
      </c>
      <c r="N95" s="27" t="s">
        <v>644</v>
      </c>
      <c r="O95" s="27" t="s">
        <v>45</v>
      </c>
      <c r="P95" s="63">
        <v>100</v>
      </c>
      <c r="Q95" s="25">
        <v>0</v>
      </c>
      <c r="R95" s="25" t="s">
        <v>156</v>
      </c>
      <c r="S95" s="67">
        <v>50</v>
      </c>
      <c r="T95" s="29">
        <f>L95/V95</f>
        <v>15.86</v>
      </c>
      <c r="U95" s="28">
        <f t="shared" si="17"/>
        <v>793</v>
      </c>
      <c r="V95" s="28">
        <f t="shared" si="13"/>
        <v>1770050</v>
      </c>
      <c r="W95" s="28">
        <v>1770050</v>
      </c>
      <c r="X95" s="28"/>
      <c r="Y95" s="28"/>
      <c r="Z95" s="28"/>
      <c r="AA95" s="28"/>
      <c r="AB95" s="28"/>
      <c r="AC95" s="28"/>
      <c r="AD95" s="28"/>
      <c r="AE95" s="28"/>
      <c r="AF95" s="28"/>
      <c r="AG95" s="28"/>
      <c r="AH95" s="28"/>
      <c r="AI95" s="28"/>
      <c r="AJ95" s="28"/>
      <c r="AK95" s="28"/>
      <c r="AL95" s="28">
        <f t="shared" si="14"/>
        <v>35401</v>
      </c>
      <c r="AM95" s="28">
        <f t="shared" si="15"/>
        <v>35401</v>
      </c>
      <c r="AN95" s="27"/>
      <c r="AO95" s="24">
        <v>44986</v>
      </c>
      <c r="AP95" s="24"/>
      <c r="AQ95" s="24"/>
      <c r="AR95" s="27" t="s">
        <v>47</v>
      </c>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row>
    <row r="96" spans="1:107" customFormat="1" ht="47.25" customHeight="1" x14ac:dyDescent="0.3">
      <c r="A96" s="26" t="s">
        <v>645</v>
      </c>
      <c r="B96" s="24">
        <v>44693</v>
      </c>
      <c r="C96" s="25">
        <v>1416</v>
      </c>
      <c r="D96" s="26" t="s">
        <v>646</v>
      </c>
      <c r="E96" s="6" t="s">
        <v>647</v>
      </c>
      <c r="F96" s="24">
        <v>44718</v>
      </c>
      <c r="G96" s="26" t="s">
        <v>648</v>
      </c>
      <c r="H96" s="27" t="s">
        <v>649</v>
      </c>
      <c r="I96" s="27" t="s">
        <v>650</v>
      </c>
      <c r="J96" s="28">
        <v>161917201.74000001</v>
      </c>
      <c r="K96" s="29">
        <f t="shared" si="16"/>
        <v>161917201.74000001</v>
      </c>
      <c r="L96" s="29">
        <f t="shared" si="16"/>
        <v>161917201.74000001</v>
      </c>
      <c r="M96" s="27" t="s">
        <v>651</v>
      </c>
      <c r="N96" s="27" t="s">
        <v>652</v>
      </c>
      <c r="O96" s="27" t="s">
        <v>653</v>
      </c>
      <c r="P96" s="63">
        <v>0</v>
      </c>
      <c r="Q96" s="25">
        <v>100</v>
      </c>
      <c r="R96" s="25" t="s">
        <v>174</v>
      </c>
      <c r="S96" s="67">
        <v>3</v>
      </c>
      <c r="T96" s="29">
        <f>L96/V96</f>
        <v>50773.66</v>
      </c>
      <c r="U96" s="28">
        <f t="shared" si="17"/>
        <v>152320.98000000001</v>
      </c>
      <c r="V96" s="28">
        <f t="shared" si="13"/>
        <v>3189</v>
      </c>
      <c r="W96" s="28">
        <v>3189</v>
      </c>
      <c r="X96" s="28">
        <v>1992</v>
      </c>
      <c r="Y96" s="28">
        <v>101141130.72000001</v>
      </c>
      <c r="Z96" s="28">
        <v>1197</v>
      </c>
      <c r="AA96" s="28">
        <v>60776071.020000003</v>
      </c>
      <c r="AB96" s="28"/>
      <c r="AC96" s="28"/>
      <c r="AD96" s="28">
        <v>0</v>
      </c>
      <c r="AE96" s="28"/>
      <c r="AF96" s="28">
        <v>0</v>
      </c>
      <c r="AG96" s="28"/>
      <c r="AH96" s="28"/>
      <c r="AI96" s="28">
        <v>0</v>
      </c>
      <c r="AJ96" s="28"/>
      <c r="AK96" s="28">
        <v>0</v>
      </c>
      <c r="AL96" s="28">
        <f t="shared" si="14"/>
        <v>1063</v>
      </c>
      <c r="AM96" s="28">
        <f t="shared" si="15"/>
        <v>1063</v>
      </c>
      <c r="AN96" s="27"/>
      <c r="AO96" s="24">
        <v>44986</v>
      </c>
      <c r="AP96" s="24"/>
      <c r="AQ96" s="24"/>
      <c r="AR96" s="27" t="s">
        <v>47</v>
      </c>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row>
    <row r="97" spans="1:107" customFormat="1" ht="62.4" x14ac:dyDescent="0.3">
      <c r="A97" s="26" t="s">
        <v>654</v>
      </c>
      <c r="B97" s="24">
        <v>44693</v>
      </c>
      <c r="C97" s="25">
        <v>1416</v>
      </c>
      <c r="D97" s="26" t="s">
        <v>655</v>
      </c>
      <c r="E97" s="6" t="s">
        <v>656</v>
      </c>
      <c r="F97" s="24">
        <v>44722</v>
      </c>
      <c r="G97" s="26" t="s">
        <v>657</v>
      </c>
      <c r="H97" s="27" t="s">
        <v>143</v>
      </c>
      <c r="I97" s="27" t="s">
        <v>658</v>
      </c>
      <c r="J97" s="28">
        <v>467593344</v>
      </c>
      <c r="K97" s="29">
        <f t="shared" si="16"/>
        <v>467593344</v>
      </c>
      <c r="L97" s="29">
        <f t="shared" si="16"/>
        <v>467593344</v>
      </c>
      <c r="M97" s="27" t="s">
        <v>659</v>
      </c>
      <c r="N97" s="27" t="s">
        <v>599</v>
      </c>
      <c r="O97" s="27" t="s">
        <v>45</v>
      </c>
      <c r="P97" s="63">
        <v>100</v>
      </c>
      <c r="Q97" s="25">
        <v>0</v>
      </c>
      <c r="R97" s="25" t="s">
        <v>414</v>
      </c>
      <c r="S97" s="67">
        <v>400</v>
      </c>
      <c r="T97" s="29">
        <f>L97/V97</f>
        <v>164.16</v>
      </c>
      <c r="U97" s="28">
        <f t="shared" si="17"/>
        <v>65664</v>
      </c>
      <c r="V97" s="28">
        <f t="shared" si="13"/>
        <v>2848400</v>
      </c>
      <c r="W97" s="28">
        <v>2848400</v>
      </c>
      <c r="X97" s="28">
        <v>741600</v>
      </c>
      <c r="Y97" s="28">
        <v>121741056</v>
      </c>
      <c r="Z97" s="28">
        <v>2106800</v>
      </c>
      <c r="AA97" s="28">
        <v>345852288</v>
      </c>
      <c r="AB97" s="28"/>
      <c r="AC97" s="28"/>
      <c r="AD97" s="28">
        <v>0</v>
      </c>
      <c r="AE97" s="28"/>
      <c r="AF97" s="28">
        <v>0</v>
      </c>
      <c r="AG97" s="28"/>
      <c r="AH97" s="28"/>
      <c r="AI97" s="28">
        <v>0</v>
      </c>
      <c r="AJ97" s="28"/>
      <c r="AK97" s="28">
        <v>0</v>
      </c>
      <c r="AL97" s="28">
        <f t="shared" si="14"/>
        <v>7121</v>
      </c>
      <c r="AM97" s="28">
        <f t="shared" si="15"/>
        <v>7121</v>
      </c>
      <c r="AN97" s="27"/>
      <c r="AO97" s="24">
        <v>44958</v>
      </c>
      <c r="AP97" s="24"/>
      <c r="AQ97" s="24"/>
      <c r="AR97" s="27" t="s">
        <v>47</v>
      </c>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row>
    <row r="98" spans="1:107" customFormat="1" ht="31.5" customHeight="1" x14ac:dyDescent="0.3">
      <c r="A98" s="26" t="s">
        <v>660</v>
      </c>
      <c r="B98" s="24">
        <v>44693</v>
      </c>
      <c r="C98" s="25">
        <v>1416</v>
      </c>
      <c r="D98" s="26" t="s">
        <v>661</v>
      </c>
      <c r="E98" s="6" t="s">
        <v>662</v>
      </c>
      <c r="F98" s="24">
        <v>44718</v>
      </c>
      <c r="G98" s="26" t="s">
        <v>663</v>
      </c>
      <c r="H98" s="27" t="s">
        <v>527</v>
      </c>
      <c r="I98" s="27" t="s">
        <v>664</v>
      </c>
      <c r="J98" s="28">
        <v>17058000</v>
      </c>
      <c r="K98" s="29">
        <f t="shared" si="16"/>
        <v>17058000</v>
      </c>
      <c r="L98" s="29">
        <f t="shared" si="16"/>
        <v>17058000</v>
      </c>
      <c r="M98" s="27" t="s">
        <v>665</v>
      </c>
      <c r="N98" s="27" t="s">
        <v>666</v>
      </c>
      <c r="O98" s="27" t="s">
        <v>45</v>
      </c>
      <c r="P98" s="63">
        <v>100</v>
      </c>
      <c r="Q98" s="25">
        <v>0</v>
      </c>
      <c r="R98" s="25" t="s">
        <v>156</v>
      </c>
      <c r="S98" s="67">
        <v>50</v>
      </c>
      <c r="T98" s="29">
        <f>L98/V98</f>
        <v>24</v>
      </c>
      <c r="U98" s="28">
        <f t="shared" si="17"/>
        <v>1200</v>
      </c>
      <c r="V98" s="28">
        <f t="shared" si="13"/>
        <v>710750</v>
      </c>
      <c r="W98" s="28">
        <v>710750</v>
      </c>
      <c r="X98" s="28"/>
      <c r="Y98" s="28"/>
      <c r="Z98" s="28"/>
      <c r="AA98" s="28"/>
      <c r="AB98" s="28"/>
      <c r="AC98" s="28"/>
      <c r="AD98" s="28"/>
      <c r="AE98" s="28"/>
      <c r="AF98" s="28"/>
      <c r="AG98" s="28"/>
      <c r="AH98" s="28"/>
      <c r="AI98" s="28"/>
      <c r="AJ98" s="28"/>
      <c r="AK98" s="28"/>
      <c r="AL98" s="28">
        <f t="shared" si="14"/>
        <v>14215</v>
      </c>
      <c r="AM98" s="28">
        <f t="shared" si="15"/>
        <v>14215</v>
      </c>
      <c r="AN98" s="27"/>
      <c r="AO98" s="24">
        <v>44958</v>
      </c>
      <c r="AP98" s="24"/>
      <c r="AQ98" s="24"/>
      <c r="AR98" s="27" t="s">
        <v>47</v>
      </c>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row>
    <row r="99" spans="1:107" customFormat="1" ht="110.25" customHeight="1" x14ac:dyDescent="0.3">
      <c r="A99" s="26" t="s">
        <v>667</v>
      </c>
      <c r="B99" s="24">
        <v>44693</v>
      </c>
      <c r="C99" s="25">
        <v>1416</v>
      </c>
      <c r="D99" s="26" t="s">
        <v>416</v>
      </c>
      <c r="E99" s="26" t="s">
        <v>416</v>
      </c>
      <c r="F99" s="26" t="s">
        <v>416</v>
      </c>
      <c r="G99" s="26" t="s">
        <v>416</v>
      </c>
      <c r="H99" s="26" t="s">
        <v>416</v>
      </c>
      <c r="I99" s="27" t="s">
        <v>668</v>
      </c>
      <c r="J99" s="34" t="s">
        <v>416</v>
      </c>
      <c r="K99" s="34" t="s">
        <v>416</v>
      </c>
      <c r="L99" s="34" t="s">
        <v>416</v>
      </c>
      <c r="M99" s="34" t="s">
        <v>416</v>
      </c>
      <c r="N99" s="39" t="s">
        <v>416</v>
      </c>
      <c r="O99" s="34" t="s">
        <v>416</v>
      </c>
      <c r="P99" s="34" t="s">
        <v>416</v>
      </c>
      <c r="Q99" s="34" t="s">
        <v>416</v>
      </c>
      <c r="R99" s="34" t="s">
        <v>416</v>
      </c>
      <c r="S99" s="34" t="s">
        <v>416</v>
      </c>
      <c r="T99" s="34" t="s">
        <v>416</v>
      </c>
      <c r="U99" s="34" t="s">
        <v>416</v>
      </c>
      <c r="V99" s="34" t="s">
        <v>416</v>
      </c>
      <c r="W99" s="34" t="s">
        <v>416</v>
      </c>
      <c r="X99" s="34"/>
      <c r="Y99" s="34"/>
      <c r="Z99" s="34"/>
      <c r="AA99" s="34"/>
      <c r="AB99" s="34" t="s">
        <v>416</v>
      </c>
      <c r="AC99" s="34"/>
      <c r="AD99" s="34"/>
      <c r="AE99" s="34"/>
      <c r="AF99" s="34"/>
      <c r="AG99" s="34" t="s">
        <v>416</v>
      </c>
      <c r="AH99" s="34"/>
      <c r="AI99" s="34"/>
      <c r="AJ99" s="34"/>
      <c r="AK99" s="34"/>
      <c r="AL99" s="34" t="s">
        <v>416</v>
      </c>
      <c r="AM99" s="34" t="s">
        <v>416</v>
      </c>
      <c r="AN99" s="34" t="s">
        <v>416</v>
      </c>
      <c r="AO99" s="34" t="s">
        <v>416</v>
      </c>
      <c r="AP99" s="34" t="s">
        <v>416</v>
      </c>
      <c r="AQ99" s="34" t="s">
        <v>416</v>
      </c>
      <c r="AR99" s="34" t="s">
        <v>416</v>
      </c>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row>
    <row r="100" spans="1:107" customFormat="1" ht="63" customHeight="1" x14ac:dyDescent="0.3">
      <c r="A100" s="26" t="s">
        <v>669</v>
      </c>
      <c r="B100" s="24">
        <v>44693</v>
      </c>
      <c r="C100" s="25">
        <v>1416</v>
      </c>
      <c r="D100" s="26" t="s">
        <v>670</v>
      </c>
      <c r="E100" s="6" t="s">
        <v>671</v>
      </c>
      <c r="F100" s="24">
        <v>44718</v>
      </c>
      <c r="G100" s="26" t="s">
        <v>672</v>
      </c>
      <c r="H100" s="40" t="s">
        <v>527</v>
      </c>
      <c r="I100" s="27" t="s">
        <v>673</v>
      </c>
      <c r="J100" s="28">
        <v>31628688</v>
      </c>
      <c r="K100" s="29">
        <f t="shared" ref="K100:L143" si="18">J100</f>
        <v>31628688</v>
      </c>
      <c r="L100" s="29">
        <f t="shared" si="18"/>
        <v>31628688</v>
      </c>
      <c r="M100" s="27" t="s">
        <v>674</v>
      </c>
      <c r="N100" s="27" t="s">
        <v>675</v>
      </c>
      <c r="O100" s="27" t="s">
        <v>45</v>
      </c>
      <c r="P100" s="63">
        <v>100</v>
      </c>
      <c r="Q100" s="25">
        <v>0</v>
      </c>
      <c r="R100" s="25" t="s">
        <v>156</v>
      </c>
      <c r="S100" s="67">
        <v>30</v>
      </c>
      <c r="T100" s="29">
        <f>L100/V100</f>
        <v>11.14</v>
      </c>
      <c r="U100" s="28">
        <f>T100*S100</f>
        <v>334.20000000000005</v>
      </c>
      <c r="V100" s="28">
        <f t="shared" ref="V100:V112" si="19">W100+AB100+AG100</f>
        <v>2839200</v>
      </c>
      <c r="W100" s="28">
        <v>2839200</v>
      </c>
      <c r="X100" s="28">
        <v>45900</v>
      </c>
      <c r="Y100" s="28">
        <v>511326</v>
      </c>
      <c r="Z100" s="28">
        <v>2793300</v>
      </c>
      <c r="AA100" s="28">
        <v>31117362</v>
      </c>
      <c r="AB100" s="28"/>
      <c r="AC100" s="28"/>
      <c r="AD100" s="28">
        <v>0</v>
      </c>
      <c r="AE100" s="28"/>
      <c r="AF100" s="28">
        <v>0</v>
      </c>
      <c r="AG100" s="28"/>
      <c r="AH100" s="28"/>
      <c r="AI100" s="28">
        <v>0</v>
      </c>
      <c r="AJ100" s="28"/>
      <c r="AK100" s="28">
        <v>0</v>
      </c>
      <c r="AL100" s="28">
        <f>V100/S100</f>
        <v>94640</v>
      </c>
      <c r="AM100" s="28">
        <f t="shared" ref="AM100:AM124" si="20">_xlfn.CEILING.MATH(AL100)</f>
        <v>94640</v>
      </c>
      <c r="AN100" s="27"/>
      <c r="AO100" s="24">
        <v>44958</v>
      </c>
      <c r="AP100" s="24"/>
      <c r="AQ100" s="24"/>
      <c r="AR100" s="27" t="s">
        <v>47</v>
      </c>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row>
    <row r="101" spans="1:107" customFormat="1" ht="31.5" customHeight="1" x14ac:dyDescent="0.3">
      <c r="A101" s="26" t="s">
        <v>676</v>
      </c>
      <c r="B101" s="24">
        <v>44693</v>
      </c>
      <c r="C101" s="25">
        <v>1416</v>
      </c>
      <c r="D101" s="26" t="s">
        <v>677</v>
      </c>
      <c r="E101" s="6" t="s">
        <v>678</v>
      </c>
      <c r="F101" s="24">
        <v>44718</v>
      </c>
      <c r="G101" s="26" t="s">
        <v>679</v>
      </c>
      <c r="H101" s="40" t="s">
        <v>527</v>
      </c>
      <c r="I101" s="27" t="s">
        <v>680</v>
      </c>
      <c r="J101" s="28">
        <v>9148533.9000000004</v>
      </c>
      <c r="K101" s="29">
        <f t="shared" si="18"/>
        <v>9148533.9000000004</v>
      </c>
      <c r="L101" s="29">
        <f t="shared" si="18"/>
        <v>9148533.9000000004</v>
      </c>
      <c r="M101" s="27" t="s">
        <v>665</v>
      </c>
      <c r="N101" s="27" t="s">
        <v>681</v>
      </c>
      <c r="O101" s="27" t="s">
        <v>45</v>
      </c>
      <c r="P101" s="25">
        <v>100</v>
      </c>
      <c r="Q101" s="25">
        <v>0</v>
      </c>
      <c r="R101" s="25" t="s">
        <v>156</v>
      </c>
      <c r="S101" s="67">
        <v>50</v>
      </c>
      <c r="T101" s="29">
        <f>L101/V101</f>
        <v>41.910000000000004</v>
      </c>
      <c r="U101" s="28">
        <f>T101*S101</f>
        <v>2095.5</v>
      </c>
      <c r="V101" s="28">
        <f t="shared" si="19"/>
        <v>218290</v>
      </c>
      <c r="W101" s="28">
        <v>218290</v>
      </c>
      <c r="X101" s="28"/>
      <c r="Y101" s="28"/>
      <c r="Z101" s="28"/>
      <c r="AA101" s="28"/>
      <c r="AB101" s="28"/>
      <c r="AC101" s="28"/>
      <c r="AD101" s="28"/>
      <c r="AE101" s="28"/>
      <c r="AF101" s="28"/>
      <c r="AG101" s="28"/>
      <c r="AH101" s="28"/>
      <c r="AI101" s="28"/>
      <c r="AJ101" s="28"/>
      <c r="AK101" s="28"/>
      <c r="AL101" s="28">
        <f>V101/S101</f>
        <v>4365.8</v>
      </c>
      <c r="AM101" s="28">
        <f t="shared" si="20"/>
        <v>4366</v>
      </c>
      <c r="AN101" s="27"/>
      <c r="AO101" s="24">
        <v>44958</v>
      </c>
      <c r="AP101" s="24"/>
      <c r="AQ101" s="24"/>
      <c r="AR101" s="27" t="s">
        <v>47</v>
      </c>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row>
    <row r="102" spans="1:107" customFormat="1" ht="78" x14ac:dyDescent="0.3">
      <c r="A102" s="26" t="s">
        <v>682</v>
      </c>
      <c r="B102" s="24">
        <v>44693</v>
      </c>
      <c r="C102" s="25">
        <v>1416</v>
      </c>
      <c r="D102" s="26" t="s">
        <v>683</v>
      </c>
      <c r="E102" s="6" t="s">
        <v>684</v>
      </c>
      <c r="F102" s="24">
        <v>44728</v>
      </c>
      <c r="G102" s="26" t="s">
        <v>685</v>
      </c>
      <c r="H102" s="40" t="s">
        <v>179</v>
      </c>
      <c r="I102" s="27" t="s">
        <v>686</v>
      </c>
      <c r="J102" s="28">
        <v>1762304788.53</v>
      </c>
      <c r="K102" s="29">
        <f t="shared" si="18"/>
        <v>1762304788.53</v>
      </c>
      <c r="L102" s="29">
        <f t="shared" si="18"/>
        <v>1762304788.53</v>
      </c>
      <c r="M102" s="27" t="s">
        <v>687</v>
      </c>
      <c r="N102" s="27" t="s">
        <v>688</v>
      </c>
      <c r="O102" s="27" t="s">
        <v>689</v>
      </c>
      <c r="P102" s="63">
        <v>0</v>
      </c>
      <c r="Q102" s="25">
        <v>100</v>
      </c>
      <c r="R102" s="25" t="s">
        <v>174</v>
      </c>
      <c r="S102" s="67">
        <v>3</v>
      </c>
      <c r="T102" s="29">
        <f>L102/V102</f>
        <v>63582.09</v>
      </c>
      <c r="U102" s="28">
        <f>T102*S102</f>
        <v>190746.27</v>
      </c>
      <c r="V102" s="28">
        <f t="shared" si="19"/>
        <v>27717</v>
      </c>
      <c r="W102" s="28">
        <v>27717</v>
      </c>
      <c r="X102" s="28">
        <v>20703</v>
      </c>
      <c r="Y102" s="28">
        <v>1316340009.27</v>
      </c>
      <c r="Z102" s="28">
        <v>7014</v>
      </c>
      <c r="AA102" s="28">
        <v>445964779.25999999</v>
      </c>
      <c r="AB102" s="28"/>
      <c r="AC102" s="28"/>
      <c r="AD102" s="28">
        <v>0</v>
      </c>
      <c r="AE102" s="28"/>
      <c r="AF102" s="28">
        <v>0</v>
      </c>
      <c r="AG102" s="28"/>
      <c r="AH102" s="28"/>
      <c r="AI102" s="28">
        <v>0</v>
      </c>
      <c r="AJ102" s="28"/>
      <c r="AK102" s="28">
        <v>0</v>
      </c>
      <c r="AL102" s="28">
        <f>V102/S102</f>
        <v>9239</v>
      </c>
      <c r="AM102" s="28">
        <f t="shared" si="20"/>
        <v>9239</v>
      </c>
      <c r="AN102" s="27"/>
      <c r="AO102" s="24">
        <v>44986</v>
      </c>
      <c r="AP102" s="24"/>
      <c r="AQ102" s="24"/>
      <c r="AR102" s="27" t="s">
        <v>47</v>
      </c>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row>
    <row r="103" spans="1:107" customFormat="1" ht="139.19999999999999" customHeight="1" x14ac:dyDescent="0.3">
      <c r="A103" s="26" t="s">
        <v>690</v>
      </c>
      <c r="B103" s="24">
        <v>44693</v>
      </c>
      <c r="C103" s="25">
        <v>1416</v>
      </c>
      <c r="D103" s="26" t="s">
        <v>691</v>
      </c>
      <c r="E103" s="6" t="s">
        <v>692</v>
      </c>
      <c r="F103" s="24">
        <v>44718</v>
      </c>
      <c r="G103" s="26" t="s">
        <v>693</v>
      </c>
      <c r="H103" s="27" t="s">
        <v>527</v>
      </c>
      <c r="I103" s="27" t="s">
        <v>694</v>
      </c>
      <c r="J103" s="28">
        <v>13696462.800000001</v>
      </c>
      <c r="K103" s="29">
        <f t="shared" si="18"/>
        <v>13696462.800000001</v>
      </c>
      <c r="L103" s="29">
        <f t="shared" si="18"/>
        <v>13696462.800000001</v>
      </c>
      <c r="M103" s="27" t="s">
        <v>695</v>
      </c>
      <c r="N103" s="27" t="s">
        <v>696</v>
      </c>
      <c r="O103" s="27" t="s">
        <v>45</v>
      </c>
      <c r="P103" s="63">
        <v>100</v>
      </c>
      <c r="Q103" s="25">
        <v>0</v>
      </c>
      <c r="R103" s="25" t="s">
        <v>156</v>
      </c>
      <c r="S103" s="68">
        <v>50</v>
      </c>
      <c r="T103" s="29">
        <f>L103/V103</f>
        <v>22.84</v>
      </c>
      <c r="U103" s="28">
        <f>T103*S103</f>
        <v>1142</v>
      </c>
      <c r="V103" s="28">
        <f t="shared" si="19"/>
        <v>599670</v>
      </c>
      <c r="W103" s="28">
        <v>599670</v>
      </c>
      <c r="X103" s="28">
        <v>10850</v>
      </c>
      <c r="Y103" s="28">
        <v>247814</v>
      </c>
      <c r="Z103" s="28">
        <v>588820</v>
      </c>
      <c r="AA103" s="28">
        <v>13448648.800000001</v>
      </c>
      <c r="AB103" s="28"/>
      <c r="AC103" s="28"/>
      <c r="AD103" s="28">
        <v>0</v>
      </c>
      <c r="AE103" s="28"/>
      <c r="AF103" s="28">
        <v>0</v>
      </c>
      <c r="AG103" s="28"/>
      <c r="AH103" s="28"/>
      <c r="AI103" s="28">
        <v>0</v>
      </c>
      <c r="AJ103" s="28"/>
      <c r="AK103" s="28">
        <v>0</v>
      </c>
      <c r="AL103" s="28">
        <f>V103/S103</f>
        <v>11993.4</v>
      </c>
      <c r="AM103" s="28">
        <f t="shared" si="20"/>
        <v>11994</v>
      </c>
      <c r="AN103" s="27"/>
      <c r="AO103" s="24">
        <v>44958</v>
      </c>
      <c r="AP103" s="24"/>
      <c r="AQ103" s="24"/>
      <c r="AR103" s="27" t="s">
        <v>47</v>
      </c>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row>
    <row r="104" spans="1:107" customFormat="1" ht="78.75" customHeight="1" x14ac:dyDescent="0.3">
      <c r="A104" s="26" t="s">
        <v>697</v>
      </c>
      <c r="B104" s="24">
        <v>44697</v>
      </c>
      <c r="C104" s="25">
        <v>1416</v>
      </c>
      <c r="D104" s="26" t="s">
        <v>698</v>
      </c>
      <c r="E104" s="6" t="s">
        <v>699</v>
      </c>
      <c r="F104" s="24">
        <v>44718</v>
      </c>
      <c r="G104" s="26" t="s">
        <v>700</v>
      </c>
      <c r="H104" s="27" t="s">
        <v>701</v>
      </c>
      <c r="I104" s="27" t="s">
        <v>702</v>
      </c>
      <c r="J104" s="28">
        <v>1781435.6</v>
      </c>
      <c r="K104" s="29">
        <f t="shared" si="18"/>
        <v>1781435.6</v>
      </c>
      <c r="L104" s="29">
        <f t="shared" si="18"/>
        <v>1781435.6</v>
      </c>
      <c r="M104" s="27" t="s">
        <v>703</v>
      </c>
      <c r="N104" s="27" t="s">
        <v>704</v>
      </c>
      <c r="O104" s="27" t="s">
        <v>45</v>
      </c>
      <c r="P104" s="25">
        <v>100</v>
      </c>
      <c r="Q104" s="25">
        <v>0</v>
      </c>
      <c r="R104" s="25" t="s">
        <v>156</v>
      </c>
      <c r="S104" s="68" t="s">
        <v>705</v>
      </c>
      <c r="T104" s="29">
        <f>L104/V104</f>
        <v>97.72</v>
      </c>
      <c r="U104" s="49" t="s">
        <v>706</v>
      </c>
      <c r="V104" s="28">
        <f t="shared" si="19"/>
        <v>18230</v>
      </c>
      <c r="W104" s="28">
        <v>18230</v>
      </c>
      <c r="X104" s="28"/>
      <c r="Y104" s="28"/>
      <c r="Z104" s="28"/>
      <c r="AA104" s="28"/>
      <c r="AB104" s="28"/>
      <c r="AC104" s="28"/>
      <c r="AD104" s="28"/>
      <c r="AE104" s="28"/>
      <c r="AF104" s="28"/>
      <c r="AG104" s="28"/>
      <c r="AH104" s="28"/>
      <c r="AI104" s="28"/>
      <c r="AJ104" s="28"/>
      <c r="AK104" s="28"/>
      <c r="AL104" s="28">
        <v>454.6</v>
      </c>
      <c r="AM104" s="28">
        <f t="shared" si="20"/>
        <v>455</v>
      </c>
      <c r="AN104" s="27"/>
      <c r="AO104" s="24">
        <v>44986</v>
      </c>
      <c r="AP104" s="24"/>
      <c r="AQ104" s="24"/>
      <c r="AR104" s="27" t="s">
        <v>47</v>
      </c>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row>
    <row r="105" spans="1:107" customFormat="1" ht="63" customHeight="1" x14ac:dyDescent="0.3">
      <c r="A105" s="26" t="s">
        <v>707</v>
      </c>
      <c r="B105" s="24">
        <v>44697</v>
      </c>
      <c r="C105" s="25">
        <v>1416</v>
      </c>
      <c r="D105" s="26" t="s">
        <v>708</v>
      </c>
      <c r="E105" s="6" t="s">
        <v>709</v>
      </c>
      <c r="F105" s="24">
        <v>44719</v>
      </c>
      <c r="G105" s="26" t="s">
        <v>710</v>
      </c>
      <c r="H105" s="27" t="s">
        <v>527</v>
      </c>
      <c r="I105" s="27" t="s">
        <v>711</v>
      </c>
      <c r="J105" s="28">
        <v>13895140.199999999</v>
      </c>
      <c r="K105" s="29">
        <f t="shared" si="18"/>
        <v>13895140.199999999</v>
      </c>
      <c r="L105" s="29">
        <f t="shared" si="18"/>
        <v>13895140.199999999</v>
      </c>
      <c r="M105" s="27" t="s">
        <v>695</v>
      </c>
      <c r="N105" s="27" t="s">
        <v>712</v>
      </c>
      <c r="O105" s="27" t="s">
        <v>45</v>
      </c>
      <c r="P105" s="63">
        <v>100</v>
      </c>
      <c r="Q105" s="25">
        <v>0</v>
      </c>
      <c r="R105" s="25" t="s">
        <v>156</v>
      </c>
      <c r="S105" s="67">
        <v>100</v>
      </c>
      <c r="T105" s="29">
        <f>L105/V105</f>
        <v>13.17</v>
      </c>
      <c r="U105" s="28">
        <f>T105*S105</f>
        <v>1317</v>
      </c>
      <c r="V105" s="28">
        <f t="shared" si="19"/>
        <v>1055060</v>
      </c>
      <c r="W105" s="28">
        <v>1055060</v>
      </c>
      <c r="X105" s="28">
        <v>58400</v>
      </c>
      <c r="Y105" s="28">
        <v>769128</v>
      </c>
      <c r="Z105" s="28">
        <v>996660</v>
      </c>
      <c r="AA105" s="28">
        <v>13126012.199999999</v>
      </c>
      <c r="AB105" s="28"/>
      <c r="AC105" s="28"/>
      <c r="AD105" s="28">
        <v>0</v>
      </c>
      <c r="AE105" s="28"/>
      <c r="AF105" s="28">
        <v>0</v>
      </c>
      <c r="AG105" s="28"/>
      <c r="AH105" s="28"/>
      <c r="AI105" s="28">
        <v>0</v>
      </c>
      <c r="AJ105" s="28"/>
      <c r="AK105" s="28">
        <v>0</v>
      </c>
      <c r="AL105" s="28">
        <f>V105/S105</f>
        <v>10550.6</v>
      </c>
      <c r="AM105" s="28">
        <f t="shared" si="20"/>
        <v>10551</v>
      </c>
      <c r="AN105" s="27"/>
      <c r="AO105" s="24">
        <v>44958</v>
      </c>
      <c r="AP105" s="24"/>
      <c r="AQ105" s="24"/>
      <c r="AR105" s="27" t="s">
        <v>47</v>
      </c>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row>
    <row r="106" spans="1:107" customFormat="1" ht="129" customHeight="1" x14ac:dyDescent="0.3">
      <c r="A106" s="26" t="s">
        <v>713</v>
      </c>
      <c r="B106" s="24">
        <v>44699</v>
      </c>
      <c r="C106" s="25">
        <v>1416</v>
      </c>
      <c r="D106" s="26" t="s">
        <v>714</v>
      </c>
      <c r="E106" s="6" t="s">
        <v>715</v>
      </c>
      <c r="F106" s="24">
        <v>44722</v>
      </c>
      <c r="G106" s="26" t="s">
        <v>716</v>
      </c>
      <c r="H106" s="27" t="s">
        <v>641</v>
      </c>
      <c r="I106" s="27" t="s">
        <v>717</v>
      </c>
      <c r="J106" s="28">
        <v>35208615.299999997</v>
      </c>
      <c r="K106" s="29">
        <f t="shared" si="18"/>
        <v>35208615.299999997</v>
      </c>
      <c r="L106" s="29">
        <f t="shared" si="18"/>
        <v>35208615.299999997</v>
      </c>
      <c r="M106" s="27" t="s">
        <v>718</v>
      </c>
      <c r="N106" s="27" t="s">
        <v>719</v>
      </c>
      <c r="O106" s="27" t="s">
        <v>45</v>
      </c>
      <c r="P106" s="63">
        <v>100</v>
      </c>
      <c r="Q106" s="25">
        <v>0</v>
      </c>
      <c r="R106" s="25" t="s">
        <v>156</v>
      </c>
      <c r="S106" s="68" t="s">
        <v>720</v>
      </c>
      <c r="T106" s="29">
        <f>L106/V106</f>
        <v>22.29</v>
      </c>
      <c r="U106" s="49" t="s">
        <v>721</v>
      </c>
      <c r="V106" s="28">
        <f t="shared" si="19"/>
        <v>1579570</v>
      </c>
      <c r="W106" s="28">
        <v>1579570</v>
      </c>
      <c r="X106" s="28"/>
      <c r="Y106" s="28"/>
      <c r="Z106" s="28"/>
      <c r="AA106" s="28"/>
      <c r="AB106" s="28"/>
      <c r="AC106" s="28"/>
      <c r="AD106" s="28"/>
      <c r="AE106" s="28"/>
      <c r="AF106" s="28"/>
      <c r="AG106" s="28"/>
      <c r="AH106" s="28"/>
      <c r="AI106" s="28"/>
      <c r="AJ106" s="28"/>
      <c r="AK106" s="28"/>
      <c r="AL106" s="28">
        <v>36859</v>
      </c>
      <c r="AM106" s="28">
        <f t="shared" si="20"/>
        <v>36859</v>
      </c>
      <c r="AN106" s="27"/>
      <c r="AO106" s="24">
        <v>44986</v>
      </c>
      <c r="AP106" s="24"/>
      <c r="AQ106" s="24"/>
      <c r="AR106" s="27" t="s">
        <v>47</v>
      </c>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row>
    <row r="107" spans="1:107" customFormat="1" ht="134.25" customHeight="1" x14ac:dyDescent="0.3">
      <c r="A107" s="26" t="s">
        <v>722</v>
      </c>
      <c r="B107" s="24">
        <v>44699</v>
      </c>
      <c r="C107" s="25">
        <v>1416</v>
      </c>
      <c r="D107" s="26" t="s">
        <v>723</v>
      </c>
      <c r="E107" s="6" t="s">
        <v>724</v>
      </c>
      <c r="F107" s="24">
        <v>44722</v>
      </c>
      <c r="G107" s="26" t="s">
        <v>725</v>
      </c>
      <c r="H107" s="27" t="s">
        <v>511</v>
      </c>
      <c r="I107" s="27" t="s">
        <v>726</v>
      </c>
      <c r="J107" s="28">
        <v>196752253.5</v>
      </c>
      <c r="K107" s="29">
        <f t="shared" si="18"/>
        <v>196752253.5</v>
      </c>
      <c r="L107" s="29">
        <f t="shared" si="18"/>
        <v>196752253.5</v>
      </c>
      <c r="M107" s="27" t="s">
        <v>727</v>
      </c>
      <c r="N107" s="27" t="s">
        <v>728</v>
      </c>
      <c r="O107" s="27" t="s">
        <v>45</v>
      </c>
      <c r="P107" s="63">
        <v>100</v>
      </c>
      <c r="Q107" s="25">
        <v>0</v>
      </c>
      <c r="R107" s="25" t="s">
        <v>156</v>
      </c>
      <c r="S107" s="67">
        <v>1</v>
      </c>
      <c r="T107" s="29">
        <f>L107/V107</f>
        <v>4105.42</v>
      </c>
      <c r="U107" s="28">
        <f>T107*S107</f>
        <v>4105.42</v>
      </c>
      <c r="V107" s="28">
        <f t="shared" si="19"/>
        <v>47925</v>
      </c>
      <c r="W107" s="28">
        <v>47925</v>
      </c>
      <c r="X107" s="28"/>
      <c r="Y107" s="28"/>
      <c r="Z107" s="28"/>
      <c r="AA107" s="28"/>
      <c r="AB107" s="28"/>
      <c r="AC107" s="28"/>
      <c r="AD107" s="28"/>
      <c r="AE107" s="28"/>
      <c r="AF107" s="28"/>
      <c r="AG107" s="28"/>
      <c r="AH107" s="28"/>
      <c r="AI107" s="28"/>
      <c r="AJ107" s="28"/>
      <c r="AK107" s="28"/>
      <c r="AL107" s="28">
        <f>V107/S107</f>
        <v>47925</v>
      </c>
      <c r="AM107" s="28">
        <f t="shared" si="20"/>
        <v>47925</v>
      </c>
      <c r="AN107" s="27"/>
      <c r="AO107" s="24">
        <v>44986</v>
      </c>
      <c r="AP107" s="24"/>
      <c r="AQ107" s="24"/>
      <c r="AR107" s="27" t="s">
        <v>47</v>
      </c>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row>
    <row r="108" spans="1:107" customFormat="1" ht="93.6" x14ac:dyDescent="0.3">
      <c r="A108" s="26" t="s">
        <v>729</v>
      </c>
      <c r="B108" s="24">
        <v>44699</v>
      </c>
      <c r="C108" s="25">
        <v>1416</v>
      </c>
      <c r="D108" s="26" t="s">
        <v>416</v>
      </c>
      <c r="E108" s="6" t="s">
        <v>416</v>
      </c>
      <c r="F108" s="24" t="s">
        <v>416</v>
      </c>
      <c r="G108" s="25" t="s">
        <v>416</v>
      </c>
      <c r="H108" s="27" t="s">
        <v>416</v>
      </c>
      <c r="I108" s="41" t="s">
        <v>730</v>
      </c>
      <c r="J108" s="28">
        <v>0</v>
      </c>
      <c r="K108" s="29">
        <f t="shared" si="18"/>
        <v>0</v>
      </c>
      <c r="L108" s="29">
        <f t="shared" si="18"/>
        <v>0</v>
      </c>
      <c r="M108" s="27"/>
      <c r="N108" s="27"/>
      <c r="O108" s="27"/>
      <c r="P108" s="63"/>
      <c r="Q108" s="25"/>
      <c r="R108" s="25"/>
      <c r="S108" s="67"/>
      <c r="T108" s="29" t="e">
        <f>L108/V108</f>
        <v>#DIV/0!</v>
      </c>
      <c r="U108" s="28" t="e">
        <f>T108*S108</f>
        <v>#DIV/0!</v>
      </c>
      <c r="V108" s="28">
        <f t="shared" si="19"/>
        <v>0</v>
      </c>
      <c r="W108" s="28"/>
      <c r="X108" s="28"/>
      <c r="Y108" s="28"/>
      <c r="Z108" s="28"/>
      <c r="AA108" s="28"/>
      <c r="AB108" s="28"/>
      <c r="AC108" s="28"/>
      <c r="AD108" s="28"/>
      <c r="AE108" s="28"/>
      <c r="AF108" s="28"/>
      <c r="AG108" s="28"/>
      <c r="AH108" s="28"/>
      <c r="AI108" s="28"/>
      <c r="AJ108" s="28"/>
      <c r="AK108" s="28"/>
      <c r="AL108" s="28" t="e">
        <f>V108/S108</f>
        <v>#DIV/0!</v>
      </c>
      <c r="AM108" s="28" t="e">
        <f t="shared" si="20"/>
        <v>#DIV/0!</v>
      </c>
      <c r="AN108" s="27"/>
      <c r="AO108" s="24"/>
      <c r="AP108" s="24"/>
      <c r="AQ108" s="24"/>
      <c r="AR108" s="27"/>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row>
    <row r="109" spans="1:107" customFormat="1" ht="183" customHeight="1" x14ac:dyDescent="0.3">
      <c r="A109" s="26" t="s">
        <v>731</v>
      </c>
      <c r="B109" s="24">
        <v>44704</v>
      </c>
      <c r="C109" s="25">
        <v>1416</v>
      </c>
      <c r="D109" s="26" t="s">
        <v>732</v>
      </c>
      <c r="E109" s="6" t="s">
        <v>733</v>
      </c>
      <c r="F109" s="24">
        <v>44729</v>
      </c>
      <c r="G109" s="26" t="s">
        <v>734</v>
      </c>
      <c r="H109" s="27" t="s">
        <v>179</v>
      </c>
      <c r="I109" s="27" t="s">
        <v>735</v>
      </c>
      <c r="J109" s="28">
        <v>44051310</v>
      </c>
      <c r="K109" s="29">
        <f t="shared" si="18"/>
        <v>44051310</v>
      </c>
      <c r="L109" s="29">
        <f t="shared" si="18"/>
        <v>44051310</v>
      </c>
      <c r="M109" s="27" t="s">
        <v>736</v>
      </c>
      <c r="N109" s="27" t="s">
        <v>737</v>
      </c>
      <c r="O109" s="27" t="s">
        <v>173</v>
      </c>
      <c r="P109" s="63">
        <v>0</v>
      </c>
      <c r="Q109" s="25">
        <v>100</v>
      </c>
      <c r="R109" s="25" t="s">
        <v>184</v>
      </c>
      <c r="S109" s="67">
        <v>600</v>
      </c>
      <c r="T109" s="29">
        <f>L109/V109</f>
        <v>24.93</v>
      </c>
      <c r="U109" s="28">
        <f>T109*S109</f>
        <v>14958</v>
      </c>
      <c r="V109" s="28">
        <f t="shared" si="19"/>
        <v>1767000</v>
      </c>
      <c r="W109" s="28">
        <v>1767000</v>
      </c>
      <c r="X109" s="28">
        <v>1657200</v>
      </c>
      <c r="Y109" s="28">
        <v>41313996</v>
      </c>
      <c r="Z109" s="28">
        <v>109800</v>
      </c>
      <c r="AA109" s="28">
        <v>2737314</v>
      </c>
      <c r="AB109" s="28"/>
      <c r="AC109" s="28"/>
      <c r="AD109" s="28">
        <v>0</v>
      </c>
      <c r="AE109" s="28"/>
      <c r="AF109" s="28">
        <v>0</v>
      </c>
      <c r="AG109" s="28"/>
      <c r="AH109" s="28"/>
      <c r="AI109" s="28">
        <v>0</v>
      </c>
      <c r="AJ109" s="28"/>
      <c r="AK109" s="28">
        <v>0</v>
      </c>
      <c r="AL109" s="28">
        <f>V109/S109</f>
        <v>2945</v>
      </c>
      <c r="AM109" s="28">
        <f t="shared" si="20"/>
        <v>2945</v>
      </c>
      <c r="AN109" s="27"/>
      <c r="AO109" s="24">
        <v>44986</v>
      </c>
      <c r="AP109" s="24"/>
      <c r="AQ109" s="24"/>
      <c r="AR109" s="27" t="s">
        <v>47</v>
      </c>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row>
    <row r="110" spans="1:107" customFormat="1" ht="203.25" customHeight="1" x14ac:dyDescent="0.3">
      <c r="A110" s="26" t="s">
        <v>738</v>
      </c>
      <c r="B110" s="24">
        <v>44704</v>
      </c>
      <c r="C110" s="25">
        <v>1416</v>
      </c>
      <c r="D110" s="26" t="s">
        <v>739</v>
      </c>
      <c r="E110" s="6" t="s">
        <v>740</v>
      </c>
      <c r="F110" s="24">
        <v>44729</v>
      </c>
      <c r="G110" s="26" t="s">
        <v>741</v>
      </c>
      <c r="H110" s="27" t="s">
        <v>641</v>
      </c>
      <c r="I110" s="41" t="s">
        <v>742</v>
      </c>
      <c r="J110" s="28">
        <v>33043654.800000001</v>
      </c>
      <c r="K110" s="29">
        <f t="shared" si="18"/>
        <v>33043654.800000001</v>
      </c>
      <c r="L110" s="29">
        <f t="shared" si="18"/>
        <v>33043654.800000001</v>
      </c>
      <c r="M110" s="27" t="s">
        <v>743</v>
      </c>
      <c r="N110" s="27" t="s">
        <v>744</v>
      </c>
      <c r="O110" s="27" t="s">
        <v>45</v>
      </c>
      <c r="P110" s="63">
        <v>100</v>
      </c>
      <c r="Q110" s="25">
        <v>0</v>
      </c>
      <c r="R110" s="25" t="s">
        <v>156</v>
      </c>
      <c r="S110" s="68" t="s">
        <v>745</v>
      </c>
      <c r="T110" s="29">
        <f>L110/V110</f>
        <v>30.39</v>
      </c>
      <c r="U110" s="49" t="s">
        <v>746</v>
      </c>
      <c r="V110" s="28">
        <f t="shared" si="19"/>
        <v>1087320</v>
      </c>
      <c r="W110" s="28">
        <v>1087320</v>
      </c>
      <c r="X110" s="28">
        <v>125400</v>
      </c>
      <c r="Y110" s="28">
        <v>3810906</v>
      </c>
      <c r="Z110" s="28">
        <v>961920</v>
      </c>
      <c r="AA110" s="28">
        <v>29232748.800000001</v>
      </c>
      <c r="AB110" s="28"/>
      <c r="AC110" s="28"/>
      <c r="AD110" s="28">
        <v>0</v>
      </c>
      <c r="AE110" s="28"/>
      <c r="AF110" s="28">
        <v>0</v>
      </c>
      <c r="AG110" s="28"/>
      <c r="AH110" s="28"/>
      <c r="AI110" s="28">
        <v>0</v>
      </c>
      <c r="AJ110" s="28"/>
      <c r="AK110" s="28">
        <v>0</v>
      </c>
      <c r="AL110" s="28">
        <v>10269</v>
      </c>
      <c r="AM110" s="28">
        <f t="shared" si="20"/>
        <v>10269</v>
      </c>
      <c r="AN110" s="27"/>
      <c r="AO110" s="24">
        <v>44986</v>
      </c>
      <c r="AP110" s="24"/>
      <c r="AQ110" s="24"/>
      <c r="AR110" s="27" t="s">
        <v>47</v>
      </c>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row>
    <row r="111" spans="1:107" customFormat="1" ht="57.6" x14ac:dyDescent="0.3">
      <c r="A111" s="26" t="s">
        <v>747</v>
      </c>
      <c r="B111" s="24">
        <v>44704</v>
      </c>
      <c r="C111" s="25">
        <v>1416</v>
      </c>
      <c r="D111" s="26" t="s">
        <v>748</v>
      </c>
      <c r="E111" s="6" t="s">
        <v>749</v>
      </c>
      <c r="F111" s="24">
        <v>44734</v>
      </c>
      <c r="G111" s="26" t="s">
        <v>750</v>
      </c>
      <c r="H111" s="27" t="s">
        <v>143</v>
      </c>
      <c r="I111" s="27" t="s">
        <v>751</v>
      </c>
      <c r="J111" s="28">
        <v>764891376</v>
      </c>
      <c r="K111" s="29">
        <f t="shared" si="18"/>
        <v>764891376</v>
      </c>
      <c r="L111" s="29">
        <f t="shared" si="18"/>
        <v>764891376</v>
      </c>
      <c r="M111" s="27" t="s">
        <v>752</v>
      </c>
      <c r="N111" s="27" t="s">
        <v>753</v>
      </c>
      <c r="O111" s="27" t="s">
        <v>45</v>
      </c>
      <c r="P111" s="63">
        <v>100</v>
      </c>
      <c r="Q111" s="25">
        <v>0</v>
      </c>
      <c r="R111" s="25" t="s">
        <v>174</v>
      </c>
      <c r="S111" s="67">
        <v>15</v>
      </c>
      <c r="T111" s="29">
        <f>L111/V111</f>
        <v>401.6</v>
      </c>
      <c r="U111" s="28">
        <f t="shared" ref="U111:U124" si="21">T111*S111</f>
        <v>6024</v>
      </c>
      <c r="V111" s="28">
        <f t="shared" si="19"/>
        <v>1904610</v>
      </c>
      <c r="W111" s="28">
        <v>975000</v>
      </c>
      <c r="X111" s="28">
        <v>724320</v>
      </c>
      <c r="Y111" s="28">
        <v>290886912</v>
      </c>
      <c r="Z111" s="28">
        <v>250680</v>
      </c>
      <c r="AA111" s="28">
        <v>100673088</v>
      </c>
      <c r="AB111" s="28">
        <v>929610</v>
      </c>
      <c r="AC111" s="28">
        <v>238995</v>
      </c>
      <c r="AD111" s="28">
        <v>95980392</v>
      </c>
      <c r="AE111" s="28">
        <v>690615</v>
      </c>
      <c r="AF111" s="28">
        <v>277350984</v>
      </c>
      <c r="AG111" s="28"/>
      <c r="AH111" s="28"/>
      <c r="AI111" s="28">
        <v>0</v>
      </c>
      <c r="AJ111" s="28"/>
      <c r="AK111" s="28">
        <v>0</v>
      </c>
      <c r="AL111" s="28">
        <f t="shared" ref="AL111:AL124" si="22">V111/S111</f>
        <v>126974</v>
      </c>
      <c r="AM111" s="28">
        <f t="shared" si="20"/>
        <v>126974</v>
      </c>
      <c r="AN111" s="27"/>
      <c r="AO111" s="24">
        <v>44986</v>
      </c>
      <c r="AP111" s="24"/>
      <c r="AQ111" s="24"/>
      <c r="AR111" s="27" t="s">
        <v>47</v>
      </c>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row>
    <row r="112" spans="1:107" customFormat="1" ht="62.4" x14ac:dyDescent="0.3">
      <c r="A112" s="26" t="s">
        <v>754</v>
      </c>
      <c r="B112" s="24">
        <v>44704</v>
      </c>
      <c r="C112" s="25">
        <v>1416</v>
      </c>
      <c r="D112" s="26" t="s">
        <v>755</v>
      </c>
      <c r="E112" s="6" t="s">
        <v>756</v>
      </c>
      <c r="F112" s="24">
        <v>44733</v>
      </c>
      <c r="G112" s="26" t="s">
        <v>757</v>
      </c>
      <c r="H112" s="27" t="s">
        <v>758</v>
      </c>
      <c r="I112" s="27" t="s">
        <v>759</v>
      </c>
      <c r="J112" s="28">
        <v>346948473.60000002</v>
      </c>
      <c r="K112" s="29">
        <f t="shared" si="18"/>
        <v>346948473.60000002</v>
      </c>
      <c r="L112" s="29">
        <f t="shared" si="18"/>
        <v>346948473.60000002</v>
      </c>
      <c r="M112" s="27" t="s">
        <v>760</v>
      </c>
      <c r="N112" s="27" t="s">
        <v>761</v>
      </c>
      <c r="O112" s="27" t="s">
        <v>173</v>
      </c>
      <c r="P112" s="63">
        <v>0</v>
      </c>
      <c r="Q112" s="25">
        <v>100</v>
      </c>
      <c r="R112" s="25" t="s">
        <v>174</v>
      </c>
      <c r="S112" s="67">
        <v>5</v>
      </c>
      <c r="T112" s="29">
        <f>L112/V112</f>
        <v>7950.2400000000007</v>
      </c>
      <c r="U112" s="28">
        <f t="shared" si="21"/>
        <v>39751.200000000004</v>
      </c>
      <c r="V112" s="28">
        <f t="shared" si="19"/>
        <v>43640</v>
      </c>
      <c r="W112" s="28">
        <v>43640</v>
      </c>
      <c r="X112" s="28">
        <v>24300</v>
      </c>
      <c r="Y112" s="28">
        <v>193190832.00000003</v>
      </c>
      <c r="Z112" s="28">
        <v>19340</v>
      </c>
      <c r="AA112" s="28">
        <v>153757641.60000002</v>
      </c>
      <c r="AB112" s="28"/>
      <c r="AC112" s="28"/>
      <c r="AD112" s="28">
        <v>0</v>
      </c>
      <c r="AE112" s="28"/>
      <c r="AF112" s="28">
        <v>0</v>
      </c>
      <c r="AG112" s="28"/>
      <c r="AH112" s="28"/>
      <c r="AI112" s="28">
        <v>0</v>
      </c>
      <c r="AJ112" s="28"/>
      <c r="AK112" s="28">
        <v>0</v>
      </c>
      <c r="AL112" s="28">
        <f t="shared" si="22"/>
        <v>8728</v>
      </c>
      <c r="AM112" s="28">
        <f t="shared" si="20"/>
        <v>8728</v>
      </c>
      <c r="AN112" s="27"/>
      <c r="AO112" s="24">
        <v>44986</v>
      </c>
      <c r="AP112" s="24"/>
      <c r="AQ112" s="24"/>
      <c r="AR112" s="27" t="s">
        <v>47</v>
      </c>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row>
    <row r="113" spans="1:44" ht="78" x14ac:dyDescent="0.3">
      <c r="A113" s="26" t="s">
        <v>762</v>
      </c>
      <c r="B113" s="24">
        <v>44704</v>
      </c>
      <c r="C113" s="25">
        <v>1416</v>
      </c>
      <c r="D113" s="26" t="s">
        <v>763</v>
      </c>
      <c r="E113" s="6" t="s">
        <v>764</v>
      </c>
      <c r="F113" s="24">
        <v>44739</v>
      </c>
      <c r="G113" s="26" t="s">
        <v>765</v>
      </c>
      <c r="H113" s="27" t="s">
        <v>766</v>
      </c>
      <c r="I113" s="27" t="s">
        <v>767</v>
      </c>
      <c r="J113" s="28">
        <v>2853730935</v>
      </c>
      <c r="K113" s="29">
        <f t="shared" si="18"/>
        <v>2853730935</v>
      </c>
      <c r="L113" s="29">
        <f t="shared" si="18"/>
        <v>2853730935</v>
      </c>
      <c r="M113" s="27" t="s">
        <v>768</v>
      </c>
      <c r="N113" s="27" t="s">
        <v>769</v>
      </c>
      <c r="O113" s="27" t="s">
        <v>45</v>
      </c>
      <c r="P113" s="63">
        <v>100</v>
      </c>
      <c r="Q113" s="25">
        <v>0</v>
      </c>
      <c r="R113" s="25" t="s">
        <v>174</v>
      </c>
      <c r="S113" s="67">
        <v>30</v>
      </c>
      <c r="T113" s="29">
        <f>L113/V113</f>
        <v>9102.81</v>
      </c>
      <c r="U113" s="28">
        <f t="shared" si="21"/>
        <v>273084.3</v>
      </c>
      <c r="V113" s="28">
        <v>313500</v>
      </c>
      <c r="W113" s="28">
        <v>313500</v>
      </c>
      <c r="X113" s="28"/>
      <c r="Y113" s="28"/>
      <c r="Z113" s="28"/>
      <c r="AA113" s="28"/>
      <c r="AB113" s="28"/>
      <c r="AC113" s="28"/>
      <c r="AD113" s="28"/>
      <c r="AE113" s="28"/>
      <c r="AF113" s="28"/>
      <c r="AG113" s="28"/>
      <c r="AH113" s="28"/>
      <c r="AI113" s="28"/>
      <c r="AJ113" s="28"/>
      <c r="AK113" s="28"/>
      <c r="AL113" s="28">
        <f t="shared" si="22"/>
        <v>10450</v>
      </c>
      <c r="AM113" s="28">
        <f t="shared" si="20"/>
        <v>10450</v>
      </c>
      <c r="AN113" s="27"/>
      <c r="AO113" s="24">
        <v>44986</v>
      </c>
      <c r="AP113" s="24"/>
      <c r="AQ113" s="24"/>
      <c r="AR113" s="27" t="s">
        <v>47</v>
      </c>
    </row>
    <row r="114" spans="1:44" ht="93.6" x14ac:dyDescent="0.3">
      <c r="A114" s="26" t="s">
        <v>770</v>
      </c>
      <c r="B114" s="24">
        <v>44704</v>
      </c>
      <c r="C114" s="25">
        <v>1416</v>
      </c>
      <c r="D114" s="26" t="s">
        <v>771</v>
      </c>
      <c r="E114" s="6" t="s">
        <v>772</v>
      </c>
      <c r="F114" s="24">
        <v>44729</v>
      </c>
      <c r="G114" s="25" t="s">
        <v>773</v>
      </c>
      <c r="H114" s="27" t="s">
        <v>143</v>
      </c>
      <c r="I114" s="27" t="s">
        <v>774</v>
      </c>
      <c r="J114" s="28">
        <v>94399395</v>
      </c>
      <c r="K114" s="29">
        <f t="shared" si="18"/>
        <v>94399395</v>
      </c>
      <c r="L114" s="29">
        <f t="shared" si="18"/>
        <v>94399395</v>
      </c>
      <c r="M114" s="27" t="s">
        <v>775</v>
      </c>
      <c r="N114" s="27" t="s">
        <v>776</v>
      </c>
      <c r="O114" s="27" t="s">
        <v>45</v>
      </c>
      <c r="P114" s="63">
        <v>100</v>
      </c>
      <c r="Q114" s="25">
        <v>0</v>
      </c>
      <c r="R114" s="25" t="s">
        <v>540</v>
      </c>
      <c r="S114" s="67">
        <v>15</v>
      </c>
      <c r="T114" s="29">
        <f>L114/V114</f>
        <v>136.9</v>
      </c>
      <c r="U114" s="28">
        <f t="shared" si="21"/>
        <v>2053.5</v>
      </c>
      <c r="V114" s="28">
        <f t="shared" ref="V114:V177" si="23">W114+AB114+AG114</f>
        <v>689550</v>
      </c>
      <c r="W114" s="28">
        <v>689550</v>
      </c>
      <c r="X114" s="28"/>
      <c r="Y114" s="28"/>
      <c r="Z114" s="28"/>
      <c r="AA114" s="28"/>
      <c r="AB114" s="28"/>
      <c r="AC114" s="28"/>
      <c r="AD114" s="28"/>
      <c r="AE114" s="28"/>
      <c r="AF114" s="28"/>
      <c r="AG114" s="28"/>
      <c r="AH114" s="28"/>
      <c r="AI114" s="28"/>
      <c r="AJ114" s="28"/>
      <c r="AK114" s="28"/>
      <c r="AL114" s="28">
        <f t="shared" si="22"/>
        <v>45970</v>
      </c>
      <c r="AM114" s="28">
        <f t="shared" si="20"/>
        <v>45970</v>
      </c>
      <c r="AN114" s="27"/>
      <c r="AO114" s="24">
        <v>44986</v>
      </c>
      <c r="AP114" s="24"/>
      <c r="AQ114" s="24"/>
      <c r="AR114" s="27" t="s">
        <v>47</v>
      </c>
    </row>
    <row r="115" spans="1:44" ht="134.25" customHeight="1" x14ac:dyDescent="0.3">
      <c r="A115" s="26" t="s">
        <v>777</v>
      </c>
      <c r="B115" s="24">
        <v>44705</v>
      </c>
      <c r="C115" s="25">
        <v>1416</v>
      </c>
      <c r="D115" s="26" t="s">
        <v>778</v>
      </c>
      <c r="E115" s="6" t="s">
        <v>684</v>
      </c>
      <c r="F115" s="24">
        <v>44727</v>
      </c>
      <c r="G115" s="26" t="s">
        <v>779</v>
      </c>
      <c r="H115" s="27" t="s">
        <v>143</v>
      </c>
      <c r="I115" s="27" t="s">
        <v>780</v>
      </c>
      <c r="J115" s="28">
        <v>11908450</v>
      </c>
      <c r="K115" s="29">
        <f t="shared" si="18"/>
        <v>11908450</v>
      </c>
      <c r="L115" s="29">
        <f t="shared" si="18"/>
        <v>11908450</v>
      </c>
      <c r="M115" s="27" t="s">
        <v>627</v>
      </c>
      <c r="N115" s="27" t="s">
        <v>781</v>
      </c>
      <c r="O115" s="27" t="s">
        <v>45</v>
      </c>
      <c r="P115" s="63">
        <v>100</v>
      </c>
      <c r="Q115" s="25">
        <v>0</v>
      </c>
      <c r="R115" s="25" t="s">
        <v>184</v>
      </c>
      <c r="S115" s="67">
        <v>500</v>
      </c>
      <c r="T115" s="29">
        <f>L115/V115</f>
        <v>7.85</v>
      </c>
      <c r="U115" s="28">
        <f t="shared" si="21"/>
        <v>3925</v>
      </c>
      <c r="V115" s="28">
        <f t="shared" si="23"/>
        <v>1517000</v>
      </c>
      <c r="W115" s="28">
        <v>1517000</v>
      </c>
      <c r="X115" s="28">
        <v>165000</v>
      </c>
      <c r="Y115" s="28">
        <v>1295250</v>
      </c>
      <c r="Z115" s="28">
        <v>1352000</v>
      </c>
      <c r="AA115" s="28">
        <v>10613200</v>
      </c>
      <c r="AB115" s="28">
        <v>0</v>
      </c>
      <c r="AC115" s="28">
        <v>0</v>
      </c>
      <c r="AD115" s="28">
        <v>0</v>
      </c>
      <c r="AE115" s="28">
        <v>0</v>
      </c>
      <c r="AF115" s="28">
        <v>0</v>
      </c>
      <c r="AG115" s="28">
        <v>0</v>
      </c>
      <c r="AH115" s="28">
        <v>0</v>
      </c>
      <c r="AI115" s="28">
        <v>0</v>
      </c>
      <c r="AJ115" s="28">
        <v>0</v>
      </c>
      <c r="AK115" s="28">
        <v>0</v>
      </c>
      <c r="AL115" s="28">
        <f t="shared" si="22"/>
        <v>3034</v>
      </c>
      <c r="AM115" s="28">
        <f t="shared" si="20"/>
        <v>3034</v>
      </c>
      <c r="AN115" s="27"/>
      <c r="AO115" s="24">
        <v>44986</v>
      </c>
      <c r="AP115" s="24"/>
      <c r="AQ115" s="24"/>
      <c r="AR115" s="27" t="s">
        <v>47</v>
      </c>
    </row>
    <row r="116" spans="1:44" ht="150" customHeight="1" x14ac:dyDescent="0.3">
      <c r="A116" s="26" t="s">
        <v>782</v>
      </c>
      <c r="B116" s="24">
        <v>44705</v>
      </c>
      <c r="C116" s="25">
        <v>1416</v>
      </c>
      <c r="D116" s="26" t="s">
        <v>783</v>
      </c>
      <c r="E116" s="6" t="s">
        <v>784</v>
      </c>
      <c r="F116" s="24">
        <v>44726</v>
      </c>
      <c r="G116" s="26" t="s">
        <v>785</v>
      </c>
      <c r="H116" s="27" t="s">
        <v>179</v>
      </c>
      <c r="I116" s="27" t="s">
        <v>786</v>
      </c>
      <c r="J116" s="28">
        <v>130502064</v>
      </c>
      <c r="K116" s="29">
        <f t="shared" si="18"/>
        <v>130502064</v>
      </c>
      <c r="L116" s="29">
        <f t="shared" si="18"/>
        <v>130502064</v>
      </c>
      <c r="M116" s="27" t="s">
        <v>787</v>
      </c>
      <c r="N116" s="27" t="s">
        <v>788</v>
      </c>
      <c r="O116" s="27" t="s">
        <v>218</v>
      </c>
      <c r="P116" s="63">
        <v>0</v>
      </c>
      <c r="Q116" s="25">
        <v>100</v>
      </c>
      <c r="R116" s="25" t="s">
        <v>184</v>
      </c>
      <c r="S116" s="67">
        <v>400</v>
      </c>
      <c r="T116" s="29">
        <f>L116/V116</f>
        <v>29.48</v>
      </c>
      <c r="U116" s="28">
        <f t="shared" si="21"/>
        <v>11792</v>
      </c>
      <c r="V116" s="28">
        <f t="shared" si="23"/>
        <v>4426800</v>
      </c>
      <c r="W116" s="28">
        <v>4426800</v>
      </c>
      <c r="X116" s="28"/>
      <c r="Y116" s="28"/>
      <c r="Z116" s="28"/>
      <c r="AA116" s="28"/>
      <c r="AB116" s="28"/>
      <c r="AC116" s="28"/>
      <c r="AD116" s="28"/>
      <c r="AE116" s="28"/>
      <c r="AF116" s="28"/>
      <c r="AG116" s="28"/>
      <c r="AH116" s="28"/>
      <c r="AI116" s="28"/>
      <c r="AJ116" s="28"/>
      <c r="AK116" s="28"/>
      <c r="AL116" s="28">
        <f t="shared" si="22"/>
        <v>11067</v>
      </c>
      <c r="AM116" s="28">
        <f t="shared" si="20"/>
        <v>11067</v>
      </c>
      <c r="AN116" s="27"/>
      <c r="AO116" s="24">
        <v>44986</v>
      </c>
      <c r="AP116" s="24"/>
      <c r="AQ116" s="24"/>
      <c r="AR116" s="27" t="s">
        <v>47</v>
      </c>
    </row>
    <row r="117" spans="1:44" ht="125.25" customHeight="1" x14ac:dyDescent="0.3">
      <c r="A117" s="26" t="s">
        <v>789</v>
      </c>
      <c r="B117" s="24">
        <v>44705</v>
      </c>
      <c r="C117" s="25">
        <v>1416</v>
      </c>
      <c r="D117" s="26" t="s">
        <v>790</v>
      </c>
      <c r="E117" s="6" t="s">
        <v>791</v>
      </c>
      <c r="F117" s="24">
        <v>44727</v>
      </c>
      <c r="G117" s="26" t="s">
        <v>792</v>
      </c>
      <c r="H117" s="27" t="s">
        <v>179</v>
      </c>
      <c r="I117" s="27" t="s">
        <v>793</v>
      </c>
      <c r="J117" s="28">
        <v>266280000</v>
      </c>
      <c r="K117" s="29">
        <f t="shared" si="18"/>
        <v>266280000</v>
      </c>
      <c r="L117" s="29">
        <f t="shared" si="18"/>
        <v>266280000</v>
      </c>
      <c r="M117" s="27" t="s">
        <v>736</v>
      </c>
      <c r="N117" s="27" t="s">
        <v>794</v>
      </c>
      <c r="O117" s="27" t="s">
        <v>173</v>
      </c>
      <c r="P117" s="63">
        <v>0</v>
      </c>
      <c r="Q117" s="25">
        <v>100</v>
      </c>
      <c r="R117" s="25" t="s">
        <v>184</v>
      </c>
      <c r="S117" s="67">
        <v>1200</v>
      </c>
      <c r="T117" s="29">
        <f>L117/V117</f>
        <v>12.68</v>
      </c>
      <c r="U117" s="28">
        <f t="shared" si="21"/>
        <v>15216</v>
      </c>
      <c r="V117" s="28">
        <f t="shared" si="23"/>
        <v>21000000</v>
      </c>
      <c r="W117" s="28">
        <v>21000000</v>
      </c>
      <c r="X117" s="28"/>
      <c r="Y117" s="28"/>
      <c r="Z117" s="28"/>
      <c r="AA117" s="28"/>
      <c r="AB117" s="28"/>
      <c r="AC117" s="28"/>
      <c r="AD117" s="28"/>
      <c r="AE117" s="28"/>
      <c r="AF117" s="28"/>
      <c r="AG117" s="28"/>
      <c r="AH117" s="28"/>
      <c r="AI117" s="28"/>
      <c r="AJ117" s="28"/>
      <c r="AK117" s="28"/>
      <c r="AL117" s="28">
        <f t="shared" si="22"/>
        <v>17500</v>
      </c>
      <c r="AM117" s="28">
        <f t="shared" si="20"/>
        <v>17500</v>
      </c>
      <c r="AN117" s="27"/>
      <c r="AO117" s="24">
        <v>44986</v>
      </c>
      <c r="AP117" s="24"/>
      <c r="AQ117" s="24"/>
      <c r="AR117" s="27" t="s">
        <v>47</v>
      </c>
    </row>
    <row r="118" spans="1:44" ht="197.25" customHeight="1" x14ac:dyDescent="0.3">
      <c r="A118" s="26" t="s">
        <v>795</v>
      </c>
      <c r="B118" s="24">
        <v>44705</v>
      </c>
      <c r="C118" s="25">
        <v>1416</v>
      </c>
      <c r="D118" s="26" t="s">
        <v>796</v>
      </c>
      <c r="E118" s="6" t="s">
        <v>797</v>
      </c>
      <c r="F118" s="24">
        <v>44733</v>
      </c>
      <c r="G118" s="26" t="s">
        <v>798</v>
      </c>
      <c r="H118" s="27" t="s">
        <v>179</v>
      </c>
      <c r="I118" s="27" t="s">
        <v>799</v>
      </c>
      <c r="J118" s="28">
        <v>514563752</v>
      </c>
      <c r="K118" s="29">
        <f t="shared" si="18"/>
        <v>514563752</v>
      </c>
      <c r="L118" s="29">
        <f t="shared" si="18"/>
        <v>514563752</v>
      </c>
      <c r="M118" s="27" t="s">
        <v>787</v>
      </c>
      <c r="N118" s="27" t="s">
        <v>800</v>
      </c>
      <c r="O118" s="27" t="s">
        <v>218</v>
      </c>
      <c r="P118" s="63">
        <v>0</v>
      </c>
      <c r="Q118" s="25">
        <v>100</v>
      </c>
      <c r="R118" s="25" t="s">
        <v>184</v>
      </c>
      <c r="S118" s="67">
        <v>800</v>
      </c>
      <c r="T118" s="29">
        <f>L118/V118</f>
        <v>25.33</v>
      </c>
      <c r="U118" s="28">
        <f t="shared" si="21"/>
        <v>20264</v>
      </c>
      <c r="V118" s="28">
        <f t="shared" si="23"/>
        <v>20314400</v>
      </c>
      <c r="W118" s="28">
        <v>20314400</v>
      </c>
      <c r="X118" s="28"/>
      <c r="Y118" s="28"/>
      <c r="Z118" s="28"/>
      <c r="AA118" s="28"/>
      <c r="AB118" s="28"/>
      <c r="AC118" s="28"/>
      <c r="AD118" s="28"/>
      <c r="AE118" s="28"/>
      <c r="AF118" s="28"/>
      <c r="AG118" s="28"/>
      <c r="AH118" s="28"/>
      <c r="AI118" s="28"/>
      <c r="AJ118" s="28"/>
      <c r="AK118" s="28"/>
      <c r="AL118" s="28">
        <f t="shared" si="22"/>
        <v>25393</v>
      </c>
      <c r="AM118" s="28">
        <f t="shared" si="20"/>
        <v>25393</v>
      </c>
      <c r="AN118" s="27"/>
      <c r="AO118" s="24">
        <v>44986</v>
      </c>
      <c r="AP118" s="24"/>
      <c r="AQ118" s="24"/>
      <c r="AR118" s="27" t="s">
        <v>47</v>
      </c>
    </row>
    <row r="119" spans="1:44" ht="78" x14ac:dyDescent="0.3">
      <c r="A119" s="26" t="s">
        <v>801</v>
      </c>
      <c r="B119" s="24">
        <v>44705</v>
      </c>
      <c r="C119" s="25">
        <v>1416</v>
      </c>
      <c r="D119" s="26" t="s">
        <v>416</v>
      </c>
      <c r="E119" s="6" t="s">
        <v>416</v>
      </c>
      <c r="F119" s="24" t="s">
        <v>416</v>
      </c>
      <c r="G119" s="25" t="s">
        <v>416</v>
      </c>
      <c r="H119" s="27" t="s">
        <v>416</v>
      </c>
      <c r="I119" s="27" t="s">
        <v>802</v>
      </c>
      <c r="J119" s="28">
        <v>0</v>
      </c>
      <c r="K119" s="29">
        <f t="shared" si="18"/>
        <v>0</v>
      </c>
      <c r="L119" s="29">
        <f t="shared" si="18"/>
        <v>0</v>
      </c>
      <c r="M119" s="27"/>
      <c r="N119" s="27"/>
      <c r="O119" s="27"/>
      <c r="P119" s="63"/>
      <c r="Q119" s="25"/>
      <c r="R119" s="25"/>
      <c r="S119" s="67"/>
      <c r="T119" s="29" t="e">
        <f>L119/V119</f>
        <v>#DIV/0!</v>
      </c>
      <c r="U119" s="28" t="e">
        <f t="shared" si="21"/>
        <v>#DIV/0!</v>
      </c>
      <c r="V119" s="28">
        <f t="shared" si="23"/>
        <v>0</v>
      </c>
      <c r="W119" s="28"/>
      <c r="X119" s="28"/>
      <c r="Y119" s="28"/>
      <c r="Z119" s="28"/>
      <c r="AA119" s="28"/>
      <c r="AB119" s="28"/>
      <c r="AC119" s="28"/>
      <c r="AD119" s="28"/>
      <c r="AE119" s="28"/>
      <c r="AF119" s="28"/>
      <c r="AG119" s="28"/>
      <c r="AH119" s="28"/>
      <c r="AI119" s="28"/>
      <c r="AJ119" s="28"/>
      <c r="AK119" s="28"/>
      <c r="AL119" s="28" t="e">
        <f t="shared" si="22"/>
        <v>#DIV/0!</v>
      </c>
      <c r="AM119" s="28" t="e">
        <f t="shared" si="20"/>
        <v>#DIV/0!</v>
      </c>
      <c r="AN119" s="27"/>
      <c r="AO119" s="24"/>
      <c r="AP119" s="24"/>
      <c r="AQ119" s="24"/>
      <c r="AR119" s="27"/>
    </row>
    <row r="120" spans="1:44" ht="179.25" customHeight="1" x14ac:dyDescent="0.3">
      <c r="A120" s="42" t="s">
        <v>803</v>
      </c>
      <c r="B120" s="43">
        <v>44708</v>
      </c>
      <c r="C120" s="44">
        <v>1416</v>
      </c>
      <c r="D120" s="42" t="s">
        <v>804</v>
      </c>
      <c r="E120" s="6" t="s">
        <v>805</v>
      </c>
      <c r="F120" s="43">
        <v>44729</v>
      </c>
      <c r="G120" s="42" t="s">
        <v>806</v>
      </c>
      <c r="H120" s="45" t="s">
        <v>527</v>
      </c>
      <c r="I120" s="45" t="s">
        <v>807</v>
      </c>
      <c r="J120" s="28">
        <v>35425048</v>
      </c>
      <c r="K120" s="29">
        <f t="shared" si="18"/>
        <v>35425048</v>
      </c>
      <c r="L120" s="29">
        <f t="shared" si="18"/>
        <v>35425048</v>
      </c>
      <c r="M120" s="45" t="s">
        <v>808</v>
      </c>
      <c r="N120" s="45" t="s">
        <v>809</v>
      </c>
      <c r="O120" s="45" t="s">
        <v>45</v>
      </c>
      <c r="P120" s="75">
        <v>100</v>
      </c>
      <c r="Q120" s="44">
        <v>0</v>
      </c>
      <c r="R120" s="44" t="s">
        <v>156</v>
      </c>
      <c r="S120" s="76">
        <v>20</v>
      </c>
      <c r="T120" s="29">
        <f>L120/V120</f>
        <v>594.38</v>
      </c>
      <c r="U120" s="28">
        <f t="shared" si="21"/>
        <v>11887.6</v>
      </c>
      <c r="V120" s="28">
        <f t="shared" si="23"/>
        <v>59600</v>
      </c>
      <c r="W120" s="77">
        <v>59600</v>
      </c>
      <c r="X120" s="77"/>
      <c r="Y120" s="77"/>
      <c r="Z120" s="77"/>
      <c r="AA120" s="77"/>
      <c r="AB120" s="77"/>
      <c r="AC120" s="77"/>
      <c r="AD120" s="77"/>
      <c r="AE120" s="77"/>
      <c r="AF120" s="77"/>
      <c r="AG120" s="77"/>
      <c r="AH120" s="77"/>
      <c r="AI120" s="77"/>
      <c r="AJ120" s="77"/>
      <c r="AK120" s="77"/>
      <c r="AL120" s="28">
        <f t="shared" si="22"/>
        <v>2980</v>
      </c>
      <c r="AM120" s="28">
        <f t="shared" si="20"/>
        <v>2980</v>
      </c>
      <c r="AN120" s="45"/>
      <c r="AO120" s="43">
        <v>44986</v>
      </c>
      <c r="AP120" s="43"/>
      <c r="AQ120" s="43"/>
      <c r="AR120" s="27" t="s">
        <v>47</v>
      </c>
    </row>
    <row r="121" spans="1:44" ht="78" x14ac:dyDescent="0.3">
      <c r="A121" s="26" t="s">
        <v>810</v>
      </c>
      <c r="B121" s="24">
        <v>44708</v>
      </c>
      <c r="C121" s="25">
        <v>1416</v>
      </c>
      <c r="D121" s="26" t="s">
        <v>811</v>
      </c>
      <c r="E121" s="6" t="s">
        <v>812</v>
      </c>
      <c r="F121" s="24">
        <v>44739</v>
      </c>
      <c r="G121" s="25" t="s">
        <v>813</v>
      </c>
      <c r="H121" s="27" t="s">
        <v>814</v>
      </c>
      <c r="I121" s="27" t="s">
        <v>417</v>
      </c>
      <c r="J121" s="28">
        <v>380860928</v>
      </c>
      <c r="K121" s="29">
        <f t="shared" si="18"/>
        <v>380860928</v>
      </c>
      <c r="L121" s="29">
        <v>761721856</v>
      </c>
      <c r="M121" s="27" t="s">
        <v>344</v>
      </c>
      <c r="N121" s="27" t="s">
        <v>815</v>
      </c>
      <c r="O121" s="27" t="s">
        <v>45</v>
      </c>
      <c r="P121" s="25">
        <v>100</v>
      </c>
      <c r="Q121" s="25">
        <v>0</v>
      </c>
      <c r="R121" s="25" t="s">
        <v>174</v>
      </c>
      <c r="S121" s="67">
        <v>28</v>
      </c>
      <c r="T121" s="29">
        <f>L121/V121</f>
        <v>258.39999999999998</v>
      </c>
      <c r="U121" s="28">
        <f t="shared" si="21"/>
        <v>7235.1999999999989</v>
      </c>
      <c r="V121" s="28">
        <f t="shared" si="23"/>
        <v>2947840</v>
      </c>
      <c r="W121" s="28">
        <v>1473920</v>
      </c>
      <c r="X121" s="28"/>
      <c r="Y121" s="28"/>
      <c r="Z121" s="28"/>
      <c r="AA121" s="28"/>
      <c r="AB121" s="28">
        <v>1473920</v>
      </c>
      <c r="AC121" s="28"/>
      <c r="AD121" s="28"/>
      <c r="AE121" s="28"/>
      <c r="AF121" s="28"/>
      <c r="AG121" s="28"/>
      <c r="AH121" s="28"/>
      <c r="AI121" s="28"/>
      <c r="AJ121" s="28"/>
      <c r="AK121" s="28"/>
      <c r="AL121" s="28">
        <f t="shared" si="22"/>
        <v>105280</v>
      </c>
      <c r="AM121" s="28">
        <f t="shared" si="20"/>
        <v>105280</v>
      </c>
      <c r="AN121" s="27"/>
      <c r="AO121" s="24">
        <v>44958</v>
      </c>
      <c r="AP121" s="24">
        <v>45323</v>
      </c>
      <c r="AQ121" s="24"/>
      <c r="AR121" s="27" t="s">
        <v>47</v>
      </c>
    </row>
    <row r="122" spans="1:44" ht="78" x14ac:dyDescent="0.3">
      <c r="A122" s="26" t="s">
        <v>816</v>
      </c>
      <c r="B122" s="24">
        <v>44706</v>
      </c>
      <c r="C122" s="25">
        <v>1416</v>
      </c>
      <c r="D122" s="26" t="s">
        <v>817</v>
      </c>
      <c r="E122" s="6" t="s">
        <v>818</v>
      </c>
      <c r="F122" s="24">
        <v>44729</v>
      </c>
      <c r="G122" s="25" t="s">
        <v>819</v>
      </c>
      <c r="H122" s="27" t="s">
        <v>143</v>
      </c>
      <c r="I122" s="27" t="s">
        <v>820</v>
      </c>
      <c r="J122" s="28">
        <v>137016230.40000001</v>
      </c>
      <c r="K122" s="29">
        <f t="shared" si="18"/>
        <v>137016230.40000001</v>
      </c>
      <c r="L122" s="29">
        <v>274032460.80000001</v>
      </c>
      <c r="M122" s="27" t="s">
        <v>821</v>
      </c>
      <c r="N122" s="27" t="s">
        <v>822</v>
      </c>
      <c r="O122" s="27" t="s">
        <v>312</v>
      </c>
      <c r="P122" s="63">
        <v>0</v>
      </c>
      <c r="Q122" s="25">
        <v>100</v>
      </c>
      <c r="R122" s="25" t="s">
        <v>174</v>
      </c>
      <c r="S122" s="67">
        <v>10</v>
      </c>
      <c r="T122" s="29">
        <f>L122/V122</f>
        <v>2013.76</v>
      </c>
      <c r="U122" s="28">
        <f t="shared" si="21"/>
        <v>20137.599999999999</v>
      </c>
      <c r="V122" s="28">
        <f t="shared" si="23"/>
        <v>136080</v>
      </c>
      <c r="W122" s="28">
        <v>68040</v>
      </c>
      <c r="X122" s="28">
        <v>47280</v>
      </c>
      <c r="Y122" s="28">
        <v>95210572.799999997</v>
      </c>
      <c r="Z122" s="28">
        <v>20760</v>
      </c>
      <c r="AA122" s="28">
        <v>41805657.600000001</v>
      </c>
      <c r="AB122" s="28">
        <v>68040</v>
      </c>
      <c r="AC122" s="28"/>
      <c r="AD122" s="28">
        <v>0</v>
      </c>
      <c r="AE122" s="28"/>
      <c r="AF122" s="28">
        <v>0</v>
      </c>
      <c r="AG122" s="28"/>
      <c r="AH122" s="28"/>
      <c r="AI122" s="28">
        <v>0</v>
      </c>
      <c r="AJ122" s="28"/>
      <c r="AK122" s="28">
        <v>0</v>
      </c>
      <c r="AL122" s="28">
        <f t="shared" si="22"/>
        <v>13608</v>
      </c>
      <c r="AM122" s="28">
        <f t="shared" si="20"/>
        <v>13608</v>
      </c>
      <c r="AN122" s="27"/>
      <c r="AO122" s="24">
        <v>45031</v>
      </c>
      <c r="AP122" s="24">
        <v>45397</v>
      </c>
      <c r="AQ122" s="24"/>
      <c r="AR122" s="27" t="s">
        <v>47</v>
      </c>
    </row>
    <row r="123" spans="1:44" s="2" customFormat="1" ht="153" customHeight="1" x14ac:dyDescent="0.3">
      <c r="A123" s="26" t="s">
        <v>823</v>
      </c>
      <c r="B123" s="24">
        <v>44708</v>
      </c>
      <c r="C123" s="25">
        <v>1416</v>
      </c>
      <c r="D123" s="26" t="s">
        <v>824</v>
      </c>
      <c r="E123" s="6" t="s">
        <v>825</v>
      </c>
      <c r="F123" s="24">
        <v>44732</v>
      </c>
      <c r="G123" s="26" t="s">
        <v>826</v>
      </c>
      <c r="H123" s="27" t="s">
        <v>641</v>
      </c>
      <c r="I123" s="27" t="s">
        <v>827</v>
      </c>
      <c r="J123" s="28">
        <v>207458313.91999999</v>
      </c>
      <c r="K123" s="29">
        <f t="shared" si="18"/>
        <v>207458313.91999999</v>
      </c>
      <c r="L123" s="29">
        <f>K123</f>
        <v>207458313.91999999</v>
      </c>
      <c r="M123" s="27" t="s">
        <v>828</v>
      </c>
      <c r="N123" s="27" t="s">
        <v>829</v>
      </c>
      <c r="O123" s="27" t="s">
        <v>45</v>
      </c>
      <c r="P123" s="63">
        <v>100</v>
      </c>
      <c r="Q123" s="25">
        <v>0</v>
      </c>
      <c r="R123" s="25" t="s">
        <v>156</v>
      </c>
      <c r="S123" s="67">
        <v>120</v>
      </c>
      <c r="T123" s="29">
        <f>L123/V123</f>
        <v>31.459999999999997</v>
      </c>
      <c r="U123" s="28">
        <f t="shared" si="21"/>
        <v>3775.2</v>
      </c>
      <c r="V123" s="28">
        <f t="shared" si="23"/>
        <v>6594352</v>
      </c>
      <c r="W123" s="28">
        <v>6594352</v>
      </c>
      <c r="X123" s="28">
        <v>136080</v>
      </c>
      <c r="Y123" s="28">
        <v>4281076.8</v>
      </c>
      <c r="Z123" s="28">
        <v>6458272</v>
      </c>
      <c r="AA123" s="28">
        <v>203177237.11999997</v>
      </c>
      <c r="AB123" s="28"/>
      <c r="AC123" s="28"/>
      <c r="AD123" s="28">
        <v>0</v>
      </c>
      <c r="AE123" s="28"/>
      <c r="AF123" s="28">
        <v>0</v>
      </c>
      <c r="AG123" s="28"/>
      <c r="AH123" s="28"/>
      <c r="AI123" s="28">
        <v>0</v>
      </c>
      <c r="AJ123" s="28"/>
      <c r="AK123" s="28">
        <v>0</v>
      </c>
      <c r="AL123" s="28">
        <f t="shared" si="22"/>
        <v>54952.933333333334</v>
      </c>
      <c r="AM123" s="28">
        <f t="shared" si="20"/>
        <v>54953</v>
      </c>
      <c r="AN123" s="27"/>
      <c r="AO123" s="24">
        <v>44986</v>
      </c>
      <c r="AP123" s="24"/>
      <c r="AQ123" s="24"/>
      <c r="AR123" s="27" t="s">
        <v>47</v>
      </c>
    </row>
    <row r="124" spans="1:44" ht="140.4" x14ac:dyDescent="0.3">
      <c r="A124" s="26" t="s">
        <v>830</v>
      </c>
      <c r="B124" s="24">
        <v>44715</v>
      </c>
      <c r="C124" s="25">
        <v>1416</v>
      </c>
      <c r="D124" s="26" t="s">
        <v>831</v>
      </c>
      <c r="E124" s="6" t="s">
        <v>832</v>
      </c>
      <c r="F124" s="24">
        <v>44746</v>
      </c>
      <c r="G124" s="25" t="s">
        <v>833</v>
      </c>
      <c r="H124" s="27" t="s">
        <v>834</v>
      </c>
      <c r="I124" s="27" t="s">
        <v>835</v>
      </c>
      <c r="J124" s="28">
        <v>620032406.39999998</v>
      </c>
      <c r="K124" s="29">
        <f t="shared" si="18"/>
        <v>620032406.39999998</v>
      </c>
      <c r="L124" s="29">
        <v>1240064812.8</v>
      </c>
      <c r="M124" s="27" t="s">
        <v>836</v>
      </c>
      <c r="N124" s="27" t="s">
        <v>837</v>
      </c>
      <c r="O124" s="27" t="s">
        <v>539</v>
      </c>
      <c r="P124" s="63">
        <v>0</v>
      </c>
      <c r="Q124" s="25">
        <v>100</v>
      </c>
      <c r="R124" s="25" t="s">
        <v>838</v>
      </c>
      <c r="S124" s="67">
        <v>120</v>
      </c>
      <c r="T124" s="29">
        <f>L124/V124</f>
        <v>142.66999999999999</v>
      </c>
      <c r="U124" s="28">
        <f t="shared" si="21"/>
        <v>17120.399999999998</v>
      </c>
      <c r="V124" s="28">
        <f t="shared" si="23"/>
        <v>8691840</v>
      </c>
      <c r="W124" s="28">
        <v>4345920</v>
      </c>
      <c r="X124" s="28"/>
      <c r="Y124" s="28"/>
      <c r="Z124" s="28"/>
      <c r="AA124" s="28"/>
      <c r="AB124" s="28">
        <v>4345920</v>
      </c>
      <c r="AC124" s="28"/>
      <c r="AD124" s="28"/>
      <c r="AE124" s="28"/>
      <c r="AF124" s="28"/>
      <c r="AG124" s="28"/>
      <c r="AH124" s="28"/>
      <c r="AI124" s="28"/>
      <c r="AJ124" s="28"/>
      <c r="AK124" s="28"/>
      <c r="AL124" s="28">
        <f t="shared" si="22"/>
        <v>72432</v>
      </c>
      <c r="AM124" s="28">
        <f t="shared" si="20"/>
        <v>72432</v>
      </c>
      <c r="AN124" s="27"/>
      <c r="AO124" s="24">
        <v>44986</v>
      </c>
      <c r="AP124" s="24">
        <v>45352</v>
      </c>
      <c r="AQ124" s="24"/>
      <c r="AR124" s="27" t="s">
        <v>47</v>
      </c>
    </row>
    <row r="125" spans="1:44" ht="177" customHeight="1" x14ac:dyDescent="0.3">
      <c r="A125" s="26" t="s">
        <v>839</v>
      </c>
      <c r="B125" s="24">
        <v>44715</v>
      </c>
      <c r="C125" s="25">
        <v>1416</v>
      </c>
      <c r="D125" s="26" t="s">
        <v>840</v>
      </c>
      <c r="E125" s="6" t="s">
        <v>841</v>
      </c>
      <c r="F125" s="24">
        <v>44750</v>
      </c>
      <c r="G125" s="26" t="s">
        <v>842</v>
      </c>
      <c r="H125" s="27" t="s">
        <v>843</v>
      </c>
      <c r="I125" s="27" t="s">
        <v>844</v>
      </c>
      <c r="J125" s="28">
        <v>1340305164.6600001</v>
      </c>
      <c r="K125" s="29">
        <f t="shared" si="18"/>
        <v>1340305164.6600001</v>
      </c>
      <c r="L125" s="29">
        <f>K125</f>
        <v>1340305164.6600001</v>
      </c>
      <c r="M125" s="27" t="s">
        <v>845</v>
      </c>
      <c r="N125" s="27" t="s">
        <v>846</v>
      </c>
      <c r="O125" s="27" t="s">
        <v>847</v>
      </c>
      <c r="P125" s="63">
        <v>100</v>
      </c>
      <c r="Q125" s="25">
        <v>0</v>
      </c>
      <c r="R125" s="67" t="s">
        <v>156</v>
      </c>
      <c r="S125" s="68" t="s">
        <v>848</v>
      </c>
      <c r="T125" s="29">
        <f>L125/V125</f>
        <v>1212.97</v>
      </c>
      <c r="U125" s="49" t="s">
        <v>849</v>
      </c>
      <c r="V125" s="28">
        <f t="shared" si="23"/>
        <v>1104978</v>
      </c>
      <c r="W125" s="28">
        <v>717981</v>
      </c>
      <c r="X125" s="28">
        <v>0</v>
      </c>
      <c r="Y125" s="28">
        <v>0</v>
      </c>
      <c r="Z125" s="28">
        <v>0</v>
      </c>
      <c r="AA125" s="28">
        <v>0</v>
      </c>
      <c r="AB125" s="28">
        <v>386997</v>
      </c>
      <c r="AC125" s="28">
        <v>1770</v>
      </c>
      <c r="AD125" s="28">
        <v>2146956.9</v>
      </c>
      <c r="AE125" s="28">
        <v>385227</v>
      </c>
      <c r="AF125" s="28">
        <v>1338158207.76</v>
      </c>
      <c r="AG125" s="28">
        <v>0</v>
      </c>
      <c r="AH125" s="28">
        <v>0</v>
      </c>
      <c r="AI125" s="28">
        <v>0</v>
      </c>
      <c r="AJ125" s="28">
        <v>0</v>
      </c>
      <c r="AK125" s="28">
        <v>0</v>
      </c>
      <c r="AL125" s="49" t="s">
        <v>850</v>
      </c>
      <c r="AM125" s="49" t="s">
        <v>851</v>
      </c>
      <c r="AN125" s="27"/>
      <c r="AO125" s="24">
        <v>44958</v>
      </c>
      <c r="AP125" s="24">
        <v>45047</v>
      </c>
      <c r="AQ125" s="24"/>
      <c r="AR125" s="27" t="s">
        <v>47</v>
      </c>
    </row>
    <row r="126" spans="1:44" ht="93.6" x14ac:dyDescent="0.3">
      <c r="A126" s="26" t="s">
        <v>852</v>
      </c>
      <c r="B126" s="24">
        <v>44715</v>
      </c>
      <c r="C126" s="25">
        <v>1416</v>
      </c>
      <c r="D126" s="26" t="s">
        <v>853</v>
      </c>
      <c r="E126" s="6" t="s">
        <v>854</v>
      </c>
      <c r="F126" s="24">
        <v>44746</v>
      </c>
      <c r="G126" s="25" t="s">
        <v>855</v>
      </c>
      <c r="H126" s="27" t="s">
        <v>143</v>
      </c>
      <c r="I126" s="27" t="s">
        <v>856</v>
      </c>
      <c r="J126" s="28">
        <v>1028244621.25</v>
      </c>
      <c r="K126" s="29">
        <f t="shared" si="18"/>
        <v>1028244621.25</v>
      </c>
      <c r="L126" s="29">
        <f>K126</f>
        <v>1028244621.25</v>
      </c>
      <c r="M126" s="27" t="s">
        <v>857</v>
      </c>
      <c r="N126" s="27" t="s">
        <v>858</v>
      </c>
      <c r="O126" s="27" t="s">
        <v>173</v>
      </c>
      <c r="P126" s="25">
        <v>0</v>
      </c>
      <c r="Q126" s="25">
        <v>100</v>
      </c>
      <c r="R126" s="25" t="s">
        <v>174</v>
      </c>
      <c r="S126" s="67">
        <v>1</v>
      </c>
      <c r="T126" s="29">
        <f>L126/V126</f>
        <v>23003.75</v>
      </c>
      <c r="U126" s="28">
        <f>T126*S126</f>
        <v>23003.75</v>
      </c>
      <c r="V126" s="28">
        <f t="shared" si="23"/>
        <v>44699</v>
      </c>
      <c r="W126" s="28">
        <v>33532</v>
      </c>
      <c r="X126" s="28"/>
      <c r="Y126" s="28"/>
      <c r="Z126" s="28"/>
      <c r="AA126" s="28"/>
      <c r="AB126" s="28">
        <v>11167</v>
      </c>
      <c r="AC126" s="28"/>
      <c r="AD126" s="28"/>
      <c r="AE126" s="28"/>
      <c r="AF126" s="28"/>
      <c r="AG126" s="28"/>
      <c r="AH126" s="28"/>
      <c r="AI126" s="28"/>
      <c r="AJ126" s="28"/>
      <c r="AK126" s="28"/>
      <c r="AL126" s="28">
        <f t="shared" ref="AL126:AL152" si="24">V126/S126</f>
        <v>44699</v>
      </c>
      <c r="AM126" s="28">
        <f t="shared" ref="AM126:AM189" si="25">_xlfn.CEILING.MATH(AL126)</f>
        <v>44699</v>
      </c>
      <c r="AN126" s="27"/>
      <c r="AO126" s="24">
        <v>45031</v>
      </c>
      <c r="AP126" s="24">
        <v>45108</v>
      </c>
      <c r="AQ126" s="24"/>
      <c r="AR126" s="27" t="s">
        <v>47</v>
      </c>
    </row>
    <row r="127" spans="1:44" ht="62.4" x14ac:dyDescent="0.3">
      <c r="A127" s="26" t="s">
        <v>859</v>
      </c>
      <c r="B127" s="24">
        <v>44719</v>
      </c>
      <c r="C127" s="25" t="s">
        <v>121</v>
      </c>
      <c r="D127" s="26" t="s">
        <v>860</v>
      </c>
      <c r="E127" s="6" t="s">
        <v>861</v>
      </c>
      <c r="F127" s="24">
        <v>44746</v>
      </c>
      <c r="G127" s="25" t="s">
        <v>862</v>
      </c>
      <c r="H127" s="27" t="s">
        <v>863</v>
      </c>
      <c r="I127" s="27" t="s">
        <v>864</v>
      </c>
      <c r="J127" s="28">
        <v>255175.8</v>
      </c>
      <c r="K127" s="29">
        <f t="shared" si="18"/>
        <v>255175.8</v>
      </c>
      <c r="L127" s="29">
        <f>K127</f>
        <v>255175.8</v>
      </c>
      <c r="M127" s="24" t="s">
        <v>865</v>
      </c>
      <c r="N127" s="27" t="s">
        <v>866</v>
      </c>
      <c r="O127" s="27" t="s">
        <v>173</v>
      </c>
      <c r="P127" s="63">
        <v>0</v>
      </c>
      <c r="Q127" s="25">
        <v>100</v>
      </c>
      <c r="R127" s="67" t="s">
        <v>156</v>
      </c>
      <c r="S127" s="25">
        <v>60</v>
      </c>
      <c r="T127" s="29">
        <f>J127/V127</f>
        <v>184.91</v>
      </c>
      <c r="U127" s="28">
        <f>T127*S127</f>
        <v>11094.6</v>
      </c>
      <c r="V127" s="28">
        <f t="shared" si="23"/>
        <v>1380</v>
      </c>
      <c r="W127" s="28">
        <v>1380</v>
      </c>
      <c r="X127" s="28"/>
      <c r="Y127" s="28"/>
      <c r="Z127" s="28"/>
      <c r="AA127" s="28"/>
      <c r="AB127" s="28"/>
      <c r="AC127" s="28"/>
      <c r="AD127" s="28"/>
      <c r="AE127" s="28"/>
      <c r="AF127" s="28"/>
      <c r="AG127" s="28"/>
      <c r="AH127" s="28"/>
      <c r="AI127" s="28"/>
      <c r="AJ127" s="28"/>
      <c r="AK127" s="28"/>
      <c r="AL127" s="28">
        <f t="shared" si="24"/>
        <v>23</v>
      </c>
      <c r="AM127" s="28">
        <f t="shared" si="25"/>
        <v>23</v>
      </c>
      <c r="AN127" s="27"/>
      <c r="AO127" s="24">
        <v>44986</v>
      </c>
      <c r="AP127" s="24"/>
      <c r="AQ127" s="24"/>
      <c r="AR127" s="27" t="s">
        <v>47</v>
      </c>
    </row>
    <row r="128" spans="1:44" ht="117.75" customHeight="1" x14ac:dyDescent="0.3">
      <c r="A128" s="26" t="s">
        <v>867</v>
      </c>
      <c r="B128" s="24">
        <v>44719</v>
      </c>
      <c r="C128" s="25" t="s">
        <v>121</v>
      </c>
      <c r="D128" s="26" t="s">
        <v>868</v>
      </c>
      <c r="E128" s="6" t="s">
        <v>869</v>
      </c>
      <c r="F128" s="24">
        <v>44746</v>
      </c>
      <c r="G128" s="26" t="s">
        <v>870</v>
      </c>
      <c r="H128" s="27" t="s">
        <v>527</v>
      </c>
      <c r="I128" s="27" t="s">
        <v>871</v>
      </c>
      <c r="J128" s="28">
        <v>16246512</v>
      </c>
      <c r="K128" s="29">
        <f t="shared" si="18"/>
        <v>16246512</v>
      </c>
      <c r="L128" s="29">
        <f>K128</f>
        <v>16246512</v>
      </c>
      <c r="M128" s="27" t="s">
        <v>872</v>
      </c>
      <c r="N128" s="27" t="s">
        <v>873</v>
      </c>
      <c r="O128" s="27" t="s">
        <v>45</v>
      </c>
      <c r="P128" s="63">
        <v>100</v>
      </c>
      <c r="Q128" s="25">
        <v>0</v>
      </c>
      <c r="R128" s="67" t="s">
        <v>156</v>
      </c>
      <c r="S128" s="67">
        <v>120</v>
      </c>
      <c r="T128" s="29">
        <f>L128/V128</f>
        <v>65.849999999999994</v>
      </c>
      <c r="U128" s="28">
        <f>T128*S128</f>
        <v>7901.9999999999991</v>
      </c>
      <c r="V128" s="28">
        <f t="shared" si="23"/>
        <v>246720</v>
      </c>
      <c r="W128" s="28">
        <v>246720</v>
      </c>
      <c r="X128" s="28"/>
      <c r="Y128" s="28"/>
      <c r="Z128" s="28"/>
      <c r="AA128" s="28"/>
      <c r="AB128" s="28"/>
      <c r="AC128" s="28"/>
      <c r="AD128" s="28"/>
      <c r="AE128" s="28"/>
      <c r="AF128" s="28"/>
      <c r="AG128" s="28"/>
      <c r="AH128" s="28"/>
      <c r="AI128" s="28"/>
      <c r="AJ128" s="28"/>
      <c r="AK128" s="28"/>
      <c r="AL128" s="28">
        <f t="shared" si="24"/>
        <v>2056</v>
      </c>
      <c r="AM128" s="28">
        <f t="shared" si="25"/>
        <v>2056</v>
      </c>
      <c r="AN128" s="27"/>
      <c r="AO128" s="24">
        <v>44986</v>
      </c>
      <c r="AP128" s="24"/>
      <c r="AQ128" s="24"/>
      <c r="AR128" s="27" t="s">
        <v>47</v>
      </c>
    </row>
    <row r="129" spans="1:45" ht="140.4" x14ac:dyDescent="0.3">
      <c r="A129" s="26" t="s">
        <v>874</v>
      </c>
      <c r="B129" s="24">
        <v>44719</v>
      </c>
      <c r="C129" s="25" t="s">
        <v>121</v>
      </c>
      <c r="D129" s="26" t="s">
        <v>875</v>
      </c>
      <c r="E129" s="6" t="s">
        <v>876</v>
      </c>
      <c r="F129" s="24">
        <v>44746</v>
      </c>
      <c r="G129" s="25" t="s">
        <v>877</v>
      </c>
      <c r="H129" s="27" t="s">
        <v>527</v>
      </c>
      <c r="I129" s="27" t="s">
        <v>878</v>
      </c>
      <c r="J129" s="28">
        <v>9815754</v>
      </c>
      <c r="K129" s="29">
        <f t="shared" si="18"/>
        <v>9815754</v>
      </c>
      <c r="L129" s="29">
        <f>K129</f>
        <v>9815754</v>
      </c>
      <c r="M129" s="27" t="s">
        <v>879</v>
      </c>
      <c r="N129" s="27" t="s">
        <v>880</v>
      </c>
      <c r="O129" s="27" t="s">
        <v>45</v>
      </c>
      <c r="P129" s="63">
        <v>100</v>
      </c>
      <c r="Q129" s="25">
        <v>0</v>
      </c>
      <c r="R129" s="25" t="s">
        <v>156</v>
      </c>
      <c r="S129" s="67">
        <v>60</v>
      </c>
      <c r="T129" s="29">
        <f>L129/V129</f>
        <v>1.83</v>
      </c>
      <c r="U129" s="28">
        <f>T129*S129</f>
        <v>109.80000000000001</v>
      </c>
      <c r="V129" s="28">
        <f t="shared" si="23"/>
        <v>5363800</v>
      </c>
      <c r="W129" s="28">
        <v>5363800</v>
      </c>
      <c r="X129" s="28"/>
      <c r="Y129" s="28"/>
      <c r="Z129" s="28"/>
      <c r="AA129" s="28"/>
      <c r="AB129" s="28"/>
      <c r="AC129" s="28"/>
      <c r="AD129" s="28"/>
      <c r="AE129" s="28"/>
      <c r="AF129" s="28"/>
      <c r="AG129" s="28"/>
      <c r="AH129" s="28"/>
      <c r="AI129" s="28"/>
      <c r="AJ129" s="28"/>
      <c r="AK129" s="28"/>
      <c r="AL129" s="28">
        <f t="shared" si="24"/>
        <v>89396.666666666672</v>
      </c>
      <c r="AM129" s="28">
        <f t="shared" si="25"/>
        <v>89397</v>
      </c>
      <c r="AN129" s="27"/>
      <c r="AO129" s="24">
        <v>44986</v>
      </c>
      <c r="AP129" s="24"/>
      <c r="AQ129" s="24"/>
      <c r="AR129" s="27" t="s">
        <v>47</v>
      </c>
    </row>
    <row r="130" spans="1:45" ht="202.8" x14ac:dyDescent="0.3">
      <c r="A130" s="26" t="s">
        <v>881</v>
      </c>
      <c r="B130" s="24">
        <v>44719</v>
      </c>
      <c r="C130" s="25">
        <v>1416</v>
      </c>
      <c r="D130" s="26" t="s">
        <v>882</v>
      </c>
      <c r="E130" s="6" t="s">
        <v>883</v>
      </c>
      <c r="F130" s="24">
        <v>44746</v>
      </c>
      <c r="G130" s="26" t="s">
        <v>884</v>
      </c>
      <c r="H130" s="27" t="s">
        <v>179</v>
      </c>
      <c r="I130" s="27" t="s">
        <v>885</v>
      </c>
      <c r="J130" s="28">
        <v>58559580</v>
      </c>
      <c r="K130" s="29">
        <f t="shared" si="18"/>
        <v>58559580</v>
      </c>
      <c r="L130" s="29">
        <v>117119160</v>
      </c>
      <c r="M130" s="27" t="s">
        <v>324</v>
      </c>
      <c r="N130" s="27" t="s">
        <v>886</v>
      </c>
      <c r="O130" s="27" t="s">
        <v>173</v>
      </c>
      <c r="P130" s="63">
        <v>0</v>
      </c>
      <c r="Q130" s="25">
        <v>100</v>
      </c>
      <c r="R130" s="25" t="s">
        <v>184</v>
      </c>
      <c r="S130" s="67">
        <v>3000</v>
      </c>
      <c r="T130" s="29">
        <f>L130/V130</f>
        <v>12.37</v>
      </c>
      <c r="U130" s="28">
        <f>T130*S130</f>
        <v>37110</v>
      </c>
      <c r="V130" s="28">
        <f t="shared" si="23"/>
        <v>9468000</v>
      </c>
      <c r="W130" s="28">
        <v>4734000</v>
      </c>
      <c r="X130" s="28"/>
      <c r="Y130" s="28"/>
      <c r="Z130" s="28"/>
      <c r="AA130" s="28"/>
      <c r="AB130" s="28">
        <v>4734000</v>
      </c>
      <c r="AC130" s="28"/>
      <c r="AD130" s="28"/>
      <c r="AE130" s="28"/>
      <c r="AF130" s="28"/>
      <c r="AG130" s="28"/>
      <c r="AH130" s="28"/>
      <c r="AI130" s="28"/>
      <c r="AJ130" s="28"/>
      <c r="AK130" s="28"/>
      <c r="AL130" s="28">
        <f t="shared" si="24"/>
        <v>3156</v>
      </c>
      <c r="AM130" s="28">
        <f t="shared" si="25"/>
        <v>3156</v>
      </c>
      <c r="AN130" s="27"/>
      <c r="AO130" s="24">
        <v>44986</v>
      </c>
      <c r="AP130" s="24">
        <v>45352</v>
      </c>
      <c r="AQ130" s="24"/>
      <c r="AR130" s="27" t="s">
        <v>47</v>
      </c>
    </row>
    <row r="131" spans="1:45" ht="78" x14ac:dyDescent="0.3">
      <c r="A131" s="26" t="s">
        <v>887</v>
      </c>
      <c r="B131" s="24">
        <v>44719</v>
      </c>
      <c r="C131" s="25">
        <v>1416</v>
      </c>
      <c r="D131" s="26" t="s">
        <v>888</v>
      </c>
      <c r="E131" s="6" t="s">
        <v>889</v>
      </c>
      <c r="F131" s="24">
        <v>44750</v>
      </c>
      <c r="G131" s="26" t="s">
        <v>890</v>
      </c>
      <c r="H131" s="27" t="s">
        <v>179</v>
      </c>
      <c r="I131" s="27" t="s">
        <v>891</v>
      </c>
      <c r="J131" s="28">
        <v>661336500</v>
      </c>
      <c r="K131" s="29">
        <f t="shared" si="18"/>
        <v>661336500</v>
      </c>
      <c r="L131" s="28">
        <v>1322673000</v>
      </c>
      <c r="M131" s="27" t="s">
        <v>892</v>
      </c>
      <c r="N131" s="27" t="s">
        <v>893</v>
      </c>
      <c r="O131" s="27" t="s">
        <v>303</v>
      </c>
      <c r="P131" s="63">
        <v>0</v>
      </c>
      <c r="Q131" s="25">
        <v>100</v>
      </c>
      <c r="R131" s="27" t="s">
        <v>894</v>
      </c>
      <c r="S131" s="67">
        <v>1</v>
      </c>
      <c r="T131" s="29" t="s">
        <v>895</v>
      </c>
      <c r="U131" s="29" t="s">
        <v>895</v>
      </c>
      <c r="V131" s="28">
        <f t="shared" si="23"/>
        <v>357600</v>
      </c>
      <c r="W131" s="28">
        <v>178800</v>
      </c>
      <c r="X131" s="28">
        <v>131400</v>
      </c>
      <c r="Y131" s="28">
        <v>486015750</v>
      </c>
      <c r="Z131" s="28">
        <v>47400</v>
      </c>
      <c r="AA131" s="28">
        <v>175320750</v>
      </c>
      <c r="AB131" s="28">
        <v>178800</v>
      </c>
      <c r="AC131" s="28"/>
      <c r="AD131" s="28">
        <v>0</v>
      </c>
      <c r="AE131" s="28"/>
      <c r="AF131" s="28">
        <v>0</v>
      </c>
      <c r="AG131" s="28"/>
      <c r="AH131" s="28"/>
      <c r="AI131" s="28">
        <v>0</v>
      </c>
      <c r="AJ131" s="28"/>
      <c r="AK131" s="28">
        <v>0</v>
      </c>
      <c r="AL131" s="28">
        <f t="shared" si="24"/>
        <v>357600</v>
      </c>
      <c r="AM131" s="28">
        <f t="shared" si="25"/>
        <v>357600</v>
      </c>
      <c r="AN131" s="27"/>
      <c r="AO131" s="24">
        <v>44986</v>
      </c>
      <c r="AP131" s="24">
        <v>45352</v>
      </c>
      <c r="AQ131" s="24"/>
      <c r="AR131" s="27" t="s">
        <v>47</v>
      </c>
      <c r="AS131" s="3"/>
    </row>
    <row r="132" spans="1:45" ht="109.2" x14ac:dyDescent="0.3">
      <c r="A132" s="26" t="s">
        <v>896</v>
      </c>
      <c r="B132" s="24">
        <v>44719</v>
      </c>
      <c r="C132" s="25">
        <v>1416</v>
      </c>
      <c r="D132" s="26" t="s">
        <v>897</v>
      </c>
      <c r="E132" s="6" t="s">
        <v>898</v>
      </c>
      <c r="F132" s="24">
        <v>44746</v>
      </c>
      <c r="G132" s="25" t="s">
        <v>899</v>
      </c>
      <c r="H132" s="27" t="s">
        <v>900</v>
      </c>
      <c r="I132" s="27" t="s">
        <v>901</v>
      </c>
      <c r="J132" s="28">
        <v>223738702.88</v>
      </c>
      <c r="K132" s="29">
        <f t="shared" si="18"/>
        <v>223738702.88</v>
      </c>
      <c r="L132" s="29">
        <f t="shared" si="18"/>
        <v>223738702.88</v>
      </c>
      <c r="M132" s="27" t="s">
        <v>310</v>
      </c>
      <c r="N132" s="27" t="s">
        <v>902</v>
      </c>
      <c r="O132" s="27" t="s">
        <v>312</v>
      </c>
      <c r="P132" s="63">
        <v>0</v>
      </c>
      <c r="Q132" s="25">
        <v>100</v>
      </c>
      <c r="R132" s="25" t="s">
        <v>174</v>
      </c>
      <c r="S132" s="67">
        <v>1</v>
      </c>
      <c r="T132" s="29">
        <f>L132/V132</f>
        <v>263842.81</v>
      </c>
      <c r="U132" s="28">
        <f t="shared" ref="U132:U152" si="26">T132*S132</f>
        <v>263842.81</v>
      </c>
      <c r="V132" s="28">
        <f t="shared" si="23"/>
        <v>848</v>
      </c>
      <c r="W132" s="28">
        <v>848</v>
      </c>
      <c r="X132" s="28"/>
      <c r="Y132" s="28"/>
      <c r="Z132" s="28"/>
      <c r="AA132" s="28"/>
      <c r="AB132" s="28"/>
      <c r="AC132" s="28"/>
      <c r="AD132" s="28"/>
      <c r="AE132" s="28"/>
      <c r="AF132" s="28"/>
      <c r="AG132" s="28"/>
      <c r="AH132" s="28"/>
      <c r="AI132" s="28"/>
      <c r="AJ132" s="28"/>
      <c r="AK132" s="28"/>
      <c r="AL132" s="28">
        <f t="shared" si="24"/>
        <v>848</v>
      </c>
      <c r="AM132" s="28">
        <f t="shared" si="25"/>
        <v>848</v>
      </c>
      <c r="AN132" s="27"/>
      <c r="AO132" s="24">
        <v>44986</v>
      </c>
      <c r="AP132" s="24"/>
      <c r="AQ132" s="24"/>
      <c r="AR132" s="27" t="s">
        <v>47</v>
      </c>
      <c r="AS132" s="3"/>
    </row>
    <row r="133" spans="1:45" ht="62.4" x14ac:dyDescent="0.3">
      <c r="A133" s="26" t="s">
        <v>903</v>
      </c>
      <c r="B133" s="24">
        <v>44719</v>
      </c>
      <c r="C133" s="25">
        <v>1416</v>
      </c>
      <c r="D133" s="26" t="s">
        <v>904</v>
      </c>
      <c r="E133" s="6" t="s">
        <v>905</v>
      </c>
      <c r="F133" s="24">
        <v>44746</v>
      </c>
      <c r="G133" s="25" t="s">
        <v>906</v>
      </c>
      <c r="H133" s="27" t="s">
        <v>900</v>
      </c>
      <c r="I133" s="27" t="s">
        <v>907</v>
      </c>
      <c r="J133" s="28">
        <v>282522763.16000003</v>
      </c>
      <c r="K133" s="29">
        <f t="shared" si="18"/>
        <v>282522763.16000003</v>
      </c>
      <c r="L133" s="29">
        <f t="shared" si="18"/>
        <v>282522763.16000003</v>
      </c>
      <c r="M133" s="27" t="s">
        <v>310</v>
      </c>
      <c r="N133" s="27" t="s">
        <v>908</v>
      </c>
      <c r="O133" s="27" t="s">
        <v>312</v>
      </c>
      <c r="P133" s="63">
        <v>0</v>
      </c>
      <c r="Q133" s="25">
        <v>100</v>
      </c>
      <c r="R133" s="25" t="s">
        <v>174</v>
      </c>
      <c r="S133" s="67">
        <v>1</v>
      </c>
      <c r="T133" s="29">
        <f>L133/V133</f>
        <v>52768.540000000008</v>
      </c>
      <c r="U133" s="28">
        <f t="shared" si="26"/>
        <v>52768.540000000008</v>
      </c>
      <c r="V133" s="28">
        <f t="shared" si="23"/>
        <v>5354</v>
      </c>
      <c r="W133" s="28">
        <v>5354</v>
      </c>
      <c r="X133" s="28"/>
      <c r="Y133" s="28"/>
      <c r="Z133" s="28"/>
      <c r="AA133" s="28"/>
      <c r="AB133" s="28"/>
      <c r="AC133" s="28"/>
      <c r="AD133" s="28"/>
      <c r="AE133" s="28"/>
      <c r="AF133" s="28"/>
      <c r="AG133" s="28"/>
      <c r="AH133" s="28"/>
      <c r="AI133" s="28"/>
      <c r="AJ133" s="28"/>
      <c r="AK133" s="28"/>
      <c r="AL133" s="28">
        <f t="shared" si="24"/>
        <v>5354</v>
      </c>
      <c r="AM133" s="28">
        <f t="shared" si="25"/>
        <v>5354</v>
      </c>
      <c r="AN133" s="27"/>
      <c r="AO133" s="24">
        <v>44986</v>
      </c>
      <c r="AP133" s="24"/>
      <c r="AQ133" s="24"/>
      <c r="AR133" s="27" t="s">
        <v>47</v>
      </c>
    </row>
    <row r="134" spans="1:45" ht="57.6" x14ac:dyDescent="0.3">
      <c r="A134" s="26" t="s">
        <v>909</v>
      </c>
      <c r="B134" s="24">
        <v>44721</v>
      </c>
      <c r="C134" s="25" t="s">
        <v>121</v>
      </c>
      <c r="D134" s="26" t="s">
        <v>910</v>
      </c>
      <c r="E134" s="6" t="s">
        <v>911</v>
      </c>
      <c r="F134" s="24">
        <v>44746</v>
      </c>
      <c r="G134" s="26" t="s">
        <v>912</v>
      </c>
      <c r="H134" s="27" t="s">
        <v>135</v>
      </c>
      <c r="I134" s="27" t="s">
        <v>913</v>
      </c>
      <c r="J134" s="28">
        <v>97072971</v>
      </c>
      <c r="K134" s="29">
        <f t="shared" si="18"/>
        <v>97072971</v>
      </c>
      <c r="L134" s="29">
        <f t="shared" si="18"/>
        <v>97072971</v>
      </c>
      <c r="M134" s="27" t="s">
        <v>914</v>
      </c>
      <c r="N134" s="27" t="s">
        <v>915</v>
      </c>
      <c r="O134" s="27" t="s">
        <v>45</v>
      </c>
      <c r="P134" s="63">
        <v>100</v>
      </c>
      <c r="Q134" s="25">
        <v>0</v>
      </c>
      <c r="R134" s="67" t="s">
        <v>156</v>
      </c>
      <c r="S134" s="67">
        <v>30</v>
      </c>
      <c r="T134" s="29">
        <f>L134/V134</f>
        <v>21.65</v>
      </c>
      <c r="U134" s="28">
        <f t="shared" si="26"/>
        <v>649.5</v>
      </c>
      <c r="V134" s="28">
        <f t="shared" si="23"/>
        <v>4483740</v>
      </c>
      <c r="W134" s="28">
        <v>4483740</v>
      </c>
      <c r="X134" s="28"/>
      <c r="Y134" s="28"/>
      <c r="Z134" s="28"/>
      <c r="AA134" s="28"/>
      <c r="AB134" s="28"/>
      <c r="AC134" s="28"/>
      <c r="AD134" s="28"/>
      <c r="AE134" s="28"/>
      <c r="AF134" s="28"/>
      <c r="AG134" s="28"/>
      <c r="AH134" s="28"/>
      <c r="AI134" s="28"/>
      <c r="AJ134" s="28"/>
      <c r="AK134" s="28"/>
      <c r="AL134" s="28">
        <f t="shared" si="24"/>
        <v>149458</v>
      </c>
      <c r="AM134" s="28">
        <f t="shared" si="25"/>
        <v>149458</v>
      </c>
      <c r="AN134" s="27"/>
      <c r="AO134" s="24">
        <v>44986</v>
      </c>
      <c r="AP134" s="24"/>
      <c r="AQ134" s="24"/>
      <c r="AR134" s="27" t="s">
        <v>47</v>
      </c>
    </row>
    <row r="135" spans="1:45" ht="187.2" x14ac:dyDescent="0.3">
      <c r="A135" s="26" t="s">
        <v>916</v>
      </c>
      <c r="B135" s="24">
        <v>44721</v>
      </c>
      <c r="C135" s="25">
        <v>1416</v>
      </c>
      <c r="D135" s="26" t="s">
        <v>917</v>
      </c>
      <c r="E135" s="6" t="s">
        <v>918</v>
      </c>
      <c r="F135" s="24">
        <v>44747</v>
      </c>
      <c r="G135" s="25" t="s">
        <v>919</v>
      </c>
      <c r="H135" s="27" t="s">
        <v>143</v>
      </c>
      <c r="I135" s="27" t="s">
        <v>920</v>
      </c>
      <c r="J135" s="28">
        <v>10545799</v>
      </c>
      <c r="K135" s="29">
        <f t="shared" si="18"/>
        <v>10545799</v>
      </c>
      <c r="L135" s="29">
        <f t="shared" si="18"/>
        <v>10545799</v>
      </c>
      <c r="M135" s="27" t="s">
        <v>921</v>
      </c>
      <c r="N135" s="27" t="s">
        <v>922</v>
      </c>
      <c r="O135" s="27" t="s">
        <v>173</v>
      </c>
      <c r="P135" s="63">
        <v>0</v>
      </c>
      <c r="Q135" s="25">
        <v>100</v>
      </c>
      <c r="R135" s="67" t="s">
        <v>156</v>
      </c>
      <c r="S135" s="68">
        <v>1</v>
      </c>
      <c r="T135" s="29">
        <f>L135/V135</f>
        <v>14446.3</v>
      </c>
      <c r="U135" s="28">
        <f t="shared" si="26"/>
        <v>14446.3</v>
      </c>
      <c r="V135" s="28">
        <f t="shared" si="23"/>
        <v>730</v>
      </c>
      <c r="W135" s="28">
        <v>555</v>
      </c>
      <c r="X135" s="28"/>
      <c r="Y135" s="28"/>
      <c r="Z135" s="28"/>
      <c r="AA135" s="28"/>
      <c r="AB135" s="28">
        <v>175</v>
      </c>
      <c r="AC135" s="28"/>
      <c r="AD135" s="28"/>
      <c r="AE135" s="28"/>
      <c r="AF135" s="28"/>
      <c r="AG135" s="28"/>
      <c r="AH135" s="28"/>
      <c r="AI135" s="28"/>
      <c r="AJ135" s="28"/>
      <c r="AK135" s="28"/>
      <c r="AL135" s="28">
        <f t="shared" si="24"/>
        <v>730</v>
      </c>
      <c r="AM135" s="28">
        <f t="shared" si="25"/>
        <v>730</v>
      </c>
      <c r="AN135" s="27"/>
      <c r="AO135" s="24">
        <v>45031</v>
      </c>
      <c r="AP135" s="24">
        <v>45108</v>
      </c>
      <c r="AQ135" s="24"/>
      <c r="AR135" s="27" t="s">
        <v>47</v>
      </c>
    </row>
    <row r="136" spans="1:45" ht="63" customHeight="1" x14ac:dyDescent="0.3">
      <c r="A136" s="26" t="s">
        <v>923</v>
      </c>
      <c r="B136" s="24">
        <v>44721</v>
      </c>
      <c r="C136" s="25" t="s">
        <v>121</v>
      </c>
      <c r="D136" s="26" t="s">
        <v>924</v>
      </c>
      <c r="E136" s="6" t="s">
        <v>925</v>
      </c>
      <c r="F136" s="24">
        <v>44746</v>
      </c>
      <c r="G136" s="25" t="s">
        <v>926</v>
      </c>
      <c r="H136" s="27" t="s">
        <v>927</v>
      </c>
      <c r="I136" s="27" t="s">
        <v>928</v>
      </c>
      <c r="J136" s="28">
        <v>22402406.399999999</v>
      </c>
      <c r="K136" s="29">
        <f t="shared" si="18"/>
        <v>22402406.399999999</v>
      </c>
      <c r="L136" s="29">
        <f t="shared" si="18"/>
        <v>22402406.399999999</v>
      </c>
      <c r="M136" s="24" t="s">
        <v>929</v>
      </c>
      <c r="N136" s="27" t="s">
        <v>930</v>
      </c>
      <c r="O136" s="27" t="s">
        <v>45</v>
      </c>
      <c r="P136" s="63">
        <v>100</v>
      </c>
      <c r="Q136" s="25">
        <v>0</v>
      </c>
      <c r="R136" s="67" t="s">
        <v>156</v>
      </c>
      <c r="S136" s="25">
        <v>60</v>
      </c>
      <c r="T136" s="29">
        <f>J136/V136</f>
        <v>28.159999999999997</v>
      </c>
      <c r="U136" s="28">
        <f t="shared" si="26"/>
        <v>1689.6</v>
      </c>
      <c r="V136" s="28">
        <f t="shared" si="23"/>
        <v>795540</v>
      </c>
      <c r="W136" s="28">
        <v>795540</v>
      </c>
      <c r="X136" s="28"/>
      <c r="Y136" s="28"/>
      <c r="Z136" s="28"/>
      <c r="AA136" s="28"/>
      <c r="AB136" s="28"/>
      <c r="AC136" s="28"/>
      <c r="AD136" s="28"/>
      <c r="AE136" s="28"/>
      <c r="AF136" s="28"/>
      <c r="AG136" s="28"/>
      <c r="AH136" s="28"/>
      <c r="AI136" s="28"/>
      <c r="AJ136" s="28"/>
      <c r="AK136" s="28"/>
      <c r="AL136" s="28">
        <f t="shared" si="24"/>
        <v>13259</v>
      </c>
      <c r="AM136" s="28">
        <f t="shared" si="25"/>
        <v>13259</v>
      </c>
      <c r="AN136" s="27"/>
      <c r="AO136" s="24">
        <v>44986</v>
      </c>
      <c r="AP136" s="24"/>
      <c r="AQ136" s="24"/>
      <c r="AR136" s="27" t="s">
        <v>47</v>
      </c>
    </row>
    <row r="137" spans="1:45" ht="62.4" x14ac:dyDescent="0.3">
      <c r="A137" s="26" t="s">
        <v>931</v>
      </c>
      <c r="B137" s="24">
        <v>44721</v>
      </c>
      <c r="C137" s="25" t="s">
        <v>121</v>
      </c>
      <c r="D137" s="26" t="s">
        <v>932</v>
      </c>
      <c r="E137" s="6" t="s">
        <v>933</v>
      </c>
      <c r="F137" s="24">
        <v>44746</v>
      </c>
      <c r="G137" s="26" t="s">
        <v>934</v>
      </c>
      <c r="H137" s="27" t="s">
        <v>135</v>
      </c>
      <c r="I137" s="27" t="s">
        <v>935</v>
      </c>
      <c r="J137" s="28">
        <v>35863167.600000001</v>
      </c>
      <c r="K137" s="29">
        <f t="shared" si="18"/>
        <v>35863167.600000001</v>
      </c>
      <c r="L137" s="29">
        <f t="shared" si="18"/>
        <v>35863167.600000001</v>
      </c>
      <c r="M137" s="27" t="s">
        <v>936</v>
      </c>
      <c r="N137" s="27" t="s">
        <v>937</v>
      </c>
      <c r="O137" s="27" t="s">
        <v>155</v>
      </c>
      <c r="P137" s="63">
        <v>0</v>
      </c>
      <c r="Q137" s="25">
        <v>100</v>
      </c>
      <c r="R137" s="67" t="s">
        <v>156</v>
      </c>
      <c r="S137" s="67">
        <v>30</v>
      </c>
      <c r="T137" s="29">
        <f>L137/V137</f>
        <v>414.22</v>
      </c>
      <c r="U137" s="28">
        <f t="shared" si="26"/>
        <v>12426.6</v>
      </c>
      <c r="V137" s="28">
        <f t="shared" si="23"/>
        <v>86580</v>
      </c>
      <c r="W137" s="28">
        <v>86580</v>
      </c>
      <c r="X137" s="28"/>
      <c r="Y137" s="28"/>
      <c r="Z137" s="28"/>
      <c r="AA137" s="28"/>
      <c r="AB137" s="28"/>
      <c r="AC137" s="28"/>
      <c r="AD137" s="28"/>
      <c r="AE137" s="28"/>
      <c r="AF137" s="28"/>
      <c r="AG137" s="28"/>
      <c r="AH137" s="28"/>
      <c r="AI137" s="28"/>
      <c r="AJ137" s="28"/>
      <c r="AK137" s="28"/>
      <c r="AL137" s="28">
        <f t="shared" si="24"/>
        <v>2886</v>
      </c>
      <c r="AM137" s="28">
        <f t="shared" si="25"/>
        <v>2886</v>
      </c>
      <c r="AN137" s="27"/>
      <c r="AO137" s="24">
        <v>44986</v>
      </c>
      <c r="AP137" s="24"/>
      <c r="AQ137" s="24"/>
      <c r="AR137" s="27" t="s">
        <v>47</v>
      </c>
    </row>
    <row r="138" spans="1:45" ht="164.25" customHeight="1" x14ac:dyDescent="0.3">
      <c r="A138" s="26" t="s">
        <v>938</v>
      </c>
      <c r="B138" s="24">
        <v>44721</v>
      </c>
      <c r="C138" s="25" t="s">
        <v>121</v>
      </c>
      <c r="D138" s="26" t="s">
        <v>939</v>
      </c>
      <c r="E138" s="6" t="s">
        <v>940</v>
      </c>
      <c r="F138" s="24">
        <v>44746</v>
      </c>
      <c r="G138" s="25" t="s">
        <v>941</v>
      </c>
      <c r="H138" s="27" t="s">
        <v>927</v>
      </c>
      <c r="I138" s="27" t="s">
        <v>942</v>
      </c>
      <c r="J138" s="28">
        <v>2508579</v>
      </c>
      <c r="K138" s="29">
        <f t="shared" si="18"/>
        <v>2508579</v>
      </c>
      <c r="L138" s="29">
        <f t="shared" si="18"/>
        <v>2508579</v>
      </c>
      <c r="M138" s="27" t="s">
        <v>929</v>
      </c>
      <c r="N138" s="27" t="s">
        <v>943</v>
      </c>
      <c r="O138" s="27" t="s">
        <v>45</v>
      </c>
      <c r="P138" s="63">
        <v>100</v>
      </c>
      <c r="Q138" s="25">
        <v>0</v>
      </c>
      <c r="R138" s="67" t="s">
        <v>156</v>
      </c>
      <c r="S138" s="67">
        <v>20</v>
      </c>
      <c r="T138" s="29">
        <f>L138/V138</f>
        <v>31.65</v>
      </c>
      <c r="U138" s="28">
        <f t="shared" si="26"/>
        <v>633</v>
      </c>
      <c r="V138" s="28">
        <f t="shared" si="23"/>
        <v>79260</v>
      </c>
      <c r="W138" s="28">
        <v>79260</v>
      </c>
      <c r="X138" s="28"/>
      <c r="Y138" s="28"/>
      <c r="Z138" s="28"/>
      <c r="AA138" s="28"/>
      <c r="AB138" s="28"/>
      <c r="AC138" s="28"/>
      <c r="AD138" s="28"/>
      <c r="AE138" s="28"/>
      <c r="AF138" s="28"/>
      <c r="AG138" s="28"/>
      <c r="AH138" s="28"/>
      <c r="AI138" s="28"/>
      <c r="AJ138" s="28"/>
      <c r="AK138" s="28"/>
      <c r="AL138" s="28">
        <f t="shared" si="24"/>
        <v>3963</v>
      </c>
      <c r="AM138" s="28">
        <f t="shared" si="25"/>
        <v>3963</v>
      </c>
      <c r="AN138" s="27"/>
      <c r="AO138" s="24">
        <v>44986</v>
      </c>
      <c r="AP138" s="24"/>
      <c r="AQ138" s="24"/>
      <c r="AR138" s="27" t="s">
        <v>47</v>
      </c>
    </row>
    <row r="139" spans="1:45" ht="144.75" customHeight="1" x14ac:dyDescent="0.3">
      <c r="A139" s="26" t="s">
        <v>944</v>
      </c>
      <c r="B139" s="24">
        <v>44721</v>
      </c>
      <c r="C139" s="25" t="s">
        <v>121</v>
      </c>
      <c r="D139" s="26" t="s">
        <v>945</v>
      </c>
      <c r="E139" s="6" t="s">
        <v>946</v>
      </c>
      <c r="F139" s="24">
        <v>44746</v>
      </c>
      <c r="G139" s="26" t="s">
        <v>947</v>
      </c>
      <c r="H139" s="27" t="s">
        <v>863</v>
      </c>
      <c r="I139" s="27" t="s">
        <v>948</v>
      </c>
      <c r="J139" s="28">
        <v>1169454</v>
      </c>
      <c r="K139" s="29">
        <f t="shared" si="18"/>
        <v>1169454</v>
      </c>
      <c r="L139" s="29">
        <f t="shared" si="18"/>
        <v>1169454</v>
      </c>
      <c r="M139" s="27" t="s">
        <v>865</v>
      </c>
      <c r="N139" s="27" t="s">
        <v>949</v>
      </c>
      <c r="O139" s="27" t="s">
        <v>173</v>
      </c>
      <c r="P139" s="63">
        <v>0</v>
      </c>
      <c r="Q139" s="25">
        <v>100</v>
      </c>
      <c r="R139" s="67" t="s">
        <v>156</v>
      </c>
      <c r="S139" s="67">
        <v>60</v>
      </c>
      <c r="T139" s="29">
        <f>L139/V139</f>
        <v>336.05</v>
      </c>
      <c r="U139" s="28">
        <f t="shared" si="26"/>
        <v>20163</v>
      </c>
      <c r="V139" s="28">
        <f t="shared" si="23"/>
        <v>3480</v>
      </c>
      <c r="W139" s="28">
        <v>3480</v>
      </c>
      <c r="X139" s="28"/>
      <c r="Y139" s="28"/>
      <c r="Z139" s="28"/>
      <c r="AA139" s="28"/>
      <c r="AB139" s="28"/>
      <c r="AC139" s="28"/>
      <c r="AD139" s="28"/>
      <c r="AE139" s="28"/>
      <c r="AF139" s="28"/>
      <c r="AG139" s="28"/>
      <c r="AH139" s="28"/>
      <c r="AI139" s="28"/>
      <c r="AJ139" s="28"/>
      <c r="AK139" s="28"/>
      <c r="AL139" s="28">
        <f t="shared" si="24"/>
        <v>58</v>
      </c>
      <c r="AM139" s="28">
        <f t="shared" si="25"/>
        <v>58</v>
      </c>
      <c r="AN139" s="27"/>
      <c r="AO139" s="24">
        <v>44986</v>
      </c>
      <c r="AP139" s="24"/>
      <c r="AQ139" s="24"/>
      <c r="AR139" s="27" t="s">
        <v>47</v>
      </c>
    </row>
    <row r="140" spans="1:45" ht="62.4" x14ac:dyDescent="0.3">
      <c r="A140" s="26" t="s">
        <v>950</v>
      </c>
      <c r="B140" s="24">
        <v>44721</v>
      </c>
      <c r="C140" s="25" t="s">
        <v>121</v>
      </c>
      <c r="D140" s="26" t="s">
        <v>951</v>
      </c>
      <c r="E140" s="6" t="s">
        <v>952</v>
      </c>
      <c r="F140" s="24">
        <v>44746</v>
      </c>
      <c r="G140" s="26" t="s">
        <v>953</v>
      </c>
      <c r="H140" s="27" t="s">
        <v>135</v>
      </c>
      <c r="I140" s="27" t="s">
        <v>954</v>
      </c>
      <c r="J140" s="28">
        <v>766871</v>
      </c>
      <c r="K140" s="29">
        <f t="shared" si="18"/>
        <v>766871</v>
      </c>
      <c r="L140" s="29">
        <f t="shared" si="18"/>
        <v>766871</v>
      </c>
      <c r="M140" s="27" t="s">
        <v>914</v>
      </c>
      <c r="N140" s="27" t="s">
        <v>955</v>
      </c>
      <c r="O140" s="27" t="s">
        <v>45</v>
      </c>
      <c r="P140" s="63">
        <v>100</v>
      </c>
      <c r="Q140" s="25">
        <v>0</v>
      </c>
      <c r="R140" s="67" t="s">
        <v>156</v>
      </c>
      <c r="S140" s="67">
        <v>60</v>
      </c>
      <c r="T140" s="29">
        <f>L140/V140</f>
        <v>4.97</v>
      </c>
      <c r="U140" s="28">
        <f t="shared" si="26"/>
        <v>298.2</v>
      </c>
      <c r="V140" s="28">
        <f t="shared" si="23"/>
        <v>154300</v>
      </c>
      <c r="W140" s="28">
        <v>154300</v>
      </c>
      <c r="X140" s="28"/>
      <c r="Y140" s="28"/>
      <c r="Z140" s="28"/>
      <c r="AA140" s="28"/>
      <c r="AB140" s="28"/>
      <c r="AC140" s="28"/>
      <c r="AD140" s="28"/>
      <c r="AE140" s="28"/>
      <c r="AF140" s="28"/>
      <c r="AG140" s="28"/>
      <c r="AH140" s="28"/>
      <c r="AI140" s="28"/>
      <c r="AJ140" s="28"/>
      <c r="AK140" s="28"/>
      <c r="AL140" s="28">
        <f t="shared" si="24"/>
        <v>2571.6666666666665</v>
      </c>
      <c r="AM140" s="28">
        <f t="shared" si="25"/>
        <v>2572</v>
      </c>
      <c r="AN140" s="27"/>
      <c r="AO140" s="24">
        <v>44986</v>
      </c>
      <c r="AP140" s="24"/>
      <c r="AQ140" s="24"/>
      <c r="AR140" s="27" t="s">
        <v>47</v>
      </c>
    </row>
    <row r="141" spans="1:45" ht="62.4" x14ac:dyDescent="0.3">
      <c r="A141" s="26" t="s">
        <v>956</v>
      </c>
      <c r="B141" s="24">
        <v>44721</v>
      </c>
      <c r="C141" s="25">
        <v>1416</v>
      </c>
      <c r="D141" s="26" t="s">
        <v>957</v>
      </c>
      <c r="E141" s="6" t="s">
        <v>958</v>
      </c>
      <c r="F141" s="24">
        <v>44750</v>
      </c>
      <c r="G141" s="26" t="s">
        <v>959</v>
      </c>
      <c r="H141" s="27" t="s">
        <v>900</v>
      </c>
      <c r="I141" s="27" t="s">
        <v>960</v>
      </c>
      <c r="J141" s="28">
        <v>1349397104.8800001</v>
      </c>
      <c r="K141" s="29">
        <f t="shared" si="18"/>
        <v>1349397104.8800001</v>
      </c>
      <c r="L141" s="29">
        <f t="shared" si="18"/>
        <v>1349397104.8800001</v>
      </c>
      <c r="M141" s="27" t="s">
        <v>310</v>
      </c>
      <c r="N141" s="27" t="s">
        <v>961</v>
      </c>
      <c r="O141" s="27" t="s">
        <v>312</v>
      </c>
      <c r="P141" s="63">
        <v>0</v>
      </c>
      <c r="Q141" s="25">
        <v>100</v>
      </c>
      <c r="R141" s="25" t="s">
        <v>174</v>
      </c>
      <c r="S141" s="73">
        <v>0.4</v>
      </c>
      <c r="T141" s="29">
        <f>L141/V141</f>
        <v>263842.70000000007</v>
      </c>
      <c r="U141" s="28">
        <f t="shared" si="26"/>
        <v>105537.08000000003</v>
      </c>
      <c r="V141" s="28">
        <f t="shared" si="23"/>
        <v>5114.3999999999996</v>
      </c>
      <c r="W141" s="28">
        <v>5114.3999999999996</v>
      </c>
      <c r="X141" s="28"/>
      <c r="Y141" s="28"/>
      <c r="Z141" s="28"/>
      <c r="AA141" s="28"/>
      <c r="AB141" s="28"/>
      <c r="AC141" s="28"/>
      <c r="AD141" s="28"/>
      <c r="AE141" s="28"/>
      <c r="AF141" s="28"/>
      <c r="AG141" s="28"/>
      <c r="AH141" s="28"/>
      <c r="AI141" s="28"/>
      <c r="AJ141" s="28"/>
      <c r="AK141" s="28"/>
      <c r="AL141" s="28">
        <f t="shared" si="24"/>
        <v>12785.999999999998</v>
      </c>
      <c r="AM141" s="28">
        <f t="shared" si="25"/>
        <v>12786</v>
      </c>
      <c r="AN141" s="27"/>
      <c r="AO141" s="24">
        <v>44958</v>
      </c>
      <c r="AP141" s="24"/>
      <c r="AQ141" s="24"/>
      <c r="AR141" s="27" t="s">
        <v>47</v>
      </c>
    </row>
    <row r="142" spans="1:45" ht="215.25" customHeight="1" x14ac:dyDescent="0.3">
      <c r="A142" s="26" t="s">
        <v>962</v>
      </c>
      <c r="B142" s="24">
        <v>44721</v>
      </c>
      <c r="C142" s="25">
        <v>1416</v>
      </c>
      <c r="D142" s="26" t="s">
        <v>963</v>
      </c>
      <c r="E142" s="6" t="s">
        <v>964</v>
      </c>
      <c r="F142" s="24">
        <v>44746</v>
      </c>
      <c r="G142" s="25" t="s">
        <v>965</v>
      </c>
      <c r="H142" s="27" t="s">
        <v>143</v>
      </c>
      <c r="I142" s="27" t="s">
        <v>966</v>
      </c>
      <c r="J142" s="28">
        <v>83392186.799999997</v>
      </c>
      <c r="K142" s="29">
        <f t="shared" si="18"/>
        <v>83392186.799999997</v>
      </c>
      <c r="L142" s="29">
        <v>132241909.8</v>
      </c>
      <c r="M142" s="27" t="s">
        <v>821</v>
      </c>
      <c r="N142" s="27" t="s">
        <v>967</v>
      </c>
      <c r="O142" s="27" t="s">
        <v>312</v>
      </c>
      <c r="P142" s="63">
        <v>0</v>
      </c>
      <c r="Q142" s="25">
        <v>100</v>
      </c>
      <c r="R142" s="25" t="s">
        <v>174</v>
      </c>
      <c r="S142" s="67">
        <v>4</v>
      </c>
      <c r="T142" s="29">
        <f>L142/V142</f>
        <v>2013.55</v>
      </c>
      <c r="U142" s="28">
        <f t="shared" si="26"/>
        <v>8054.2</v>
      </c>
      <c r="V142" s="28">
        <f t="shared" si="23"/>
        <v>65676</v>
      </c>
      <c r="W142" s="28">
        <v>41416</v>
      </c>
      <c r="X142" s="28">
        <v>1880</v>
      </c>
      <c r="Y142" s="28">
        <v>3785474</v>
      </c>
      <c r="Z142" s="28">
        <v>22536</v>
      </c>
      <c r="AA142" s="28">
        <v>45377362.799999997</v>
      </c>
      <c r="AB142" s="28">
        <v>24260</v>
      </c>
      <c r="AC142" s="28"/>
      <c r="AD142" s="28">
        <v>0</v>
      </c>
      <c r="AE142" s="28"/>
      <c r="AF142" s="28">
        <v>0</v>
      </c>
      <c r="AG142" s="28"/>
      <c r="AH142" s="28"/>
      <c r="AI142" s="28">
        <v>0</v>
      </c>
      <c r="AJ142" s="28"/>
      <c r="AK142" s="28">
        <v>0</v>
      </c>
      <c r="AL142" s="28">
        <f t="shared" si="24"/>
        <v>16419</v>
      </c>
      <c r="AM142" s="28">
        <f t="shared" si="25"/>
        <v>16419</v>
      </c>
      <c r="AN142" s="27"/>
      <c r="AO142" s="24">
        <v>44986</v>
      </c>
      <c r="AP142" s="24">
        <v>45352</v>
      </c>
      <c r="AQ142" s="24"/>
      <c r="AR142" s="27" t="s">
        <v>47</v>
      </c>
    </row>
    <row r="143" spans="1:45" ht="195" customHeight="1" x14ac:dyDescent="0.3">
      <c r="A143" s="26" t="s">
        <v>968</v>
      </c>
      <c r="B143" s="24">
        <v>44721</v>
      </c>
      <c r="C143" s="25" t="s">
        <v>121</v>
      </c>
      <c r="D143" s="26" t="s">
        <v>969</v>
      </c>
      <c r="E143" s="6" t="s">
        <v>970</v>
      </c>
      <c r="F143" s="24">
        <v>44746</v>
      </c>
      <c r="G143" s="25" t="s">
        <v>971</v>
      </c>
      <c r="H143" s="27" t="s">
        <v>135</v>
      </c>
      <c r="I143" s="27" t="s">
        <v>972</v>
      </c>
      <c r="J143" s="28">
        <v>16365009.57</v>
      </c>
      <c r="K143" s="29">
        <f t="shared" si="18"/>
        <v>16365009.57</v>
      </c>
      <c r="L143" s="29">
        <f t="shared" si="18"/>
        <v>16365009.57</v>
      </c>
      <c r="M143" s="27" t="s">
        <v>914</v>
      </c>
      <c r="N143" s="27" t="s">
        <v>973</v>
      </c>
      <c r="O143" s="27" t="s">
        <v>45</v>
      </c>
      <c r="P143" s="63">
        <v>100</v>
      </c>
      <c r="Q143" s="25">
        <v>0</v>
      </c>
      <c r="R143" s="67" t="s">
        <v>156</v>
      </c>
      <c r="S143" s="67">
        <v>60</v>
      </c>
      <c r="T143" s="29">
        <f>L143/V143</f>
        <v>10.790000000000001</v>
      </c>
      <c r="U143" s="28">
        <f t="shared" si="26"/>
        <v>647.40000000000009</v>
      </c>
      <c r="V143" s="28">
        <f t="shared" si="23"/>
        <v>1516683</v>
      </c>
      <c r="W143" s="28">
        <v>1516683</v>
      </c>
      <c r="X143" s="28"/>
      <c r="Y143" s="28"/>
      <c r="Z143" s="28"/>
      <c r="AA143" s="28"/>
      <c r="AB143" s="28"/>
      <c r="AC143" s="28"/>
      <c r="AD143" s="28"/>
      <c r="AE143" s="28"/>
      <c r="AF143" s="28"/>
      <c r="AG143" s="28"/>
      <c r="AH143" s="28"/>
      <c r="AI143" s="28"/>
      <c r="AJ143" s="28"/>
      <c r="AK143" s="28"/>
      <c r="AL143" s="28">
        <f t="shared" si="24"/>
        <v>25278.05</v>
      </c>
      <c r="AM143" s="28">
        <f t="shared" si="25"/>
        <v>25279</v>
      </c>
      <c r="AN143" s="27"/>
      <c r="AO143" s="24">
        <v>44986</v>
      </c>
      <c r="AP143" s="24"/>
      <c r="AQ143" s="24"/>
      <c r="AR143" s="27" t="s">
        <v>47</v>
      </c>
    </row>
    <row r="144" spans="1:45" ht="156.6" customHeight="1" x14ac:dyDescent="0.3">
      <c r="A144" s="26" t="s">
        <v>974</v>
      </c>
      <c r="B144" s="24">
        <v>44722</v>
      </c>
      <c r="C144" s="25" t="s">
        <v>121</v>
      </c>
      <c r="D144" s="26" t="s">
        <v>975</v>
      </c>
      <c r="E144" s="6" t="s">
        <v>976</v>
      </c>
      <c r="F144" s="24">
        <v>44750</v>
      </c>
      <c r="G144" s="26" t="s">
        <v>977</v>
      </c>
      <c r="H144" s="27" t="s">
        <v>143</v>
      </c>
      <c r="I144" s="27" t="s">
        <v>978</v>
      </c>
      <c r="J144" s="28">
        <v>790105012.04999995</v>
      </c>
      <c r="K144" s="29">
        <v>1027123145.25</v>
      </c>
      <c r="L144" s="29">
        <f t="shared" ref="L144:L178" si="27">K144</f>
        <v>1027123145.25</v>
      </c>
      <c r="M144" s="27" t="s">
        <v>979</v>
      </c>
      <c r="N144" s="27" t="s">
        <v>980</v>
      </c>
      <c r="O144" s="27" t="s">
        <v>981</v>
      </c>
      <c r="P144" s="63">
        <v>0</v>
      </c>
      <c r="Q144" s="25">
        <v>100</v>
      </c>
      <c r="R144" s="67" t="s">
        <v>156</v>
      </c>
      <c r="S144" s="67">
        <v>30</v>
      </c>
      <c r="T144" s="29">
        <f>L144/V144</f>
        <v>524.33000000000004</v>
      </c>
      <c r="U144" s="28">
        <f t="shared" si="26"/>
        <v>15729.900000000001</v>
      </c>
      <c r="V144" s="28">
        <f t="shared" si="23"/>
        <v>1958925</v>
      </c>
      <c r="W144" s="28">
        <v>1958925</v>
      </c>
      <c r="X144" s="28"/>
      <c r="Y144" s="28"/>
      <c r="Z144" s="28"/>
      <c r="AA144" s="28"/>
      <c r="AB144" s="28"/>
      <c r="AC144" s="28"/>
      <c r="AD144" s="28"/>
      <c r="AE144" s="28"/>
      <c r="AF144" s="28"/>
      <c r="AG144" s="28"/>
      <c r="AH144" s="28"/>
      <c r="AI144" s="28"/>
      <c r="AJ144" s="28"/>
      <c r="AK144" s="28"/>
      <c r="AL144" s="28">
        <f t="shared" si="24"/>
        <v>65297.5</v>
      </c>
      <c r="AM144" s="28">
        <f t="shared" si="25"/>
        <v>65298</v>
      </c>
      <c r="AN144" s="27"/>
      <c r="AO144" s="24">
        <v>44986</v>
      </c>
      <c r="AP144" s="24"/>
      <c r="AQ144" s="24"/>
      <c r="AR144" s="27" t="s">
        <v>47</v>
      </c>
    </row>
    <row r="145" spans="1:107" customFormat="1" ht="57.6" x14ac:dyDescent="0.3">
      <c r="A145" s="26" t="s">
        <v>982</v>
      </c>
      <c r="B145" s="24">
        <v>44722</v>
      </c>
      <c r="C145" s="25" t="s">
        <v>121</v>
      </c>
      <c r="D145" s="26" t="s">
        <v>983</v>
      </c>
      <c r="E145" s="6" t="s">
        <v>984</v>
      </c>
      <c r="F145" s="24">
        <v>44746</v>
      </c>
      <c r="G145" s="25" t="s">
        <v>985</v>
      </c>
      <c r="H145" s="27" t="s">
        <v>135</v>
      </c>
      <c r="I145" s="27" t="s">
        <v>986</v>
      </c>
      <c r="J145" s="28">
        <v>883797.6</v>
      </c>
      <c r="K145" s="29">
        <f t="shared" ref="K145:K178" si="28">J145</f>
        <v>883797.6</v>
      </c>
      <c r="L145" s="29">
        <f t="shared" si="27"/>
        <v>883797.6</v>
      </c>
      <c r="M145" s="27" t="s">
        <v>137</v>
      </c>
      <c r="N145" s="27" t="s">
        <v>987</v>
      </c>
      <c r="O145" s="27" t="s">
        <v>988</v>
      </c>
      <c r="P145" s="63">
        <v>0</v>
      </c>
      <c r="Q145" s="25">
        <v>100</v>
      </c>
      <c r="R145" s="25" t="s">
        <v>156</v>
      </c>
      <c r="S145" s="67">
        <v>60</v>
      </c>
      <c r="T145" s="29">
        <f>L145/V145</f>
        <v>33.94</v>
      </c>
      <c r="U145" s="28">
        <f t="shared" si="26"/>
        <v>2036.3999999999999</v>
      </c>
      <c r="V145" s="28">
        <f t="shared" si="23"/>
        <v>26040</v>
      </c>
      <c r="W145" s="28">
        <v>26040</v>
      </c>
      <c r="X145" s="28"/>
      <c r="Y145" s="28"/>
      <c r="Z145" s="28"/>
      <c r="AA145" s="28"/>
      <c r="AB145" s="28"/>
      <c r="AC145" s="28"/>
      <c r="AD145" s="28"/>
      <c r="AE145" s="28"/>
      <c r="AF145" s="28"/>
      <c r="AG145" s="28"/>
      <c r="AH145" s="28"/>
      <c r="AI145" s="28"/>
      <c r="AJ145" s="28"/>
      <c r="AK145" s="28"/>
      <c r="AL145" s="28">
        <f t="shared" si="24"/>
        <v>434</v>
      </c>
      <c r="AM145" s="28">
        <f t="shared" si="25"/>
        <v>434</v>
      </c>
      <c r="AN145" s="27"/>
      <c r="AO145" s="24">
        <v>44958</v>
      </c>
      <c r="AP145" s="24"/>
      <c r="AQ145" s="24"/>
      <c r="AR145" s="27" t="s">
        <v>47</v>
      </c>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row>
    <row r="146" spans="1:107" customFormat="1" ht="156.6" customHeight="1" x14ac:dyDescent="0.3">
      <c r="A146" s="26" t="s">
        <v>989</v>
      </c>
      <c r="B146" s="24">
        <v>44722</v>
      </c>
      <c r="C146" s="25" t="s">
        <v>121</v>
      </c>
      <c r="D146" s="26" t="s">
        <v>990</v>
      </c>
      <c r="E146" s="6" t="s">
        <v>991</v>
      </c>
      <c r="F146" s="24">
        <v>44746</v>
      </c>
      <c r="G146" s="26" t="s">
        <v>992</v>
      </c>
      <c r="H146" s="27" t="s">
        <v>527</v>
      </c>
      <c r="I146" s="27" t="s">
        <v>993</v>
      </c>
      <c r="J146" s="28">
        <v>106367039.56</v>
      </c>
      <c r="K146" s="29">
        <f t="shared" si="28"/>
        <v>106367039.56</v>
      </c>
      <c r="L146" s="29">
        <f t="shared" si="27"/>
        <v>106367039.56</v>
      </c>
      <c r="M146" s="27" t="s">
        <v>994</v>
      </c>
      <c r="N146" s="27" t="s">
        <v>995</v>
      </c>
      <c r="O146" s="27" t="s">
        <v>45</v>
      </c>
      <c r="P146" s="63">
        <v>100</v>
      </c>
      <c r="Q146" s="25">
        <v>0</v>
      </c>
      <c r="R146" s="67" t="s">
        <v>156</v>
      </c>
      <c r="S146" s="67">
        <v>60</v>
      </c>
      <c r="T146" s="29">
        <f>L146/V146</f>
        <v>88.73</v>
      </c>
      <c r="U146" s="28">
        <f t="shared" si="26"/>
        <v>5323.8</v>
      </c>
      <c r="V146" s="28">
        <f t="shared" si="23"/>
        <v>1198772</v>
      </c>
      <c r="W146" s="28">
        <v>1198772</v>
      </c>
      <c r="X146" s="28"/>
      <c r="Y146" s="28"/>
      <c r="Z146" s="28"/>
      <c r="AA146" s="28"/>
      <c r="AB146" s="28"/>
      <c r="AC146" s="28"/>
      <c r="AD146" s="28"/>
      <c r="AE146" s="28"/>
      <c r="AF146" s="28"/>
      <c r="AG146" s="28"/>
      <c r="AH146" s="28"/>
      <c r="AI146" s="28"/>
      <c r="AJ146" s="28"/>
      <c r="AK146" s="28"/>
      <c r="AL146" s="28">
        <f t="shared" si="24"/>
        <v>19979.533333333333</v>
      </c>
      <c r="AM146" s="28">
        <f t="shared" si="25"/>
        <v>19980</v>
      </c>
      <c r="AN146" s="27"/>
      <c r="AO146" s="24">
        <v>44986</v>
      </c>
      <c r="AP146" s="24"/>
      <c r="AQ146" s="24"/>
      <c r="AR146" s="27" t="s">
        <v>360</v>
      </c>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row>
    <row r="147" spans="1:107" customFormat="1" ht="46.8" x14ac:dyDescent="0.3">
      <c r="A147" s="26" t="s">
        <v>996</v>
      </c>
      <c r="B147" s="24">
        <v>44722</v>
      </c>
      <c r="C147" s="25">
        <v>1416</v>
      </c>
      <c r="D147" s="26" t="s">
        <v>416</v>
      </c>
      <c r="E147" s="27" t="s">
        <v>416</v>
      </c>
      <c r="F147" s="24" t="s">
        <v>416</v>
      </c>
      <c r="G147" s="25" t="s">
        <v>416</v>
      </c>
      <c r="H147" s="27" t="s">
        <v>416</v>
      </c>
      <c r="I147" s="27" t="s">
        <v>997</v>
      </c>
      <c r="J147" s="28">
        <v>0</v>
      </c>
      <c r="K147" s="29">
        <f t="shared" si="28"/>
        <v>0</v>
      </c>
      <c r="L147" s="29">
        <f t="shared" si="27"/>
        <v>0</v>
      </c>
      <c r="M147" s="27"/>
      <c r="N147" s="27"/>
      <c r="O147" s="27"/>
      <c r="P147" s="63"/>
      <c r="Q147" s="25"/>
      <c r="R147" s="25"/>
      <c r="S147" s="67"/>
      <c r="T147" s="29" t="e">
        <f>L147/V147</f>
        <v>#DIV/0!</v>
      </c>
      <c r="U147" s="28" t="e">
        <f t="shared" si="26"/>
        <v>#DIV/0!</v>
      </c>
      <c r="V147" s="28">
        <f t="shared" si="23"/>
        <v>0</v>
      </c>
      <c r="W147" s="28"/>
      <c r="X147" s="28"/>
      <c r="Y147" s="28"/>
      <c r="Z147" s="28"/>
      <c r="AA147" s="28"/>
      <c r="AB147" s="28"/>
      <c r="AC147" s="28"/>
      <c r="AD147" s="28"/>
      <c r="AE147" s="28"/>
      <c r="AF147" s="28"/>
      <c r="AG147" s="28"/>
      <c r="AH147" s="28"/>
      <c r="AI147" s="28"/>
      <c r="AJ147" s="28"/>
      <c r="AK147" s="28"/>
      <c r="AL147" s="28" t="e">
        <f t="shared" si="24"/>
        <v>#DIV/0!</v>
      </c>
      <c r="AM147" s="28" t="e">
        <f t="shared" si="25"/>
        <v>#DIV/0!</v>
      </c>
      <c r="AN147" s="27"/>
      <c r="AO147" s="24"/>
      <c r="AP147" s="24"/>
      <c r="AQ147" s="24"/>
      <c r="AR147" s="27"/>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row>
    <row r="148" spans="1:107" customFormat="1" ht="139.5" customHeight="1" x14ac:dyDescent="0.3">
      <c r="A148" s="26" t="s">
        <v>998</v>
      </c>
      <c r="B148" s="24">
        <v>44728</v>
      </c>
      <c r="C148" s="25" t="s">
        <v>121</v>
      </c>
      <c r="D148" s="26" t="s">
        <v>999</v>
      </c>
      <c r="E148" s="6" t="s">
        <v>1000</v>
      </c>
      <c r="F148" s="24">
        <v>44763</v>
      </c>
      <c r="G148" s="26" t="s">
        <v>1001</v>
      </c>
      <c r="H148" s="27" t="s">
        <v>511</v>
      </c>
      <c r="I148" s="27" t="s">
        <v>1002</v>
      </c>
      <c r="J148" s="28">
        <v>1219198</v>
      </c>
      <c r="K148" s="29">
        <f t="shared" si="28"/>
        <v>1219198</v>
      </c>
      <c r="L148" s="29">
        <f t="shared" si="27"/>
        <v>1219198</v>
      </c>
      <c r="M148" s="27" t="s">
        <v>1003</v>
      </c>
      <c r="N148" s="27" t="s">
        <v>1004</v>
      </c>
      <c r="O148" s="27" t="s">
        <v>45</v>
      </c>
      <c r="P148" s="63">
        <v>100</v>
      </c>
      <c r="Q148" s="25">
        <v>0</v>
      </c>
      <c r="R148" s="25" t="s">
        <v>174</v>
      </c>
      <c r="S148" s="67">
        <v>240</v>
      </c>
      <c r="T148" s="29">
        <f>L148/V148</f>
        <v>1</v>
      </c>
      <c r="U148" s="28">
        <f t="shared" si="26"/>
        <v>240</v>
      </c>
      <c r="V148" s="28">
        <f t="shared" si="23"/>
        <v>1219198</v>
      </c>
      <c r="W148" s="28">
        <v>1219198</v>
      </c>
      <c r="X148" s="28"/>
      <c r="Y148" s="28"/>
      <c r="Z148" s="28"/>
      <c r="AA148" s="28"/>
      <c r="AB148" s="28"/>
      <c r="AC148" s="28"/>
      <c r="AD148" s="28"/>
      <c r="AE148" s="28"/>
      <c r="AF148" s="28"/>
      <c r="AG148" s="28"/>
      <c r="AH148" s="28"/>
      <c r="AI148" s="28"/>
      <c r="AJ148" s="28"/>
      <c r="AK148" s="28"/>
      <c r="AL148" s="28">
        <f t="shared" si="24"/>
        <v>5079.9916666666668</v>
      </c>
      <c r="AM148" s="28">
        <f t="shared" si="25"/>
        <v>5080</v>
      </c>
      <c r="AN148" s="27"/>
      <c r="AO148" s="24">
        <v>44986</v>
      </c>
      <c r="AP148" s="24"/>
      <c r="AQ148" s="24"/>
      <c r="AR148" s="27" t="s">
        <v>47</v>
      </c>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row>
    <row r="149" spans="1:107" customFormat="1" ht="62.4" x14ac:dyDescent="0.3">
      <c r="A149" s="26" t="s">
        <v>1005</v>
      </c>
      <c r="B149" s="24">
        <v>44728</v>
      </c>
      <c r="C149" s="25" t="s">
        <v>121</v>
      </c>
      <c r="D149" s="26" t="s">
        <v>1006</v>
      </c>
      <c r="E149" s="6" t="s">
        <v>1007</v>
      </c>
      <c r="F149" s="24">
        <v>44754</v>
      </c>
      <c r="G149" s="25" t="s">
        <v>1008</v>
      </c>
      <c r="H149" s="27" t="s">
        <v>135</v>
      </c>
      <c r="I149" s="27" t="s">
        <v>1009</v>
      </c>
      <c r="J149" s="28">
        <v>56931969.030000001</v>
      </c>
      <c r="K149" s="29">
        <f t="shared" si="28"/>
        <v>56931969.030000001</v>
      </c>
      <c r="L149" s="29">
        <f t="shared" si="27"/>
        <v>56931969.030000001</v>
      </c>
      <c r="M149" s="27" t="s">
        <v>1010</v>
      </c>
      <c r="N149" s="27" t="s">
        <v>1011</v>
      </c>
      <c r="O149" s="27" t="s">
        <v>45</v>
      </c>
      <c r="P149" s="63">
        <v>100</v>
      </c>
      <c r="Q149" s="25">
        <v>0</v>
      </c>
      <c r="R149" s="25" t="s">
        <v>156</v>
      </c>
      <c r="S149" s="67">
        <v>30</v>
      </c>
      <c r="T149" s="29">
        <f>L149/V149</f>
        <v>43.71</v>
      </c>
      <c r="U149" s="28">
        <f t="shared" si="26"/>
        <v>1311.3</v>
      </c>
      <c r="V149" s="28">
        <f t="shared" si="23"/>
        <v>1302493</v>
      </c>
      <c r="W149" s="28">
        <v>1302493</v>
      </c>
      <c r="X149" s="28"/>
      <c r="Y149" s="28"/>
      <c r="Z149" s="28"/>
      <c r="AA149" s="28"/>
      <c r="AB149" s="28"/>
      <c r="AC149" s="28"/>
      <c r="AD149" s="28"/>
      <c r="AE149" s="28"/>
      <c r="AF149" s="28"/>
      <c r="AG149" s="28"/>
      <c r="AH149" s="28"/>
      <c r="AI149" s="28"/>
      <c r="AJ149" s="28"/>
      <c r="AK149" s="28"/>
      <c r="AL149" s="28">
        <f t="shared" si="24"/>
        <v>43416.433333333334</v>
      </c>
      <c r="AM149" s="28">
        <f t="shared" si="25"/>
        <v>43417</v>
      </c>
      <c r="AN149" s="27"/>
      <c r="AO149" s="24">
        <v>44986</v>
      </c>
      <c r="AP149" s="24"/>
      <c r="AQ149" s="24"/>
      <c r="AR149" s="27" t="s">
        <v>47</v>
      </c>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row>
    <row r="150" spans="1:107" customFormat="1" x14ac:dyDescent="0.3">
      <c r="A150" s="26" t="s">
        <v>1012</v>
      </c>
      <c r="B150" s="24">
        <v>44728</v>
      </c>
      <c r="C150" s="25" t="s">
        <v>121</v>
      </c>
      <c r="D150" s="26" t="s">
        <v>416</v>
      </c>
      <c r="E150" s="6" t="s">
        <v>416</v>
      </c>
      <c r="F150" s="24" t="s">
        <v>416</v>
      </c>
      <c r="G150" s="26" t="s">
        <v>416</v>
      </c>
      <c r="H150" s="27" t="s">
        <v>416</v>
      </c>
      <c r="I150" s="27" t="s">
        <v>1013</v>
      </c>
      <c r="J150" s="28">
        <v>0</v>
      </c>
      <c r="K150" s="29">
        <f t="shared" si="28"/>
        <v>0</v>
      </c>
      <c r="L150" s="29">
        <f t="shared" si="27"/>
        <v>0</v>
      </c>
      <c r="M150" s="27"/>
      <c r="N150" s="27"/>
      <c r="O150" s="27"/>
      <c r="P150" s="63"/>
      <c r="Q150" s="25"/>
      <c r="R150" s="25"/>
      <c r="S150" s="67"/>
      <c r="T150" s="29" t="e">
        <f>L150/V150</f>
        <v>#DIV/0!</v>
      </c>
      <c r="U150" s="28" t="e">
        <f t="shared" si="26"/>
        <v>#DIV/0!</v>
      </c>
      <c r="V150" s="28">
        <f t="shared" si="23"/>
        <v>0</v>
      </c>
      <c r="W150" s="28"/>
      <c r="X150" s="28"/>
      <c r="Y150" s="28"/>
      <c r="Z150" s="28"/>
      <c r="AA150" s="28"/>
      <c r="AB150" s="28"/>
      <c r="AC150" s="28"/>
      <c r="AD150" s="28"/>
      <c r="AE150" s="28"/>
      <c r="AF150" s="28"/>
      <c r="AG150" s="28"/>
      <c r="AH150" s="28"/>
      <c r="AI150" s="28"/>
      <c r="AJ150" s="28"/>
      <c r="AK150" s="28"/>
      <c r="AL150" s="28" t="e">
        <f t="shared" si="24"/>
        <v>#DIV/0!</v>
      </c>
      <c r="AM150" s="28" t="e">
        <f t="shared" si="25"/>
        <v>#DIV/0!</v>
      </c>
      <c r="AN150" s="27"/>
      <c r="AO150" s="24"/>
      <c r="AP150" s="24"/>
      <c r="AQ150" s="24"/>
      <c r="AR150" s="27"/>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row>
    <row r="151" spans="1:107" customFormat="1" ht="109.5" customHeight="1" x14ac:dyDescent="0.3">
      <c r="A151" s="26" t="s">
        <v>1014</v>
      </c>
      <c r="B151" s="24">
        <v>44728</v>
      </c>
      <c r="C151" s="25" t="s">
        <v>121</v>
      </c>
      <c r="D151" s="26" t="s">
        <v>1015</v>
      </c>
      <c r="E151" s="6" t="s">
        <v>1016</v>
      </c>
      <c r="F151" s="24">
        <v>44764</v>
      </c>
      <c r="G151" s="25" t="s">
        <v>1017</v>
      </c>
      <c r="H151" s="27" t="s">
        <v>527</v>
      </c>
      <c r="I151" s="27" t="s">
        <v>1018</v>
      </c>
      <c r="J151" s="28">
        <v>164631709.34</v>
      </c>
      <c r="K151" s="29">
        <f t="shared" si="28"/>
        <v>164631709.34</v>
      </c>
      <c r="L151" s="29">
        <f t="shared" si="27"/>
        <v>164631709.34</v>
      </c>
      <c r="M151" s="27" t="s">
        <v>1019</v>
      </c>
      <c r="N151" s="27" t="s">
        <v>1020</v>
      </c>
      <c r="O151" s="27" t="s">
        <v>45</v>
      </c>
      <c r="P151" s="63">
        <v>100</v>
      </c>
      <c r="Q151" s="25">
        <v>0</v>
      </c>
      <c r="R151" s="25" t="s">
        <v>156</v>
      </c>
      <c r="S151" s="67">
        <v>60</v>
      </c>
      <c r="T151" s="29">
        <f>L151/V151</f>
        <v>89.74</v>
      </c>
      <c r="U151" s="28">
        <f t="shared" si="26"/>
        <v>5384.4</v>
      </c>
      <c r="V151" s="28">
        <f t="shared" si="23"/>
        <v>1834541</v>
      </c>
      <c r="W151" s="28">
        <v>1834541</v>
      </c>
      <c r="X151" s="28"/>
      <c r="Y151" s="28"/>
      <c r="Z151" s="28"/>
      <c r="AA151" s="28"/>
      <c r="AB151" s="28"/>
      <c r="AC151" s="28"/>
      <c r="AD151" s="28"/>
      <c r="AE151" s="28"/>
      <c r="AF151" s="28"/>
      <c r="AG151" s="28"/>
      <c r="AH151" s="28"/>
      <c r="AI151" s="28"/>
      <c r="AJ151" s="28"/>
      <c r="AK151" s="28"/>
      <c r="AL151" s="28">
        <f t="shared" si="24"/>
        <v>30575.683333333334</v>
      </c>
      <c r="AM151" s="28">
        <f t="shared" si="25"/>
        <v>30576</v>
      </c>
      <c r="AN151" s="27"/>
      <c r="AO151" s="24">
        <v>44986</v>
      </c>
      <c r="AP151" s="24"/>
      <c r="AQ151" s="24"/>
      <c r="AR151" s="27" t="s">
        <v>47</v>
      </c>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row>
    <row r="152" spans="1:107" customFormat="1" ht="62.4" x14ac:dyDescent="0.3">
      <c r="A152" s="26" t="s">
        <v>1021</v>
      </c>
      <c r="B152" s="24">
        <v>44728</v>
      </c>
      <c r="C152" s="25" t="s">
        <v>121</v>
      </c>
      <c r="D152" s="26" t="s">
        <v>1022</v>
      </c>
      <c r="E152" s="6" t="s">
        <v>1023</v>
      </c>
      <c r="F152" s="24">
        <v>44761</v>
      </c>
      <c r="G152" s="26" t="s">
        <v>1024</v>
      </c>
      <c r="H152" s="27" t="s">
        <v>843</v>
      </c>
      <c r="I152" s="27" t="s">
        <v>1025</v>
      </c>
      <c r="J152" s="28">
        <v>15234622.199999999</v>
      </c>
      <c r="K152" s="29">
        <f t="shared" si="28"/>
        <v>15234622.199999999</v>
      </c>
      <c r="L152" s="29">
        <f t="shared" si="27"/>
        <v>15234622.199999999</v>
      </c>
      <c r="M152" s="27" t="s">
        <v>1026</v>
      </c>
      <c r="N152" s="27" t="s">
        <v>1027</v>
      </c>
      <c r="O152" s="27" t="s">
        <v>45</v>
      </c>
      <c r="P152" s="63">
        <v>100</v>
      </c>
      <c r="Q152" s="25">
        <v>0</v>
      </c>
      <c r="R152" s="25" t="s">
        <v>156</v>
      </c>
      <c r="S152" s="67">
        <v>60</v>
      </c>
      <c r="T152" s="29">
        <f>L152/V152</f>
        <v>50.169999999999995</v>
      </c>
      <c r="U152" s="28">
        <f t="shared" si="26"/>
        <v>3010.2</v>
      </c>
      <c r="V152" s="28">
        <f t="shared" si="23"/>
        <v>303660</v>
      </c>
      <c r="W152" s="28">
        <v>303660</v>
      </c>
      <c r="X152" s="28"/>
      <c r="Y152" s="28"/>
      <c r="Z152" s="28"/>
      <c r="AA152" s="28"/>
      <c r="AB152" s="28"/>
      <c r="AC152" s="28"/>
      <c r="AD152" s="28"/>
      <c r="AE152" s="28"/>
      <c r="AF152" s="28"/>
      <c r="AG152" s="28"/>
      <c r="AH152" s="28"/>
      <c r="AI152" s="28"/>
      <c r="AJ152" s="28"/>
      <c r="AK152" s="28"/>
      <c r="AL152" s="28">
        <f t="shared" si="24"/>
        <v>5061</v>
      </c>
      <c r="AM152" s="28">
        <f t="shared" si="25"/>
        <v>5061</v>
      </c>
      <c r="AN152" s="27"/>
      <c r="AO152" s="24">
        <v>44986</v>
      </c>
      <c r="AP152" s="24"/>
      <c r="AQ152" s="24"/>
      <c r="AR152" s="27" t="s">
        <v>47</v>
      </c>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row>
    <row r="153" spans="1:107" customFormat="1" ht="141" customHeight="1" x14ac:dyDescent="0.3">
      <c r="A153" s="26" t="s">
        <v>1028</v>
      </c>
      <c r="B153" s="24">
        <v>44728</v>
      </c>
      <c r="C153" s="25" t="s">
        <v>121</v>
      </c>
      <c r="D153" s="26" t="s">
        <v>1029</v>
      </c>
      <c r="E153" s="6" t="s">
        <v>1030</v>
      </c>
      <c r="F153" s="24">
        <v>44754</v>
      </c>
      <c r="G153" s="26" t="s">
        <v>1031</v>
      </c>
      <c r="H153" s="27" t="s">
        <v>527</v>
      </c>
      <c r="I153" s="27" t="s">
        <v>1032</v>
      </c>
      <c r="J153" s="28">
        <v>228488112.71000001</v>
      </c>
      <c r="K153" s="29">
        <f t="shared" si="28"/>
        <v>228488112.71000001</v>
      </c>
      <c r="L153" s="29">
        <f t="shared" si="27"/>
        <v>228488112.71000001</v>
      </c>
      <c r="M153" s="27" t="s">
        <v>1033</v>
      </c>
      <c r="N153" s="27" t="s">
        <v>1034</v>
      </c>
      <c r="O153" s="27" t="s">
        <v>45</v>
      </c>
      <c r="P153" s="63">
        <v>100</v>
      </c>
      <c r="Q153" s="25">
        <v>0</v>
      </c>
      <c r="R153" s="25" t="s">
        <v>156</v>
      </c>
      <c r="S153" s="68" t="s">
        <v>1035</v>
      </c>
      <c r="T153" s="29">
        <f>L153/V153</f>
        <v>27.830000000000002</v>
      </c>
      <c r="U153" s="49" t="s">
        <v>1036</v>
      </c>
      <c r="V153" s="28">
        <f t="shared" si="23"/>
        <v>8210137</v>
      </c>
      <c r="W153" s="28">
        <v>8210137</v>
      </c>
      <c r="X153" s="28"/>
      <c r="Y153" s="28"/>
      <c r="Z153" s="28"/>
      <c r="AA153" s="28"/>
      <c r="AB153" s="28"/>
      <c r="AC153" s="28"/>
      <c r="AD153" s="28"/>
      <c r="AE153" s="28"/>
      <c r="AF153" s="28"/>
      <c r="AG153" s="28"/>
      <c r="AH153" s="28"/>
      <c r="AI153" s="28"/>
      <c r="AJ153" s="28"/>
      <c r="AK153" s="28"/>
      <c r="AL153" s="28">
        <v>273671.23</v>
      </c>
      <c r="AM153" s="28">
        <f t="shared" si="25"/>
        <v>273672</v>
      </c>
      <c r="AN153" s="27"/>
      <c r="AO153" s="24">
        <v>44986</v>
      </c>
      <c r="AP153" s="24"/>
      <c r="AQ153" s="24"/>
      <c r="AR153" s="27" t="s">
        <v>47</v>
      </c>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row>
    <row r="154" spans="1:107" customFormat="1" ht="62.4" x14ac:dyDescent="0.3">
      <c r="A154" s="26" t="s">
        <v>1037</v>
      </c>
      <c r="B154" s="24">
        <v>44728</v>
      </c>
      <c r="C154" s="25" t="s">
        <v>121</v>
      </c>
      <c r="D154" s="26" t="s">
        <v>1038</v>
      </c>
      <c r="E154" s="6" t="s">
        <v>1039</v>
      </c>
      <c r="F154" s="24">
        <v>44764</v>
      </c>
      <c r="G154" s="26" t="s">
        <v>1040</v>
      </c>
      <c r="H154" s="27" t="s">
        <v>135</v>
      </c>
      <c r="I154" s="27" t="s">
        <v>1041</v>
      </c>
      <c r="J154" s="28">
        <v>8821553.4000000004</v>
      </c>
      <c r="K154" s="29">
        <f t="shared" si="28"/>
        <v>8821553.4000000004</v>
      </c>
      <c r="L154" s="29">
        <f t="shared" si="27"/>
        <v>8821553.4000000004</v>
      </c>
      <c r="M154" s="27" t="s">
        <v>1042</v>
      </c>
      <c r="N154" s="27" t="s">
        <v>1043</v>
      </c>
      <c r="O154" s="27" t="s">
        <v>155</v>
      </c>
      <c r="P154" s="63">
        <v>0</v>
      </c>
      <c r="Q154" s="25">
        <v>100</v>
      </c>
      <c r="R154" s="25" t="s">
        <v>156</v>
      </c>
      <c r="S154" s="67">
        <v>30</v>
      </c>
      <c r="T154" s="29">
        <f>L154/V154</f>
        <v>387.42</v>
      </c>
      <c r="U154" s="28">
        <f t="shared" ref="U154:U163" si="29">T154*S154</f>
        <v>11622.6</v>
      </c>
      <c r="V154" s="28">
        <f t="shared" si="23"/>
        <v>22770</v>
      </c>
      <c r="W154" s="28">
        <v>22770</v>
      </c>
      <c r="X154" s="28"/>
      <c r="Y154" s="28"/>
      <c r="Z154" s="28"/>
      <c r="AA154" s="28"/>
      <c r="AB154" s="28"/>
      <c r="AC154" s="28"/>
      <c r="AD154" s="28"/>
      <c r="AE154" s="28"/>
      <c r="AF154" s="28"/>
      <c r="AG154" s="28"/>
      <c r="AH154" s="28"/>
      <c r="AI154" s="28"/>
      <c r="AJ154" s="28"/>
      <c r="AK154" s="28"/>
      <c r="AL154" s="28">
        <f t="shared" ref="AL154:AL163" si="30">V154/S154</f>
        <v>759</v>
      </c>
      <c r="AM154" s="28">
        <f t="shared" si="25"/>
        <v>759</v>
      </c>
      <c r="AN154" s="27"/>
      <c r="AO154" s="24">
        <v>44958</v>
      </c>
      <c r="AP154" s="24"/>
      <c r="AQ154" s="24"/>
      <c r="AR154" s="27" t="s">
        <v>47</v>
      </c>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row>
    <row r="155" spans="1:107" customFormat="1" ht="57.6" x14ac:dyDescent="0.3">
      <c r="A155" s="26" t="s">
        <v>1044</v>
      </c>
      <c r="B155" s="24">
        <v>44728</v>
      </c>
      <c r="C155" s="25" t="s">
        <v>121</v>
      </c>
      <c r="D155" s="26" t="s">
        <v>1045</v>
      </c>
      <c r="E155" s="6" t="s">
        <v>1046</v>
      </c>
      <c r="F155" s="24">
        <v>44761</v>
      </c>
      <c r="G155" s="26" t="s">
        <v>1047</v>
      </c>
      <c r="H155" s="27" t="s">
        <v>135</v>
      </c>
      <c r="I155" s="27" t="s">
        <v>1048</v>
      </c>
      <c r="J155" s="28">
        <v>41465835.600000001</v>
      </c>
      <c r="K155" s="29">
        <f t="shared" si="28"/>
        <v>41465835.600000001</v>
      </c>
      <c r="L155" s="29">
        <f t="shared" si="27"/>
        <v>41465835.600000001</v>
      </c>
      <c r="M155" s="27" t="s">
        <v>1049</v>
      </c>
      <c r="N155" s="27" t="s">
        <v>1050</v>
      </c>
      <c r="O155" s="27" t="s">
        <v>45</v>
      </c>
      <c r="P155" s="63">
        <v>100</v>
      </c>
      <c r="Q155" s="25">
        <v>0</v>
      </c>
      <c r="R155" s="25" t="s">
        <v>156</v>
      </c>
      <c r="S155" s="67">
        <v>60</v>
      </c>
      <c r="T155" s="29">
        <f>L155/V155</f>
        <v>14.790000000000001</v>
      </c>
      <c r="U155" s="28">
        <f t="shared" si="29"/>
        <v>887.40000000000009</v>
      </c>
      <c r="V155" s="28">
        <f t="shared" si="23"/>
        <v>2803640</v>
      </c>
      <c r="W155" s="28">
        <v>2803640</v>
      </c>
      <c r="X155" s="28"/>
      <c r="Y155" s="28"/>
      <c r="Z155" s="28"/>
      <c r="AA155" s="28"/>
      <c r="AB155" s="28"/>
      <c r="AC155" s="28"/>
      <c r="AD155" s="28"/>
      <c r="AE155" s="28"/>
      <c r="AF155" s="28"/>
      <c r="AG155" s="28"/>
      <c r="AH155" s="28"/>
      <c r="AI155" s="28"/>
      <c r="AJ155" s="28"/>
      <c r="AK155" s="28"/>
      <c r="AL155" s="28">
        <f t="shared" si="30"/>
        <v>46727.333333333336</v>
      </c>
      <c r="AM155" s="28">
        <f t="shared" si="25"/>
        <v>46728</v>
      </c>
      <c r="AN155" s="27"/>
      <c r="AO155" s="24">
        <v>44986</v>
      </c>
      <c r="AP155" s="24"/>
      <c r="AQ155" s="24"/>
      <c r="AR155" s="27" t="s">
        <v>47</v>
      </c>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row>
    <row r="156" spans="1:107" customFormat="1" ht="57.6" x14ac:dyDescent="0.3">
      <c r="A156" s="26" t="s">
        <v>1051</v>
      </c>
      <c r="B156" s="24">
        <v>44728</v>
      </c>
      <c r="C156" s="25" t="s">
        <v>121</v>
      </c>
      <c r="D156" s="26" t="s">
        <v>1052</v>
      </c>
      <c r="E156" s="6" t="s">
        <v>1053</v>
      </c>
      <c r="F156" s="24">
        <v>44764</v>
      </c>
      <c r="G156" s="26" t="s">
        <v>1054</v>
      </c>
      <c r="H156" s="27" t="s">
        <v>135</v>
      </c>
      <c r="I156" s="27" t="s">
        <v>1055</v>
      </c>
      <c r="J156" s="28">
        <v>67280361.719999999</v>
      </c>
      <c r="K156" s="29">
        <f t="shared" si="28"/>
        <v>67280361.719999999</v>
      </c>
      <c r="L156" s="29">
        <f t="shared" si="27"/>
        <v>67280361.719999999</v>
      </c>
      <c r="M156" s="27" t="s">
        <v>1049</v>
      </c>
      <c r="N156" s="27" t="s">
        <v>1056</v>
      </c>
      <c r="O156" s="27" t="s">
        <v>45</v>
      </c>
      <c r="P156" s="63">
        <v>100</v>
      </c>
      <c r="Q156" s="25">
        <v>0</v>
      </c>
      <c r="R156" s="25" t="s">
        <v>156</v>
      </c>
      <c r="S156" s="67">
        <v>30</v>
      </c>
      <c r="T156" s="29">
        <f>L156/V156</f>
        <v>25.82</v>
      </c>
      <c r="U156" s="28">
        <f t="shared" si="29"/>
        <v>774.6</v>
      </c>
      <c r="V156" s="28">
        <f t="shared" si="23"/>
        <v>2605746</v>
      </c>
      <c r="W156" s="28">
        <v>2605746</v>
      </c>
      <c r="X156" s="28"/>
      <c r="Y156" s="28"/>
      <c r="Z156" s="28"/>
      <c r="AA156" s="28"/>
      <c r="AB156" s="28"/>
      <c r="AC156" s="28"/>
      <c r="AD156" s="28"/>
      <c r="AE156" s="28"/>
      <c r="AF156" s="28"/>
      <c r="AG156" s="28"/>
      <c r="AH156" s="28"/>
      <c r="AI156" s="28"/>
      <c r="AJ156" s="28"/>
      <c r="AK156" s="28"/>
      <c r="AL156" s="28">
        <f t="shared" si="30"/>
        <v>86858.2</v>
      </c>
      <c r="AM156" s="28">
        <f t="shared" si="25"/>
        <v>86859</v>
      </c>
      <c r="AN156" s="27"/>
      <c r="AO156" s="24">
        <v>45047</v>
      </c>
      <c r="AP156" s="24"/>
      <c r="AQ156" s="24"/>
      <c r="AR156" s="27" t="s">
        <v>47</v>
      </c>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row>
    <row r="157" spans="1:107" customFormat="1" ht="31.2" x14ac:dyDescent="0.3">
      <c r="A157" s="26" t="s">
        <v>1057</v>
      </c>
      <c r="B157" s="24">
        <v>44728</v>
      </c>
      <c r="C157" s="25" t="s">
        <v>121</v>
      </c>
      <c r="D157" s="26" t="s">
        <v>416</v>
      </c>
      <c r="E157" s="27" t="s">
        <v>416</v>
      </c>
      <c r="F157" s="24" t="s">
        <v>416</v>
      </c>
      <c r="G157" s="25" t="s">
        <v>416</v>
      </c>
      <c r="H157" s="27" t="s">
        <v>416</v>
      </c>
      <c r="I157" s="27" t="s">
        <v>1058</v>
      </c>
      <c r="J157" s="28">
        <v>0</v>
      </c>
      <c r="K157" s="29">
        <f t="shared" si="28"/>
        <v>0</v>
      </c>
      <c r="L157" s="29">
        <f t="shared" si="27"/>
        <v>0</v>
      </c>
      <c r="M157" s="27"/>
      <c r="N157" s="27"/>
      <c r="O157" s="27"/>
      <c r="P157" s="63"/>
      <c r="Q157" s="25"/>
      <c r="R157" s="25"/>
      <c r="S157" s="67"/>
      <c r="T157" s="29" t="e">
        <f>L157/V157</f>
        <v>#DIV/0!</v>
      </c>
      <c r="U157" s="28" t="e">
        <f t="shared" si="29"/>
        <v>#DIV/0!</v>
      </c>
      <c r="V157" s="28">
        <f t="shared" si="23"/>
        <v>0</v>
      </c>
      <c r="W157" s="28"/>
      <c r="X157" s="28"/>
      <c r="Y157" s="28"/>
      <c r="Z157" s="28"/>
      <c r="AA157" s="28"/>
      <c r="AB157" s="28"/>
      <c r="AC157" s="28"/>
      <c r="AD157" s="28"/>
      <c r="AE157" s="28"/>
      <c r="AF157" s="28"/>
      <c r="AG157" s="28"/>
      <c r="AH157" s="28"/>
      <c r="AI157" s="28"/>
      <c r="AJ157" s="28"/>
      <c r="AK157" s="28"/>
      <c r="AL157" s="28" t="e">
        <f t="shared" si="30"/>
        <v>#DIV/0!</v>
      </c>
      <c r="AM157" s="28" t="e">
        <f t="shared" si="25"/>
        <v>#DIV/0!</v>
      </c>
      <c r="AN157" s="27"/>
      <c r="AO157" s="24"/>
      <c r="AP157" s="24"/>
      <c r="AQ157" s="24"/>
      <c r="AR157" s="27"/>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row>
    <row r="158" spans="1:107" customFormat="1" ht="57.6" x14ac:dyDescent="0.3">
      <c r="A158" s="26" t="s">
        <v>1059</v>
      </c>
      <c r="B158" s="24">
        <v>44728</v>
      </c>
      <c r="C158" s="25" t="s">
        <v>121</v>
      </c>
      <c r="D158" s="26" t="s">
        <v>1060</v>
      </c>
      <c r="E158" s="6" t="s">
        <v>1061</v>
      </c>
      <c r="F158" s="24">
        <v>44764</v>
      </c>
      <c r="G158" s="26" t="s">
        <v>1062</v>
      </c>
      <c r="H158" s="27" t="s">
        <v>135</v>
      </c>
      <c r="I158" s="27" t="s">
        <v>1063</v>
      </c>
      <c r="J158" s="28">
        <v>58337559.280000001</v>
      </c>
      <c r="K158" s="29">
        <f t="shared" si="28"/>
        <v>58337559.280000001</v>
      </c>
      <c r="L158" s="29">
        <f t="shared" si="27"/>
        <v>58337559.280000001</v>
      </c>
      <c r="M158" s="27" t="s">
        <v>137</v>
      </c>
      <c r="N158" s="27" t="s">
        <v>1064</v>
      </c>
      <c r="O158" s="27" t="s">
        <v>988</v>
      </c>
      <c r="P158" s="63">
        <v>0</v>
      </c>
      <c r="Q158" s="25">
        <v>100</v>
      </c>
      <c r="R158" s="25" t="s">
        <v>156</v>
      </c>
      <c r="S158" s="67">
        <v>60</v>
      </c>
      <c r="T158" s="29">
        <f>L158/V158</f>
        <v>127.82000000000001</v>
      </c>
      <c r="U158" s="28">
        <f t="shared" si="29"/>
        <v>7669.2000000000007</v>
      </c>
      <c r="V158" s="28">
        <f t="shared" si="23"/>
        <v>456404</v>
      </c>
      <c r="W158" s="28">
        <v>456404</v>
      </c>
      <c r="X158" s="28"/>
      <c r="Y158" s="28"/>
      <c r="Z158" s="28"/>
      <c r="AA158" s="28"/>
      <c r="AB158" s="28"/>
      <c r="AC158" s="28"/>
      <c r="AD158" s="28"/>
      <c r="AE158" s="28"/>
      <c r="AF158" s="28"/>
      <c r="AG158" s="28"/>
      <c r="AH158" s="28"/>
      <c r="AI158" s="28"/>
      <c r="AJ158" s="28"/>
      <c r="AK158" s="28"/>
      <c r="AL158" s="28">
        <f t="shared" si="30"/>
        <v>7606.7333333333336</v>
      </c>
      <c r="AM158" s="28">
        <f t="shared" si="25"/>
        <v>7607</v>
      </c>
      <c r="AN158" s="27"/>
      <c r="AO158" s="24">
        <v>44986</v>
      </c>
      <c r="AP158" s="24"/>
      <c r="AQ158" s="24"/>
      <c r="AR158" s="27" t="s">
        <v>47</v>
      </c>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row>
    <row r="159" spans="1:107" customFormat="1" ht="82.5" customHeight="1" x14ac:dyDescent="0.3">
      <c r="A159" s="26" t="s">
        <v>1065</v>
      </c>
      <c r="B159" s="24">
        <v>44728</v>
      </c>
      <c r="C159" s="25" t="s">
        <v>121</v>
      </c>
      <c r="D159" s="26" t="s">
        <v>1066</v>
      </c>
      <c r="E159" s="6" t="s">
        <v>1067</v>
      </c>
      <c r="F159" s="24">
        <v>44754</v>
      </c>
      <c r="G159" s="25" t="s">
        <v>1068</v>
      </c>
      <c r="H159" s="27" t="s">
        <v>511</v>
      </c>
      <c r="I159" s="27" t="s">
        <v>1069</v>
      </c>
      <c r="J159" s="28">
        <v>2651440</v>
      </c>
      <c r="K159" s="29">
        <f t="shared" si="28"/>
        <v>2651440</v>
      </c>
      <c r="L159" s="29">
        <f t="shared" si="27"/>
        <v>2651440</v>
      </c>
      <c r="M159" s="27" t="s">
        <v>1070</v>
      </c>
      <c r="N159" s="27" t="s">
        <v>1071</v>
      </c>
      <c r="O159" s="27" t="s">
        <v>45</v>
      </c>
      <c r="P159" s="63">
        <v>100</v>
      </c>
      <c r="Q159" s="25">
        <v>0</v>
      </c>
      <c r="R159" s="25" t="s">
        <v>174</v>
      </c>
      <c r="S159" s="67">
        <v>200</v>
      </c>
      <c r="T159" s="29">
        <f>L159/V159</f>
        <v>2.2000000000000002</v>
      </c>
      <c r="U159" s="28">
        <f t="shared" si="29"/>
        <v>440.00000000000006</v>
      </c>
      <c r="V159" s="28">
        <f t="shared" si="23"/>
        <v>1205200</v>
      </c>
      <c r="W159" s="28">
        <v>1205200</v>
      </c>
      <c r="X159" s="28"/>
      <c r="Y159" s="28"/>
      <c r="Z159" s="28"/>
      <c r="AA159" s="28"/>
      <c r="AB159" s="28"/>
      <c r="AC159" s="28"/>
      <c r="AD159" s="28"/>
      <c r="AE159" s="28"/>
      <c r="AF159" s="28"/>
      <c r="AG159" s="28"/>
      <c r="AH159" s="28"/>
      <c r="AI159" s="28"/>
      <c r="AJ159" s="28"/>
      <c r="AK159" s="28"/>
      <c r="AL159" s="28">
        <f t="shared" si="30"/>
        <v>6026</v>
      </c>
      <c r="AM159" s="28">
        <f t="shared" si="25"/>
        <v>6026</v>
      </c>
      <c r="AN159" s="27"/>
      <c r="AO159" s="24">
        <v>44986</v>
      </c>
      <c r="AP159" s="24"/>
      <c r="AQ159" s="24"/>
      <c r="AR159" s="27" t="s">
        <v>47</v>
      </c>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row>
    <row r="160" spans="1:107" customFormat="1" ht="111" customHeight="1" x14ac:dyDescent="0.3">
      <c r="A160" s="26" t="s">
        <v>1072</v>
      </c>
      <c r="B160" s="24">
        <v>44728</v>
      </c>
      <c r="C160" s="25" t="s">
        <v>121</v>
      </c>
      <c r="D160" s="26" t="s">
        <v>1073</v>
      </c>
      <c r="E160" s="6" t="s">
        <v>1074</v>
      </c>
      <c r="F160" s="24">
        <v>44762</v>
      </c>
      <c r="G160" s="25" t="s">
        <v>1075</v>
      </c>
      <c r="H160" s="27" t="s">
        <v>143</v>
      </c>
      <c r="I160" s="27" t="s">
        <v>1076</v>
      </c>
      <c r="J160" s="28">
        <v>2279052</v>
      </c>
      <c r="K160" s="29">
        <f t="shared" si="28"/>
        <v>2279052</v>
      </c>
      <c r="L160" s="29">
        <f t="shared" si="27"/>
        <v>2279052</v>
      </c>
      <c r="M160" s="27" t="s">
        <v>1077</v>
      </c>
      <c r="N160" s="27" t="s">
        <v>1078</v>
      </c>
      <c r="O160" s="27" t="s">
        <v>147</v>
      </c>
      <c r="P160" s="63">
        <v>0</v>
      </c>
      <c r="Q160" s="25">
        <v>100</v>
      </c>
      <c r="R160" s="25" t="s">
        <v>156</v>
      </c>
      <c r="S160" s="67">
        <v>120</v>
      </c>
      <c r="T160" s="29">
        <f>L160/V160</f>
        <v>64.38</v>
      </c>
      <c r="U160" s="28">
        <f t="shared" si="29"/>
        <v>7725.5999999999995</v>
      </c>
      <c r="V160" s="28">
        <f t="shared" si="23"/>
        <v>35400</v>
      </c>
      <c r="W160" s="28">
        <v>35400</v>
      </c>
      <c r="X160" s="28"/>
      <c r="Y160" s="28"/>
      <c r="Z160" s="28"/>
      <c r="AA160" s="28"/>
      <c r="AB160" s="28"/>
      <c r="AC160" s="28"/>
      <c r="AD160" s="28"/>
      <c r="AE160" s="28"/>
      <c r="AF160" s="28"/>
      <c r="AG160" s="28"/>
      <c r="AH160" s="28"/>
      <c r="AI160" s="28"/>
      <c r="AJ160" s="28"/>
      <c r="AK160" s="28"/>
      <c r="AL160" s="28">
        <f t="shared" si="30"/>
        <v>295</v>
      </c>
      <c r="AM160" s="28">
        <f t="shared" si="25"/>
        <v>295</v>
      </c>
      <c r="AN160" s="27"/>
      <c r="AO160" s="24">
        <v>44958</v>
      </c>
      <c r="AP160" s="24"/>
      <c r="AQ160" s="24"/>
      <c r="AR160" s="27" t="s">
        <v>47</v>
      </c>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row>
    <row r="161" spans="1:107" customFormat="1" ht="137.25" customHeight="1" x14ac:dyDescent="0.3">
      <c r="A161" s="26" t="s">
        <v>1079</v>
      </c>
      <c r="B161" s="24">
        <v>44728</v>
      </c>
      <c r="C161" s="25" t="s">
        <v>121</v>
      </c>
      <c r="D161" s="26" t="s">
        <v>1080</v>
      </c>
      <c r="E161" s="6" t="s">
        <v>1081</v>
      </c>
      <c r="F161" s="24">
        <v>44764</v>
      </c>
      <c r="G161" s="26" t="s">
        <v>1082</v>
      </c>
      <c r="H161" s="27" t="s">
        <v>527</v>
      </c>
      <c r="I161" s="27" t="s">
        <v>1083</v>
      </c>
      <c r="J161" s="28">
        <v>13189039.5</v>
      </c>
      <c r="K161" s="29">
        <f t="shared" si="28"/>
        <v>13189039.5</v>
      </c>
      <c r="L161" s="29">
        <f t="shared" si="27"/>
        <v>13189039.5</v>
      </c>
      <c r="M161" s="27" t="s">
        <v>1084</v>
      </c>
      <c r="N161" s="27" t="s">
        <v>1085</v>
      </c>
      <c r="O161" s="27" t="s">
        <v>45</v>
      </c>
      <c r="P161" s="63">
        <v>100</v>
      </c>
      <c r="Q161" s="25">
        <v>0</v>
      </c>
      <c r="R161" s="25" t="s">
        <v>156</v>
      </c>
      <c r="S161" s="67">
        <v>30</v>
      </c>
      <c r="T161" s="29">
        <f>L161/V161</f>
        <v>4.83</v>
      </c>
      <c r="U161" s="28">
        <f t="shared" si="29"/>
        <v>144.9</v>
      </c>
      <c r="V161" s="28">
        <f t="shared" si="23"/>
        <v>2730650</v>
      </c>
      <c r="W161" s="28">
        <v>1200000</v>
      </c>
      <c r="X161" s="28"/>
      <c r="Y161" s="28"/>
      <c r="Z161" s="28"/>
      <c r="AA161" s="28"/>
      <c r="AB161" s="28">
        <v>1530650</v>
      </c>
      <c r="AC161" s="28"/>
      <c r="AD161" s="28"/>
      <c r="AE161" s="28"/>
      <c r="AF161" s="28"/>
      <c r="AG161" s="28"/>
      <c r="AH161" s="28"/>
      <c r="AI161" s="28"/>
      <c r="AJ161" s="28"/>
      <c r="AK161" s="28"/>
      <c r="AL161" s="28">
        <f t="shared" si="30"/>
        <v>91021.666666666672</v>
      </c>
      <c r="AM161" s="28">
        <f t="shared" si="25"/>
        <v>91022</v>
      </c>
      <c r="AN161" s="27"/>
      <c r="AO161" s="24">
        <v>44986</v>
      </c>
      <c r="AP161" s="24">
        <v>45108</v>
      </c>
      <c r="AQ161" s="24"/>
      <c r="AR161" s="27" t="s">
        <v>47</v>
      </c>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row>
    <row r="162" spans="1:107" customFormat="1" ht="78" x14ac:dyDescent="0.3">
      <c r="A162" s="26" t="s">
        <v>1086</v>
      </c>
      <c r="B162" s="24">
        <v>44728</v>
      </c>
      <c r="C162" s="25" t="s">
        <v>121</v>
      </c>
      <c r="D162" s="26" t="s">
        <v>1087</v>
      </c>
      <c r="E162" s="6" t="s">
        <v>1088</v>
      </c>
      <c r="F162" s="24">
        <v>44764</v>
      </c>
      <c r="G162" s="26" t="s">
        <v>1089</v>
      </c>
      <c r="H162" s="27" t="s">
        <v>527</v>
      </c>
      <c r="I162" s="27" t="s">
        <v>1090</v>
      </c>
      <c r="J162" s="28">
        <v>3935547</v>
      </c>
      <c r="K162" s="29">
        <f t="shared" si="28"/>
        <v>3935547</v>
      </c>
      <c r="L162" s="29">
        <f t="shared" si="27"/>
        <v>3935547</v>
      </c>
      <c r="M162" s="27" t="s">
        <v>1091</v>
      </c>
      <c r="N162" s="27" t="s">
        <v>1092</v>
      </c>
      <c r="O162" s="27" t="s">
        <v>45</v>
      </c>
      <c r="P162" s="63">
        <v>100</v>
      </c>
      <c r="Q162" s="25">
        <v>0</v>
      </c>
      <c r="R162" s="25" t="s">
        <v>156</v>
      </c>
      <c r="S162" s="67">
        <v>60</v>
      </c>
      <c r="T162" s="29">
        <f>L162/V162</f>
        <v>2.97</v>
      </c>
      <c r="U162" s="28">
        <f t="shared" si="29"/>
        <v>178.20000000000002</v>
      </c>
      <c r="V162" s="28">
        <f t="shared" si="23"/>
        <v>1325100</v>
      </c>
      <c r="W162" s="28">
        <v>1325100</v>
      </c>
      <c r="X162" s="28"/>
      <c r="Y162" s="28"/>
      <c r="Z162" s="28"/>
      <c r="AA162" s="28"/>
      <c r="AB162" s="28"/>
      <c r="AC162" s="28"/>
      <c r="AD162" s="28"/>
      <c r="AE162" s="28"/>
      <c r="AF162" s="28"/>
      <c r="AG162" s="28"/>
      <c r="AH162" s="28"/>
      <c r="AI162" s="28"/>
      <c r="AJ162" s="28"/>
      <c r="AK162" s="28"/>
      <c r="AL162" s="28">
        <f t="shared" si="30"/>
        <v>22085</v>
      </c>
      <c r="AM162" s="28">
        <f t="shared" si="25"/>
        <v>22085</v>
      </c>
      <c r="AN162" s="27"/>
      <c r="AO162" s="24">
        <v>44986</v>
      </c>
      <c r="AP162" s="24"/>
      <c r="AQ162" s="24"/>
      <c r="AR162" s="27" t="s">
        <v>47</v>
      </c>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row>
    <row r="163" spans="1:107" customFormat="1" ht="148.5" customHeight="1" x14ac:dyDescent="0.3">
      <c r="A163" s="26" t="s">
        <v>1093</v>
      </c>
      <c r="B163" s="24">
        <v>44728</v>
      </c>
      <c r="C163" s="25" t="s">
        <v>121</v>
      </c>
      <c r="D163" s="26" t="s">
        <v>1094</v>
      </c>
      <c r="E163" s="6" t="s">
        <v>1095</v>
      </c>
      <c r="F163" s="24">
        <v>44754</v>
      </c>
      <c r="G163" s="26" t="s">
        <v>1096</v>
      </c>
      <c r="H163" s="27" t="s">
        <v>527</v>
      </c>
      <c r="I163" s="27" t="s">
        <v>1097</v>
      </c>
      <c r="J163" s="28">
        <v>26702936.399999999</v>
      </c>
      <c r="K163" s="29">
        <f t="shared" si="28"/>
        <v>26702936.399999999</v>
      </c>
      <c r="L163" s="29">
        <f t="shared" si="27"/>
        <v>26702936.399999999</v>
      </c>
      <c r="M163" s="27" t="s">
        <v>1098</v>
      </c>
      <c r="N163" s="27" t="s">
        <v>1099</v>
      </c>
      <c r="O163" s="27" t="s">
        <v>45</v>
      </c>
      <c r="P163" s="63">
        <v>100</v>
      </c>
      <c r="Q163" s="25">
        <v>0</v>
      </c>
      <c r="R163" s="25" t="s">
        <v>156</v>
      </c>
      <c r="S163" s="67">
        <v>60</v>
      </c>
      <c r="T163" s="29">
        <f>L163/V163</f>
        <v>6.7399999999999993</v>
      </c>
      <c r="U163" s="28">
        <f t="shared" si="29"/>
        <v>404.4</v>
      </c>
      <c r="V163" s="28">
        <f t="shared" si="23"/>
        <v>3961860</v>
      </c>
      <c r="W163" s="28">
        <v>3961860</v>
      </c>
      <c r="X163" s="28"/>
      <c r="Y163" s="28"/>
      <c r="Z163" s="28"/>
      <c r="AA163" s="28"/>
      <c r="AB163" s="28"/>
      <c r="AC163" s="28"/>
      <c r="AD163" s="28"/>
      <c r="AE163" s="28"/>
      <c r="AF163" s="28"/>
      <c r="AG163" s="28"/>
      <c r="AH163" s="28"/>
      <c r="AI163" s="28"/>
      <c r="AJ163" s="28"/>
      <c r="AK163" s="28"/>
      <c r="AL163" s="28">
        <f t="shared" si="30"/>
        <v>66031</v>
      </c>
      <c r="AM163" s="28">
        <f t="shared" si="25"/>
        <v>66031</v>
      </c>
      <c r="AN163" s="27"/>
      <c r="AO163" s="24">
        <v>44986</v>
      </c>
      <c r="AP163" s="24"/>
      <c r="AQ163" s="24"/>
      <c r="AR163" s="27" t="s">
        <v>47</v>
      </c>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row>
    <row r="164" spans="1:107" customFormat="1" ht="86.25" customHeight="1" x14ac:dyDescent="0.3">
      <c r="A164" s="26" t="s">
        <v>1100</v>
      </c>
      <c r="B164" s="24">
        <v>44728</v>
      </c>
      <c r="C164" s="25" t="s">
        <v>121</v>
      </c>
      <c r="D164" s="26" t="s">
        <v>1101</v>
      </c>
      <c r="E164" s="6" t="s">
        <v>1102</v>
      </c>
      <c r="F164" s="24">
        <v>44762</v>
      </c>
      <c r="G164" s="26" t="s">
        <v>1103</v>
      </c>
      <c r="H164" s="27" t="s">
        <v>527</v>
      </c>
      <c r="I164" s="27" t="s">
        <v>1104</v>
      </c>
      <c r="J164" s="28">
        <v>151029959.40000001</v>
      </c>
      <c r="K164" s="29">
        <f t="shared" si="28"/>
        <v>151029959.40000001</v>
      </c>
      <c r="L164" s="29">
        <f t="shared" si="27"/>
        <v>151029959.40000001</v>
      </c>
      <c r="M164" s="27" t="s">
        <v>1105</v>
      </c>
      <c r="N164" s="27" t="s">
        <v>1106</v>
      </c>
      <c r="O164" s="27" t="s">
        <v>45</v>
      </c>
      <c r="P164" s="63">
        <v>100</v>
      </c>
      <c r="Q164" s="25">
        <v>0</v>
      </c>
      <c r="R164" s="25" t="s">
        <v>156</v>
      </c>
      <c r="S164" s="68" t="s">
        <v>1107</v>
      </c>
      <c r="T164" s="29">
        <f>L164/V164</f>
        <v>3.49</v>
      </c>
      <c r="U164" s="68" t="s">
        <v>1108</v>
      </c>
      <c r="V164" s="28">
        <f t="shared" si="23"/>
        <v>43275060</v>
      </c>
      <c r="W164" s="28">
        <v>43275060</v>
      </c>
      <c r="X164" s="28"/>
      <c r="Y164" s="28"/>
      <c r="Z164" s="28"/>
      <c r="AA164" s="28"/>
      <c r="AB164" s="28"/>
      <c r="AC164" s="28"/>
      <c r="AD164" s="28"/>
      <c r="AE164" s="28"/>
      <c r="AF164" s="28"/>
      <c r="AG164" s="28"/>
      <c r="AH164" s="28"/>
      <c r="AI164" s="28"/>
      <c r="AJ164" s="28"/>
      <c r="AK164" s="28"/>
      <c r="AL164" s="28">
        <v>1442502</v>
      </c>
      <c r="AM164" s="28">
        <f t="shared" si="25"/>
        <v>1442502</v>
      </c>
      <c r="AN164" s="27"/>
      <c r="AO164" s="24">
        <v>44986</v>
      </c>
      <c r="AP164" s="24"/>
      <c r="AQ164" s="24"/>
      <c r="AR164" s="27" t="s">
        <v>47</v>
      </c>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row>
    <row r="165" spans="1:107" customFormat="1" ht="123.75" customHeight="1" x14ac:dyDescent="0.3">
      <c r="A165" s="26" t="s">
        <v>1109</v>
      </c>
      <c r="B165" s="24">
        <v>44728</v>
      </c>
      <c r="C165" s="25" t="s">
        <v>121</v>
      </c>
      <c r="D165" s="26" t="s">
        <v>1110</v>
      </c>
      <c r="E165" s="6" t="s">
        <v>1111</v>
      </c>
      <c r="F165" s="24">
        <v>44760</v>
      </c>
      <c r="G165" s="26" t="s">
        <v>1112</v>
      </c>
      <c r="H165" s="27" t="s">
        <v>527</v>
      </c>
      <c r="I165" s="27" t="s">
        <v>1113</v>
      </c>
      <c r="J165" s="28">
        <v>356967443.56</v>
      </c>
      <c r="K165" s="29">
        <f t="shared" si="28"/>
        <v>356967443.56</v>
      </c>
      <c r="L165" s="29">
        <f t="shared" si="27"/>
        <v>356967443.56</v>
      </c>
      <c r="M165" s="27" t="s">
        <v>1114</v>
      </c>
      <c r="N165" s="27" t="s">
        <v>1115</v>
      </c>
      <c r="O165" s="27" t="s">
        <v>45</v>
      </c>
      <c r="P165" s="63">
        <v>100</v>
      </c>
      <c r="Q165" s="25">
        <v>0</v>
      </c>
      <c r="R165" s="25" t="s">
        <v>156</v>
      </c>
      <c r="S165" s="68" t="s">
        <v>1116</v>
      </c>
      <c r="T165" s="29">
        <f>L165/V165</f>
        <v>179.27</v>
      </c>
      <c r="U165" s="49" t="s">
        <v>1117</v>
      </c>
      <c r="V165" s="28">
        <f t="shared" si="23"/>
        <v>1991228</v>
      </c>
      <c r="W165" s="28">
        <v>1991228</v>
      </c>
      <c r="X165" s="28"/>
      <c r="Y165" s="28"/>
      <c r="Z165" s="28"/>
      <c r="AA165" s="28"/>
      <c r="AB165" s="28"/>
      <c r="AC165" s="28"/>
      <c r="AD165" s="28"/>
      <c r="AE165" s="28"/>
      <c r="AF165" s="28"/>
      <c r="AG165" s="28"/>
      <c r="AH165" s="28"/>
      <c r="AI165" s="28"/>
      <c r="AJ165" s="28"/>
      <c r="AK165" s="28"/>
      <c r="AL165" s="28">
        <v>66374.259999999995</v>
      </c>
      <c r="AM165" s="28">
        <f t="shared" si="25"/>
        <v>66375</v>
      </c>
      <c r="AN165" s="27"/>
      <c r="AO165" s="24">
        <v>44986</v>
      </c>
      <c r="AP165" s="24"/>
      <c r="AQ165" s="24"/>
      <c r="AR165" s="27" t="s">
        <v>47</v>
      </c>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row>
    <row r="166" spans="1:107" customFormat="1" ht="151.5" customHeight="1" x14ac:dyDescent="0.3">
      <c r="A166" s="26" t="s">
        <v>1118</v>
      </c>
      <c r="B166" s="24">
        <v>44728</v>
      </c>
      <c r="C166" s="25" t="s">
        <v>121</v>
      </c>
      <c r="D166" s="26" t="s">
        <v>1119</v>
      </c>
      <c r="E166" s="6" t="s">
        <v>1120</v>
      </c>
      <c r="F166" s="24">
        <v>44762</v>
      </c>
      <c r="G166" s="26" t="s">
        <v>1121</v>
      </c>
      <c r="H166" s="27" t="s">
        <v>143</v>
      </c>
      <c r="I166" s="27" t="s">
        <v>1122</v>
      </c>
      <c r="J166" s="28">
        <v>1052122413.6</v>
      </c>
      <c r="K166" s="29">
        <f t="shared" si="28"/>
        <v>1052122413.6</v>
      </c>
      <c r="L166" s="29">
        <f t="shared" si="27"/>
        <v>1052122413.6</v>
      </c>
      <c r="M166" s="27" t="s">
        <v>1123</v>
      </c>
      <c r="N166" s="27" t="s">
        <v>1124</v>
      </c>
      <c r="O166" s="27" t="s">
        <v>45</v>
      </c>
      <c r="P166" s="63">
        <v>100</v>
      </c>
      <c r="Q166" s="25">
        <v>0</v>
      </c>
      <c r="R166" s="25" t="s">
        <v>156</v>
      </c>
      <c r="S166" s="67">
        <v>30</v>
      </c>
      <c r="T166" s="29">
        <f>L166/V166</f>
        <v>218.16</v>
      </c>
      <c r="U166" s="28">
        <f t="shared" ref="U166:U174" si="31">T166*S166</f>
        <v>6544.8</v>
      </c>
      <c r="V166" s="28">
        <f t="shared" si="23"/>
        <v>4822710</v>
      </c>
      <c r="W166" s="28">
        <v>4822710</v>
      </c>
      <c r="X166" s="28"/>
      <c r="Y166" s="28"/>
      <c r="Z166" s="28"/>
      <c r="AA166" s="28"/>
      <c r="AB166" s="28"/>
      <c r="AC166" s="28"/>
      <c r="AD166" s="28"/>
      <c r="AE166" s="28"/>
      <c r="AF166" s="28"/>
      <c r="AG166" s="28"/>
      <c r="AH166" s="28"/>
      <c r="AI166" s="28"/>
      <c r="AJ166" s="28"/>
      <c r="AK166" s="28"/>
      <c r="AL166" s="28">
        <f t="shared" ref="AL166:AL174" si="32">V166/S166</f>
        <v>160757</v>
      </c>
      <c r="AM166" s="28">
        <f t="shared" si="25"/>
        <v>160757</v>
      </c>
      <c r="AN166" s="27"/>
      <c r="AO166" s="24">
        <v>44986</v>
      </c>
      <c r="AP166" s="24"/>
      <c r="AQ166" s="24"/>
      <c r="AR166" s="27" t="s">
        <v>47</v>
      </c>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row>
    <row r="167" spans="1:107" customFormat="1" ht="156" x14ac:dyDescent="0.3">
      <c r="A167" s="26" t="s">
        <v>1125</v>
      </c>
      <c r="B167" s="24">
        <v>44728</v>
      </c>
      <c r="C167" s="25" t="s">
        <v>121</v>
      </c>
      <c r="D167" s="26" t="s">
        <v>1126</v>
      </c>
      <c r="E167" s="6" t="s">
        <v>1127</v>
      </c>
      <c r="F167" s="24">
        <v>44761</v>
      </c>
      <c r="G167" s="26" t="s">
        <v>1128</v>
      </c>
      <c r="H167" s="27" t="s">
        <v>143</v>
      </c>
      <c r="I167" s="27" t="s">
        <v>1129</v>
      </c>
      <c r="J167" s="28">
        <v>596590538.95000005</v>
      </c>
      <c r="K167" s="29">
        <f t="shared" si="28"/>
        <v>596590538.95000005</v>
      </c>
      <c r="L167" s="29">
        <f t="shared" si="27"/>
        <v>596590538.95000005</v>
      </c>
      <c r="M167" s="27" t="s">
        <v>1130</v>
      </c>
      <c r="N167" s="27" t="s">
        <v>1131</v>
      </c>
      <c r="O167" s="27" t="s">
        <v>1132</v>
      </c>
      <c r="P167" s="63">
        <v>0</v>
      </c>
      <c r="Q167" s="25">
        <v>100</v>
      </c>
      <c r="R167" s="25" t="s">
        <v>156</v>
      </c>
      <c r="S167" s="67">
        <v>30</v>
      </c>
      <c r="T167" s="29">
        <f>L167/V167</f>
        <v>524.33000000000004</v>
      </c>
      <c r="U167" s="28">
        <f t="shared" si="31"/>
        <v>15729.900000000001</v>
      </c>
      <c r="V167" s="28">
        <f t="shared" si="23"/>
        <v>1137815</v>
      </c>
      <c r="W167" s="28">
        <v>869975</v>
      </c>
      <c r="X167" s="28"/>
      <c r="Y167" s="28"/>
      <c r="Z167" s="28"/>
      <c r="AA167" s="28"/>
      <c r="AB167" s="28">
        <v>267840</v>
      </c>
      <c r="AC167" s="28"/>
      <c r="AD167" s="28"/>
      <c r="AE167" s="28"/>
      <c r="AF167" s="28"/>
      <c r="AG167" s="28"/>
      <c r="AH167" s="28"/>
      <c r="AI167" s="28"/>
      <c r="AJ167" s="28"/>
      <c r="AK167" s="28"/>
      <c r="AL167" s="28">
        <f t="shared" si="32"/>
        <v>37927.166666666664</v>
      </c>
      <c r="AM167" s="28">
        <f t="shared" si="25"/>
        <v>37928</v>
      </c>
      <c r="AN167" s="27"/>
      <c r="AO167" s="24">
        <v>44986</v>
      </c>
      <c r="AP167" s="24">
        <v>45061</v>
      </c>
      <c r="AQ167" s="24"/>
      <c r="AR167" s="27" t="s">
        <v>47</v>
      </c>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row>
    <row r="168" spans="1:107" customFormat="1" ht="171.75" customHeight="1" x14ac:dyDescent="0.3">
      <c r="A168" s="26" t="s">
        <v>1133</v>
      </c>
      <c r="B168" s="24">
        <v>44733</v>
      </c>
      <c r="C168" s="25" t="s">
        <v>121</v>
      </c>
      <c r="D168" s="26" t="s">
        <v>1134</v>
      </c>
      <c r="E168" s="6" t="s">
        <v>1135</v>
      </c>
      <c r="F168" s="24">
        <v>44754</v>
      </c>
      <c r="G168" s="26" t="s">
        <v>1136</v>
      </c>
      <c r="H168" s="27" t="s">
        <v>527</v>
      </c>
      <c r="I168" s="27" t="s">
        <v>1137</v>
      </c>
      <c r="J168" s="28">
        <v>83564525.599999994</v>
      </c>
      <c r="K168" s="29">
        <f t="shared" si="28"/>
        <v>83564525.599999994</v>
      </c>
      <c r="L168" s="29">
        <f t="shared" si="27"/>
        <v>83564525.599999994</v>
      </c>
      <c r="M168" s="27" t="s">
        <v>1138</v>
      </c>
      <c r="N168" s="27" t="s">
        <v>1139</v>
      </c>
      <c r="O168" s="27" t="s">
        <v>45</v>
      </c>
      <c r="P168" s="63">
        <v>100</v>
      </c>
      <c r="Q168" s="25">
        <v>0</v>
      </c>
      <c r="R168" s="25" t="s">
        <v>156</v>
      </c>
      <c r="S168" s="67">
        <v>30</v>
      </c>
      <c r="T168" s="29">
        <f>L168/V168</f>
        <v>6.7299999999999995</v>
      </c>
      <c r="U168" s="28">
        <f t="shared" si="31"/>
        <v>201.89999999999998</v>
      </c>
      <c r="V168" s="28">
        <f t="shared" si="23"/>
        <v>12416720</v>
      </c>
      <c r="W168" s="28">
        <v>4000000</v>
      </c>
      <c r="X168" s="28"/>
      <c r="Y168" s="28"/>
      <c r="Z168" s="28"/>
      <c r="AA168" s="28"/>
      <c r="AB168" s="28">
        <v>8416720</v>
      </c>
      <c r="AC168" s="28"/>
      <c r="AD168" s="28"/>
      <c r="AE168" s="28"/>
      <c r="AF168" s="28"/>
      <c r="AG168" s="28"/>
      <c r="AH168" s="28"/>
      <c r="AI168" s="28"/>
      <c r="AJ168" s="28"/>
      <c r="AK168" s="28"/>
      <c r="AL168" s="28">
        <f t="shared" si="32"/>
        <v>413890.66666666669</v>
      </c>
      <c r="AM168" s="28">
        <f t="shared" si="25"/>
        <v>413891</v>
      </c>
      <c r="AN168" s="27"/>
      <c r="AO168" s="24">
        <v>44986</v>
      </c>
      <c r="AP168" s="24">
        <v>45108</v>
      </c>
      <c r="AQ168" s="24"/>
      <c r="AR168" s="27" t="s">
        <v>47</v>
      </c>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row>
    <row r="169" spans="1:107" customFormat="1" ht="117.75" customHeight="1" x14ac:dyDescent="0.3">
      <c r="A169" s="26" t="s">
        <v>1140</v>
      </c>
      <c r="B169" s="24">
        <v>44733</v>
      </c>
      <c r="C169" s="25" t="s">
        <v>121</v>
      </c>
      <c r="D169" s="26" t="s">
        <v>416</v>
      </c>
      <c r="E169" s="6" t="s">
        <v>416</v>
      </c>
      <c r="F169" s="24" t="s">
        <v>416</v>
      </c>
      <c r="G169" s="25" t="s">
        <v>416</v>
      </c>
      <c r="H169" s="27" t="s">
        <v>416</v>
      </c>
      <c r="I169" s="27" t="s">
        <v>1141</v>
      </c>
      <c r="J169" s="28">
        <v>0</v>
      </c>
      <c r="K169" s="29">
        <f t="shared" si="28"/>
        <v>0</v>
      </c>
      <c r="L169" s="29">
        <f t="shared" si="27"/>
        <v>0</v>
      </c>
      <c r="M169" s="27"/>
      <c r="N169" s="46"/>
      <c r="O169" s="27"/>
      <c r="P169" s="63"/>
      <c r="Q169" s="25"/>
      <c r="R169" s="25"/>
      <c r="S169" s="67"/>
      <c r="T169" s="29" t="e">
        <f>L169/V169</f>
        <v>#DIV/0!</v>
      </c>
      <c r="U169" s="28" t="e">
        <f t="shared" si="31"/>
        <v>#DIV/0!</v>
      </c>
      <c r="V169" s="28">
        <f t="shared" si="23"/>
        <v>0</v>
      </c>
      <c r="W169" s="28"/>
      <c r="X169" s="28"/>
      <c r="Y169" s="28"/>
      <c r="Z169" s="28"/>
      <c r="AA169" s="28"/>
      <c r="AB169" s="28"/>
      <c r="AC169" s="28"/>
      <c r="AD169" s="28"/>
      <c r="AE169" s="28"/>
      <c r="AF169" s="28"/>
      <c r="AG169" s="28"/>
      <c r="AH169" s="28"/>
      <c r="AI169" s="28"/>
      <c r="AJ169" s="28"/>
      <c r="AK169" s="28"/>
      <c r="AL169" s="28" t="e">
        <f t="shared" si="32"/>
        <v>#DIV/0!</v>
      </c>
      <c r="AM169" s="28" t="e">
        <f t="shared" si="25"/>
        <v>#DIV/0!</v>
      </c>
      <c r="AN169" s="27"/>
      <c r="AO169" s="24"/>
      <c r="AP169" s="24"/>
      <c r="AQ169" s="24"/>
      <c r="AR169" s="27"/>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row>
    <row r="170" spans="1:107" customFormat="1" ht="107.25" customHeight="1" x14ac:dyDescent="0.3">
      <c r="A170" s="26" t="s">
        <v>1142</v>
      </c>
      <c r="B170" s="24">
        <v>44733</v>
      </c>
      <c r="C170" s="25" t="s">
        <v>121</v>
      </c>
      <c r="D170" s="26" t="s">
        <v>1143</v>
      </c>
      <c r="E170" s="6" t="s">
        <v>1144</v>
      </c>
      <c r="F170" s="24">
        <v>44753</v>
      </c>
      <c r="G170" s="26" t="s">
        <v>1145</v>
      </c>
      <c r="H170" s="27" t="s">
        <v>511</v>
      </c>
      <c r="I170" s="27" t="s">
        <v>1146</v>
      </c>
      <c r="J170" s="28">
        <v>3589740</v>
      </c>
      <c r="K170" s="29">
        <f t="shared" si="28"/>
        <v>3589740</v>
      </c>
      <c r="L170" s="29">
        <f t="shared" si="27"/>
        <v>3589740</v>
      </c>
      <c r="M170" s="27" t="s">
        <v>1070</v>
      </c>
      <c r="N170" s="27" t="s">
        <v>1147</v>
      </c>
      <c r="O170" s="27" t="s">
        <v>45</v>
      </c>
      <c r="P170" s="63">
        <v>100</v>
      </c>
      <c r="Q170" s="25">
        <v>0</v>
      </c>
      <c r="R170" s="25" t="s">
        <v>583</v>
      </c>
      <c r="S170" s="67">
        <v>60</v>
      </c>
      <c r="T170" s="29">
        <f>L170/V170</f>
        <v>4.07</v>
      </c>
      <c r="U170" s="28">
        <f t="shared" si="31"/>
        <v>244.20000000000002</v>
      </c>
      <c r="V170" s="28">
        <f t="shared" si="23"/>
        <v>882000</v>
      </c>
      <c r="W170" s="28">
        <v>882000</v>
      </c>
      <c r="X170" s="28"/>
      <c r="Y170" s="28"/>
      <c r="Z170" s="28"/>
      <c r="AA170" s="28"/>
      <c r="AB170" s="28"/>
      <c r="AC170" s="28"/>
      <c r="AD170" s="28"/>
      <c r="AE170" s="28"/>
      <c r="AF170" s="28"/>
      <c r="AG170" s="28"/>
      <c r="AH170" s="28"/>
      <c r="AI170" s="28"/>
      <c r="AJ170" s="28"/>
      <c r="AK170" s="28"/>
      <c r="AL170" s="28">
        <f t="shared" si="32"/>
        <v>14700</v>
      </c>
      <c r="AM170" s="28">
        <f t="shared" si="25"/>
        <v>14700</v>
      </c>
      <c r="AN170" s="27"/>
      <c r="AO170" s="24">
        <v>44986</v>
      </c>
      <c r="AP170" s="24"/>
      <c r="AQ170" s="24"/>
      <c r="AR170" s="27" t="s">
        <v>47</v>
      </c>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row>
    <row r="171" spans="1:107" customFormat="1" ht="140.4" x14ac:dyDescent="0.3">
      <c r="A171" s="26" t="s">
        <v>1148</v>
      </c>
      <c r="B171" s="24">
        <v>44733</v>
      </c>
      <c r="C171" s="25" t="s">
        <v>121</v>
      </c>
      <c r="D171" s="26" t="s">
        <v>1149</v>
      </c>
      <c r="E171" s="6" t="s">
        <v>1150</v>
      </c>
      <c r="F171" s="24">
        <v>44754</v>
      </c>
      <c r="G171" s="25" t="s">
        <v>1151</v>
      </c>
      <c r="H171" s="27" t="s">
        <v>527</v>
      </c>
      <c r="I171" s="27" t="s">
        <v>1152</v>
      </c>
      <c r="J171" s="28">
        <v>246321416</v>
      </c>
      <c r="K171" s="29">
        <f t="shared" si="28"/>
        <v>246321416</v>
      </c>
      <c r="L171" s="29">
        <f t="shared" si="27"/>
        <v>246321416</v>
      </c>
      <c r="M171" s="27" t="s">
        <v>1153</v>
      </c>
      <c r="N171" s="27" t="s">
        <v>1154</v>
      </c>
      <c r="O171" s="27" t="s">
        <v>45</v>
      </c>
      <c r="P171" s="63">
        <v>100</v>
      </c>
      <c r="Q171" s="25">
        <v>0</v>
      </c>
      <c r="R171" s="25" t="s">
        <v>156</v>
      </c>
      <c r="S171" s="67">
        <v>30</v>
      </c>
      <c r="T171" s="29">
        <f>L171/V171</f>
        <v>6.71</v>
      </c>
      <c r="U171" s="28">
        <f t="shared" si="31"/>
        <v>201.3</v>
      </c>
      <c r="V171" s="28">
        <f t="shared" si="23"/>
        <v>36709600</v>
      </c>
      <c r="W171" s="28">
        <v>36709600</v>
      </c>
      <c r="X171" s="28"/>
      <c r="Y171" s="28"/>
      <c r="Z171" s="28"/>
      <c r="AA171" s="28"/>
      <c r="AB171" s="28"/>
      <c r="AC171" s="28"/>
      <c r="AD171" s="28"/>
      <c r="AE171" s="28"/>
      <c r="AF171" s="28"/>
      <c r="AG171" s="28"/>
      <c r="AH171" s="28"/>
      <c r="AI171" s="28"/>
      <c r="AJ171" s="28"/>
      <c r="AK171" s="28"/>
      <c r="AL171" s="28">
        <f t="shared" si="32"/>
        <v>1223653.3333333333</v>
      </c>
      <c r="AM171" s="28">
        <f t="shared" si="25"/>
        <v>1223654</v>
      </c>
      <c r="AN171" s="27"/>
      <c r="AO171" s="24">
        <v>44986</v>
      </c>
      <c r="AP171" s="24"/>
      <c r="AQ171" s="24"/>
      <c r="AR171" s="27" t="s">
        <v>47</v>
      </c>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row>
    <row r="172" spans="1:107" customFormat="1" ht="62.4" x14ac:dyDescent="0.3">
      <c r="A172" s="26" t="s">
        <v>1155</v>
      </c>
      <c r="B172" s="24">
        <v>44733</v>
      </c>
      <c r="C172" s="25" t="s">
        <v>121</v>
      </c>
      <c r="D172" s="26" t="s">
        <v>1156</v>
      </c>
      <c r="E172" s="6" t="s">
        <v>1157</v>
      </c>
      <c r="F172" s="24">
        <v>44754</v>
      </c>
      <c r="G172" s="25" t="s">
        <v>1158</v>
      </c>
      <c r="H172" s="27" t="s">
        <v>511</v>
      </c>
      <c r="I172" s="27" t="s">
        <v>1159</v>
      </c>
      <c r="J172" s="28">
        <v>1196443.2</v>
      </c>
      <c r="K172" s="29">
        <f t="shared" si="28"/>
        <v>1196443.2</v>
      </c>
      <c r="L172" s="29">
        <f t="shared" si="27"/>
        <v>1196443.2</v>
      </c>
      <c r="M172" s="27" t="s">
        <v>1160</v>
      </c>
      <c r="N172" s="27" t="s">
        <v>1161</v>
      </c>
      <c r="O172" s="27" t="s">
        <v>45</v>
      </c>
      <c r="P172" s="63">
        <v>100</v>
      </c>
      <c r="Q172" s="25">
        <v>0</v>
      </c>
      <c r="R172" s="25" t="s">
        <v>174</v>
      </c>
      <c r="S172" s="67">
        <v>240</v>
      </c>
      <c r="T172" s="29">
        <f>L172/V172</f>
        <v>0.53</v>
      </c>
      <c r="U172" s="28">
        <f t="shared" si="31"/>
        <v>127.2</v>
      </c>
      <c r="V172" s="28">
        <f t="shared" si="23"/>
        <v>2257440</v>
      </c>
      <c r="W172" s="28">
        <v>2257440</v>
      </c>
      <c r="X172" s="28"/>
      <c r="Y172" s="28"/>
      <c r="Z172" s="28"/>
      <c r="AA172" s="28"/>
      <c r="AB172" s="28"/>
      <c r="AC172" s="28"/>
      <c r="AD172" s="28"/>
      <c r="AE172" s="28"/>
      <c r="AF172" s="28"/>
      <c r="AG172" s="28"/>
      <c r="AH172" s="28"/>
      <c r="AI172" s="28"/>
      <c r="AJ172" s="28"/>
      <c r="AK172" s="28"/>
      <c r="AL172" s="28">
        <f t="shared" si="32"/>
        <v>9406</v>
      </c>
      <c r="AM172" s="28">
        <f t="shared" si="25"/>
        <v>9406</v>
      </c>
      <c r="AN172" s="27"/>
      <c r="AO172" s="24">
        <v>44986</v>
      </c>
      <c r="AP172" s="24"/>
      <c r="AQ172" s="24"/>
      <c r="AR172" s="27" t="s">
        <v>47</v>
      </c>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row>
    <row r="173" spans="1:107" customFormat="1" ht="124.8" x14ac:dyDescent="0.3">
      <c r="A173" s="26" t="s">
        <v>1162</v>
      </c>
      <c r="B173" s="24">
        <v>44733</v>
      </c>
      <c r="C173" s="25">
        <v>1416</v>
      </c>
      <c r="D173" s="26" t="s">
        <v>1163</v>
      </c>
      <c r="E173" s="6" t="s">
        <v>1164</v>
      </c>
      <c r="F173" s="24">
        <v>44760</v>
      </c>
      <c r="G173" s="26" t="s">
        <v>1165</v>
      </c>
      <c r="H173" s="27" t="s">
        <v>135</v>
      </c>
      <c r="I173" s="27" t="s">
        <v>1166</v>
      </c>
      <c r="J173" s="28">
        <v>61583028</v>
      </c>
      <c r="K173" s="29">
        <f t="shared" si="28"/>
        <v>61583028</v>
      </c>
      <c r="L173" s="29">
        <f t="shared" si="27"/>
        <v>61583028</v>
      </c>
      <c r="M173" s="27" t="s">
        <v>1167</v>
      </c>
      <c r="N173" s="27" t="s">
        <v>1168</v>
      </c>
      <c r="O173" s="27" t="s">
        <v>1169</v>
      </c>
      <c r="P173" s="63">
        <v>0</v>
      </c>
      <c r="Q173" s="25">
        <v>100</v>
      </c>
      <c r="R173" s="25" t="s">
        <v>184</v>
      </c>
      <c r="S173" s="67">
        <v>1200</v>
      </c>
      <c r="T173" s="29">
        <f>L173/V173</f>
        <v>15.01</v>
      </c>
      <c r="U173" s="28">
        <f t="shared" si="31"/>
        <v>18012</v>
      </c>
      <c r="V173" s="28">
        <f t="shared" si="23"/>
        <v>4102800</v>
      </c>
      <c r="W173" s="28">
        <v>4102800</v>
      </c>
      <c r="X173" s="28"/>
      <c r="Y173" s="28"/>
      <c r="Z173" s="28"/>
      <c r="AA173" s="28"/>
      <c r="AB173" s="28"/>
      <c r="AC173" s="28"/>
      <c r="AD173" s="28"/>
      <c r="AE173" s="28"/>
      <c r="AF173" s="28"/>
      <c r="AG173" s="28"/>
      <c r="AH173" s="28"/>
      <c r="AI173" s="28"/>
      <c r="AJ173" s="28"/>
      <c r="AK173" s="28"/>
      <c r="AL173" s="28">
        <f t="shared" si="32"/>
        <v>3419</v>
      </c>
      <c r="AM173" s="28">
        <f t="shared" si="25"/>
        <v>3419</v>
      </c>
      <c r="AN173" s="27"/>
      <c r="AO173" s="24">
        <v>44936</v>
      </c>
      <c r="AP173" s="24"/>
      <c r="AQ173" s="24"/>
      <c r="AR173" s="27" t="s">
        <v>47</v>
      </c>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row>
    <row r="174" spans="1:107" customFormat="1" ht="62.4" x14ac:dyDescent="0.3">
      <c r="A174" s="26" t="s">
        <v>1170</v>
      </c>
      <c r="B174" s="24">
        <v>44733</v>
      </c>
      <c r="C174" s="25" t="s">
        <v>121</v>
      </c>
      <c r="D174" s="26" t="s">
        <v>1171</v>
      </c>
      <c r="E174" s="6" t="s">
        <v>1172</v>
      </c>
      <c r="F174" s="24">
        <v>44754</v>
      </c>
      <c r="G174" s="26" t="s">
        <v>1173</v>
      </c>
      <c r="H174" s="27" t="s">
        <v>511</v>
      </c>
      <c r="I174" s="27" t="s">
        <v>1174</v>
      </c>
      <c r="J174" s="28">
        <v>5063557</v>
      </c>
      <c r="K174" s="29">
        <f t="shared" si="28"/>
        <v>5063557</v>
      </c>
      <c r="L174" s="29">
        <f t="shared" si="27"/>
        <v>5063557</v>
      </c>
      <c r="M174" s="27" t="s">
        <v>1175</v>
      </c>
      <c r="N174" s="27" t="s">
        <v>1176</v>
      </c>
      <c r="O174" s="27" t="s">
        <v>45</v>
      </c>
      <c r="P174" s="63">
        <v>100</v>
      </c>
      <c r="Q174" s="25">
        <v>0</v>
      </c>
      <c r="R174" s="25" t="s">
        <v>174</v>
      </c>
      <c r="S174" s="67">
        <v>300</v>
      </c>
      <c r="T174" s="29">
        <f>L174/V174</f>
        <v>11.21</v>
      </c>
      <c r="U174" s="28">
        <f t="shared" si="31"/>
        <v>3363.0000000000005</v>
      </c>
      <c r="V174" s="28">
        <f t="shared" si="23"/>
        <v>451700</v>
      </c>
      <c r="W174" s="28">
        <v>451700</v>
      </c>
      <c r="X174" s="28"/>
      <c r="Y174" s="28"/>
      <c r="Z174" s="28"/>
      <c r="AA174" s="28"/>
      <c r="AB174" s="28"/>
      <c r="AC174" s="28"/>
      <c r="AD174" s="28"/>
      <c r="AE174" s="28"/>
      <c r="AF174" s="28"/>
      <c r="AG174" s="28"/>
      <c r="AH174" s="28"/>
      <c r="AI174" s="28"/>
      <c r="AJ174" s="28"/>
      <c r="AK174" s="28"/>
      <c r="AL174" s="28">
        <f t="shared" si="32"/>
        <v>1505.6666666666667</v>
      </c>
      <c r="AM174" s="28">
        <f t="shared" si="25"/>
        <v>1506</v>
      </c>
      <c r="AN174" s="27"/>
      <c r="AO174" s="24">
        <v>44986</v>
      </c>
      <c r="AP174" s="24"/>
      <c r="AQ174" s="24"/>
      <c r="AR174" s="27" t="s">
        <v>47</v>
      </c>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row>
    <row r="175" spans="1:107" customFormat="1" ht="124.8" x14ac:dyDescent="0.3">
      <c r="A175" s="26" t="s">
        <v>1177</v>
      </c>
      <c r="B175" s="24">
        <v>44733</v>
      </c>
      <c r="C175" s="25" t="s">
        <v>121</v>
      </c>
      <c r="D175" s="26" t="s">
        <v>1178</v>
      </c>
      <c r="E175" s="6" t="s">
        <v>1179</v>
      </c>
      <c r="F175" s="24">
        <v>44764</v>
      </c>
      <c r="G175" s="26" t="s">
        <v>1180</v>
      </c>
      <c r="H175" s="27" t="s">
        <v>135</v>
      </c>
      <c r="I175" s="27" t="s">
        <v>1181</v>
      </c>
      <c r="J175" s="28">
        <v>1230918104.5</v>
      </c>
      <c r="K175" s="29">
        <f t="shared" si="28"/>
        <v>1230918104.5</v>
      </c>
      <c r="L175" s="29">
        <f t="shared" si="27"/>
        <v>1230918104.5</v>
      </c>
      <c r="M175" s="27" t="s">
        <v>1182</v>
      </c>
      <c r="N175" s="27" t="s">
        <v>1183</v>
      </c>
      <c r="O175" s="27" t="s">
        <v>45</v>
      </c>
      <c r="P175" s="63">
        <v>100</v>
      </c>
      <c r="Q175" s="25">
        <v>0</v>
      </c>
      <c r="R175" s="25" t="s">
        <v>156</v>
      </c>
      <c r="S175" s="68" t="s">
        <v>1184</v>
      </c>
      <c r="T175" s="29">
        <f>L175/V175</f>
        <v>37.67</v>
      </c>
      <c r="U175" s="49" t="s">
        <v>1185</v>
      </c>
      <c r="V175" s="28">
        <f t="shared" si="23"/>
        <v>32676350</v>
      </c>
      <c r="W175" s="28">
        <v>32676350</v>
      </c>
      <c r="X175" s="28"/>
      <c r="Y175" s="28"/>
      <c r="Z175" s="28"/>
      <c r="AA175" s="28"/>
      <c r="AB175" s="28"/>
      <c r="AC175" s="28"/>
      <c r="AD175" s="28"/>
      <c r="AE175" s="28"/>
      <c r="AF175" s="28"/>
      <c r="AG175" s="28"/>
      <c r="AH175" s="28"/>
      <c r="AI175" s="28"/>
      <c r="AJ175" s="28"/>
      <c r="AK175" s="28"/>
      <c r="AL175" s="28">
        <v>544605.82999999996</v>
      </c>
      <c r="AM175" s="28">
        <f t="shared" si="25"/>
        <v>544606</v>
      </c>
      <c r="AN175" s="27"/>
      <c r="AO175" s="24">
        <v>44986</v>
      </c>
      <c r="AP175" s="24"/>
      <c r="AQ175" s="24"/>
      <c r="AR175" s="27" t="s">
        <v>47</v>
      </c>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row>
    <row r="176" spans="1:107" customFormat="1" ht="93.6" x14ac:dyDescent="0.3">
      <c r="A176" s="26" t="s">
        <v>1186</v>
      </c>
      <c r="B176" s="24">
        <v>44733</v>
      </c>
      <c r="C176" s="25" t="s">
        <v>121</v>
      </c>
      <c r="D176" s="26" t="s">
        <v>1187</v>
      </c>
      <c r="E176" s="6" t="s">
        <v>1188</v>
      </c>
      <c r="F176" s="24">
        <v>44768</v>
      </c>
      <c r="G176" s="26" t="s">
        <v>1189</v>
      </c>
      <c r="H176" s="27" t="s">
        <v>143</v>
      </c>
      <c r="I176" s="27" t="s">
        <v>1190</v>
      </c>
      <c r="J176" s="28">
        <v>1127964908.4000001</v>
      </c>
      <c r="K176" s="29">
        <f t="shared" si="28"/>
        <v>1127964908.4000001</v>
      </c>
      <c r="L176" s="29">
        <f t="shared" si="27"/>
        <v>1127964908.4000001</v>
      </c>
      <c r="M176" s="27" t="s">
        <v>1191</v>
      </c>
      <c r="N176" s="27" t="s">
        <v>1192</v>
      </c>
      <c r="O176" s="27" t="s">
        <v>1193</v>
      </c>
      <c r="P176" s="63">
        <v>0</v>
      </c>
      <c r="Q176" s="25">
        <v>100</v>
      </c>
      <c r="R176" s="25" t="s">
        <v>156</v>
      </c>
      <c r="S176" s="67">
        <v>30</v>
      </c>
      <c r="T176" s="29">
        <f>L176/V176</f>
        <v>835.0100000000001</v>
      </c>
      <c r="U176" s="28">
        <f t="shared" ref="U176:U239" si="33">T176*S176</f>
        <v>25050.300000000003</v>
      </c>
      <c r="V176" s="28">
        <f t="shared" si="23"/>
        <v>1350840</v>
      </c>
      <c r="W176" s="28">
        <v>1350840</v>
      </c>
      <c r="X176" s="28"/>
      <c r="Y176" s="28"/>
      <c r="Z176" s="28"/>
      <c r="AA176" s="28"/>
      <c r="AB176" s="28"/>
      <c r="AC176" s="28"/>
      <c r="AD176" s="28"/>
      <c r="AE176" s="28"/>
      <c r="AF176" s="28"/>
      <c r="AG176" s="28"/>
      <c r="AH176" s="28"/>
      <c r="AI176" s="28"/>
      <c r="AJ176" s="28"/>
      <c r="AK176" s="28"/>
      <c r="AL176" s="28">
        <f t="shared" ref="AL176:AL239" si="34">V176/S176</f>
        <v>45028</v>
      </c>
      <c r="AM176" s="28">
        <f t="shared" si="25"/>
        <v>45028</v>
      </c>
      <c r="AN176" s="27"/>
      <c r="AO176" s="24">
        <v>44986</v>
      </c>
      <c r="AP176" s="24"/>
      <c r="AQ176" s="24"/>
      <c r="AR176" s="27" t="s">
        <v>47</v>
      </c>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row>
    <row r="177" spans="1:51" ht="128.25" customHeight="1" x14ac:dyDescent="0.3">
      <c r="A177" s="26" t="s">
        <v>1194</v>
      </c>
      <c r="B177" s="24">
        <v>44735</v>
      </c>
      <c r="C177" s="25">
        <v>1416</v>
      </c>
      <c r="D177" s="26" t="s">
        <v>1195</v>
      </c>
      <c r="E177" s="6" t="s">
        <v>1196</v>
      </c>
      <c r="F177" s="24">
        <v>44754</v>
      </c>
      <c r="G177" s="26" t="s">
        <v>1197</v>
      </c>
      <c r="H177" s="27" t="s">
        <v>179</v>
      </c>
      <c r="I177" s="27" t="s">
        <v>1198</v>
      </c>
      <c r="J177" s="28">
        <v>58559580</v>
      </c>
      <c r="K177" s="29">
        <f t="shared" si="28"/>
        <v>58559580</v>
      </c>
      <c r="L177" s="29">
        <f t="shared" si="27"/>
        <v>58559580</v>
      </c>
      <c r="M177" s="27" t="s">
        <v>324</v>
      </c>
      <c r="N177" s="27" t="s">
        <v>1199</v>
      </c>
      <c r="O177" s="27" t="s">
        <v>173</v>
      </c>
      <c r="P177" s="63">
        <v>0</v>
      </c>
      <c r="Q177" s="25">
        <v>100</v>
      </c>
      <c r="R177" s="25" t="s">
        <v>184</v>
      </c>
      <c r="S177" s="67">
        <v>1500</v>
      </c>
      <c r="T177" s="29">
        <f>L177/V177</f>
        <v>12.37</v>
      </c>
      <c r="U177" s="28">
        <f t="shared" si="33"/>
        <v>18555</v>
      </c>
      <c r="V177" s="28">
        <f t="shared" si="23"/>
        <v>4734000</v>
      </c>
      <c r="W177" s="28">
        <v>4734000</v>
      </c>
      <c r="X177" s="28"/>
      <c r="Y177" s="28"/>
      <c r="Z177" s="28"/>
      <c r="AA177" s="28"/>
      <c r="AB177" s="28"/>
      <c r="AC177" s="28"/>
      <c r="AD177" s="28"/>
      <c r="AE177" s="28"/>
      <c r="AF177" s="28"/>
      <c r="AG177" s="28"/>
      <c r="AH177" s="28"/>
      <c r="AI177" s="28"/>
      <c r="AJ177" s="28"/>
      <c r="AK177" s="28"/>
      <c r="AL177" s="28">
        <f t="shared" si="34"/>
        <v>3156</v>
      </c>
      <c r="AM177" s="28">
        <f t="shared" si="25"/>
        <v>3156</v>
      </c>
      <c r="AN177" s="27"/>
      <c r="AO177" s="24">
        <v>44958</v>
      </c>
      <c r="AP177" s="24"/>
      <c r="AQ177" s="24"/>
      <c r="AR177" s="27" t="s">
        <v>47</v>
      </c>
    </row>
    <row r="178" spans="1:51" ht="165.75" customHeight="1" x14ac:dyDescent="0.3">
      <c r="A178" s="26" t="s">
        <v>1200</v>
      </c>
      <c r="B178" s="24">
        <v>44735</v>
      </c>
      <c r="C178" s="25" t="s">
        <v>1201</v>
      </c>
      <c r="D178" s="26" t="s">
        <v>1202</v>
      </c>
      <c r="E178" s="6" t="s">
        <v>1203</v>
      </c>
      <c r="F178" s="24">
        <v>44768</v>
      </c>
      <c r="G178" s="26" t="s">
        <v>1200</v>
      </c>
      <c r="H178" s="27" t="s">
        <v>143</v>
      </c>
      <c r="I178" s="27" t="s">
        <v>1204</v>
      </c>
      <c r="J178" s="28">
        <v>1931553482.0999999</v>
      </c>
      <c r="K178" s="29">
        <f t="shared" si="28"/>
        <v>1931553482.0999999</v>
      </c>
      <c r="L178" s="29">
        <f t="shared" si="27"/>
        <v>1931553482.0999999</v>
      </c>
      <c r="M178" s="27" t="s">
        <v>1191</v>
      </c>
      <c r="N178" s="27" t="s">
        <v>1192</v>
      </c>
      <c r="O178" s="27" t="s">
        <v>1193</v>
      </c>
      <c r="P178" s="63">
        <v>0</v>
      </c>
      <c r="Q178" s="25">
        <v>100</v>
      </c>
      <c r="R178" s="25" t="s">
        <v>156</v>
      </c>
      <c r="S178" s="67">
        <v>30</v>
      </c>
      <c r="T178" s="29">
        <f>L178/V178</f>
        <v>835.01</v>
      </c>
      <c r="U178" s="28">
        <f t="shared" si="33"/>
        <v>25050.3</v>
      </c>
      <c r="V178" s="28">
        <f t="shared" ref="V178:V225" si="35">W178+AB178+AG178</f>
        <v>2313210</v>
      </c>
      <c r="W178" s="28">
        <v>2313210</v>
      </c>
      <c r="X178" s="28"/>
      <c r="Y178" s="28"/>
      <c r="Z178" s="28"/>
      <c r="AA178" s="28"/>
      <c r="AB178" s="28"/>
      <c r="AC178" s="28"/>
      <c r="AD178" s="28"/>
      <c r="AE178" s="28"/>
      <c r="AF178" s="28"/>
      <c r="AG178" s="28"/>
      <c r="AH178" s="28"/>
      <c r="AI178" s="28"/>
      <c r="AJ178" s="28"/>
      <c r="AK178" s="28"/>
      <c r="AL178" s="28">
        <f t="shared" si="34"/>
        <v>77107</v>
      </c>
      <c r="AM178" s="28">
        <f t="shared" si="25"/>
        <v>77107</v>
      </c>
      <c r="AN178" s="27"/>
      <c r="AO178" s="24">
        <v>44986</v>
      </c>
      <c r="AP178" s="24"/>
      <c r="AQ178" s="24"/>
      <c r="AR178" s="27" t="s">
        <v>47</v>
      </c>
    </row>
    <row r="179" spans="1:51" ht="31.2" x14ac:dyDescent="0.3">
      <c r="A179" s="26" t="s">
        <v>1205</v>
      </c>
      <c r="B179" s="24" t="s">
        <v>1206</v>
      </c>
      <c r="C179" s="25" t="s">
        <v>121</v>
      </c>
      <c r="D179" s="26" t="s">
        <v>416</v>
      </c>
      <c r="E179" s="6" t="s">
        <v>416</v>
      </c>
      <c r="F179" s="24" t="s">
        <v>416</v>
      </c>
      <c r="G179" s="26" t="s">
        <v>416</v>
      </c>
      <c r="H179" s="27" t="s">
        <v>416</v>
      </c>
      <c r="I179" s="27" t="s">
        <v>1207</v>
      </c>
      <c r="J179" s="34" t="s">
        <v>416</v>
      </c>
      <c r="K179" s="34" t="s">
        <v>416</v>
      </c>
      <c r="L179" s="34" t="s">
        <v>416</v>
      </c>
      <c r="M179" s="27"/>
      <c r="N179" s="27"/>
      <c r="O179" s="27"/>
      <c r="P179" s="63"/>
      <c r="Q179" s="25"/>
      <c r="R179" s="25"/>
      <c r="S179" s="67"/>
      <c r="T179" s="29" t="e">
        <f>L179/V179</f>
        <v>#VALUE!</v>
      </c>
      <c r="U179" s="28" t="e">
        <f t="shared" si="33"/>
        <v>#VALUE!</v>
      </c>
      <c r="V179" s="28">
        <f t="shared" si="35"/>
        <v>0</v>
      </c>
      <c r="W179" s="28"/>
      <c r="X179" s="28"/>
      <c r="Y179" s="28"/>
      <c r="Z179" s="28"/>
      <c r="AA179" s="28"/>
      <c r="AB179" s="28"/>
      <c r="AC179" s="28"/>
      <c r="AD179" s="28"/>
      <c r="AE179" s="28"/>
      <c r="AF179" s="28"/>
      <c r="AG179" s="28"/>
      <c r="AH179" s="28"/>
      <c r="AI179" s="28"/>
      <c r="AJ179" s="28"/>
      <c r="AK179" s="28"/>
      <c r="AL179" s="28" t="e">
        <f t="shared" si="34"/>
        <v>#DIV/0!</v>
      </c>
      <c r="AM179" s="28" t="e">
        <f t="shared" si="25"/>
        <v>#DIV/0!</v>
      </c>
      <c r="AN179" s="27"/>
      <c r="AO179" s="24"/>
      <c r="AP179" s="24"/>
      <c r="AQ179" s="24"/>
      <c r="AR179" s="27"/>
    </row>
    <row r="180" spans="1:51" s="2" customFormat="1" ht="57.6" x14ac:dyDescent="0.3">
      <c r="A180" s="26" t="s">
        <v>1208</v>
      </c>
      <c r="B180" s="24">
        <v>44768</v>
      </c>
      <c r="C180" s="25" t="s">
        <v>121</v>
      </c>
      <c r="D180" s="26" t="s">
        <v>1209</v>
      </c>
      <c r="E180" s="6" t="s">
        <v>1210</v>
      </c>
      <c r="F180" s="24">
        <v>44788</v>
      </c>
      <c r="G180" s="26" t="s">
        <v>1211</v>
      </c>
      <c r="H180" s="27" t="s">
        <v>143</v>
      </c>
      <c r="I180" s="27" t="s">
        <v>1212</v>
      </c>
      <c r="J180" s="28">
        <v>14176047.6</v>
      </c>
      <c r="K180" s="29">
        <f t="shared" ref="K180:L195" si="36">J180</f>
        <v>14176047.6</v>
      </c>
      <c r="L180" s="29">
        <f t="shared" si="36"/>
        <v>14176047.6</v>
      </c>
      <c r="M180" s="25" t="s">
        <v>1077</v>
      </c>
      <c r="N180" s="47"/>
      <c r="O180" s="27" t="s">
        <v>147</v>
      </c>
      <c r="P180" s="27">
        <v>0</v>
      </c>
      <c r="Q180" s="27">
        <v>100</v>
      </c>
      <c r="R180" s="63" t="s">
        <v>156</v>
      </c>
      <c r="S180" s="25">
        <v>120</v>
      </c>
      <c r="T180" s="25">
        <f>L180/V180</f>
        <v>160.29</v>
      </c>
      <c r="U180" s="64">
        <f t="shared" si="33"/>
        <v>19234.8</v>
      </c>
      <c r="V180" s="29">
        <f t="shared" si="35"/>
        <v>88440</v>
      </c>
      <c r="W180" s="29">
        <v>88440</v>
      </c>
      <c r="X180" s="29"/>
      <c r="Y180" s="29"/>
      <c r="Z180" s="29"/>
      <c r="AA180" s="29"/>
      <c r="AB180" s="29"/>
      <c r="AC180" s="29"/>
      <c r="AD180" s="29"/>
      <c r="AE180" s="29"/>
      <c r="AF180" s="29"/>
      <c r="AG180" s="28"/>
      <c r="AH180" s="28"/>
      <c r="AI180" s="28"/>
      <c r="AJ180" s="28"/>
      <c r="AK180" s="28"/>
      <c r="AL180" s="28">
        <f t="shared" si="34"/>
        <v>737</v>
      </c>
      <c r="AM180" s="28">
        <f t="shared" si="25"/>
        <v>737</v>
      </c>
      <c r="AN180" s="66" t="s">
        <v>1213</v>
      </c>
      <c r="AO180" s="24">
        <v>44958</v>
      </c>
      <c r="AP180" s="24"/>
      <c r="AQ180" s="24"/>
      <c r="AR180" s="27" t="s">
        <v>47</v>
      </c>
    </row>
    <row r="181" spans="1:51" s="2" customFormat="1" ht="48" customHeight="1" x14ac:dyDescent="0.3">
      <c r="A181" s="26" t="s">
        <v>1214</v>
      </c>
      <c r="B181" s="24">
        <v>44887</v>
      </c>
      <c r="C181" s="25">
        <v>545</v>
      </c>
      <c r="D181" s="26" t="s">
        <v>1215</v>
      </c>
      <c r="E181" s="6" t="s">
        <v>1216</v>
      </c>
      <c r="F181" s="24">
        <v>44907</v>
      </c>
      <c r="G181" s="26" t="s">
        <v>1217</v>
      </c>
      <c r="H181" s="27" t="s">
        <v>179</v>
      </c>
      <c r="I181" s="27" t="s">
        <v>1218</v>
      </c>
      <c r="J181" s="28">
        <v>270469971.19999999</v>
      </c>
      <c r="K181" s="29">
        <f t="shared" si="36"/>
        <v>270469971.19999999</v>
      </c>
      <c r="L181" s="29">
        <f t="shared" si="36"/>
        <v>270469971.19999999</v>
      </c>
      <c r="M181" s="27" t="s">
        <v>1219</v>
      </c>
      <c r="N181" s="47" t="s">
        <v>1220</v>
      </c>
      <c r="O181" s="27" t="s">
        <v>1221</v>
      </c>
      <c r="P181" s="27">
        <v>0</v>
      </c>
      <c r="Q181" s="27">
        <v>100</v>
      </c>
      <c r="R181" s="63" t="s">
        <v>174</v>
      </c>
      <c r="S181" s="25">
        <v>10</v>
      </c>
      <c r="T181" s="25">
        <f>L181/V181</f>
        <v>47284.959999999999</v>
      </c>
      <c r="U181" s="64">
        <f t="shared" si="33"/>
        <v>472849.6</v>
      </c>
      <c r="V181" s="29">
        <f t="shared" si="35"/>
        <v>5720</v>
      </c>
      <c r="W181" s="29">
        <v>1580</v>
      </c>
      <c r="X181" s="29"/>
      <c r="Y181" s="29"/>
      <c r="Z181" s="29"/>
      <c r="AA181" s="29"/>
      <c r="AB181" s="29">
        <v>2360</v>
      </c>
      <c r="AC181" s="29"/>
      <c r="AD181" s="29"/>
      <c r="AE181" s="29"/>
      <c r="AF181" s="29"/>
      <c r="AG181" s="28">
        <v>1780</v>
      </c>
      <c r="AH181" s="28"/>
      <c r="AI181" s="28"/>
      <c r="AJ181" s="28"/>
      <c r="AK181" s="28"/>
      <c r="AL181" s="28">
        <f t="shared" si="34"/>
        <v>572</v>
      </c>
      <c r="AM181" s="28">
        <f t="shared" si="25"/>
        <v>572</v>
      </c>
      <c r="AN181" s="66" t="s">
        <v>1222</v>
      </c>
      <c r="AO181" s="24">
        <v>44972</v>
      </c>
      <c r="AP181" s="24">
        <v>45030</v>
      </c>
      <c r="AQ181" s="24">
        <v>45261</v>
      </c>
      <c r="AR181" s="27" t="s">
        <v>47</v>
      </c>
      <c r="AS181" s="4"/>
      <c r="AX181" s="5"/>
      <c r="AY181" s="5"/>
    </row>
    <row r="182" spans="1:51" s="2" customFormat="1" ht="57" customHeight="1" x14ac:dyDescent="0.3">
      <c r="A182" s="26" t="s">
        <v>1223</v>
      </c>
      <c r="B182" s="24">
        <v>44887</v>
      </c>
      <c r="C182" s="25">
        <v>545</v>
      </c>
      <c r="D182" s="26" t="s">
        <v>1224</v>
      </c>
      <c r="E182" s="6" t="s">
        <v>1225</v>
      </c>
      <c r="F182" s="24">
        <v>44907</v>
      </c>
      <c r="G182" s="26" t="s">
        <v>1226</v>
      </c>
      <c r="H182" s="27" t="s">
        <v>179</v>
      </c>
      <c r="I182" s="27" t="s">
        <v>1227</v>
      </c>
      <c r="J182" s="28">
        <v>115739395.2</v>
      </c>
      <c r="K182" s="29">
        <f t="shared" si="36"/>
        <v>115739395.2</v>
      </c>
      <c r="L182" s="29">
        <f t="shared" si="36"/>
        <v>115739395.2</v>
      </c>
      <c r="M182" s="27" t="s">
        <v>1228</v>
      </c>
      <c r="N182" s="47" t="s">
        <v>1229</v>
      </c>
      <c r="O182" s="27" t="s">
        <v>155</v>
      </c>
      <c r="P182" s="27">
        <v>0</v>
      </c>
      <c r="Q182" s="27">
        <v>100</v>
      </c>
      <c r="R182" s="63" t="s">
        <v>174</v>
      </c>
      <c r="S182" s="25">
        <v>12</v>
      </c>
      <c r="T182" s="25">
        <f>L182/V182</f>
        <v>247306.4</v>
      </c>
      <c r="U182" s="64">
        <f t="shared" si="33"/>
        <v>2967676.8</v>
      </c>
      <c r="V182" s="29">
        <f t="shared" si="35"/>
        <v>468</v>
      </c>
      <c r="W182" s="29">
        <v>324</v>
      </c>
      <c r="X182" s="29"/>
      <c r="Y182" s="29"/>
      <c r="Z182" s="29"/>
      <c r="AA182" s="29"/>
      <c r="AB182" s="29">
        <v>144</v>
      </c>
      <c r="AC182" s="29"/>
      <c r="AD182" s="29"/>
      <c r="AE182" s="29"/>
      <c r="AF182" s="29"/>
      <c r="AG182" s="28"/>
      <c r="AH182" s="28"/>
      <c r="AI182" s="28"/>
      <c r="AJ182" s="28"/>
      <c r="AK182" s="28"/>
      <c r="AL182" s="28">
        <f t="shared" si="34"/>
        <v>39</v>
      </c>
      <c r="AM182" s="28">
        <f t="shared" si="25"/>
        <v>39</v>
      </c>
      <c r="AN182" s="66" t="s">
        <v>1230</v>
      </c>
      <c r="AO182" s="24">
        <v>44972</v>
      </c>
      <c r="AP182" s="24">
        <v>45031</v>
      </c>
      <c r="AQ182" s="24"/>
      <c r="AR182" s="27" t="s">
        <v>47</v>
      </c>
      <c r="AS182" s="4"/>
      <c r="AX182" s="5"/>
      <c r="AY182" s="5"/>
    </row>
    <row r="183" spans="1:51" s="2" customFormat="1" ht="68.25" customHeight="1" x14ac:dyDescent="0.3">
      <c r="A183" s="26" t="s">
        <v>1231</v>
      </c>
      <c r="B183" s="24">
        <v>44887</v>
      </c>
      <c r="C183" s="25">
        <v>545</v>
      </c>
      <c r="D183" s="26" t="s">
        <v>1232</v>
      </c>
      <c r="E183" s="6" t="s">
        <v>1233</v>
      </c>
      <c r="F183" s="24">
        <v>44907</v>
      </c>
      <c r="G183" s="26" t="s">
        <v>1234</v>
      </c>
      <c r="H183" s="27" t="s">
        <v>179</v>
      </c>
      <c r="I183" s="27" t="s">
        <v>1218</v>
      </c>
      <c r="J183" s="28">
        <v>278981264</v>
      </c>
      <c r="K183" s="29">
        <f t="shared" si="36"/>
        <v>278981264</v>
      </c>
      <c r="L183" s="29">
        <f t="shared" si="36"/>
        <v>278981264</v>
      </c>
      <c r="M183" s="27" t="s">
        <v>1219</v>
      </c>
      <c r="N183" s="47" t="s">
        <v>1220</v>
      </c>
      <c r="O183" s="27" t="s">
        <v>1221</v>
      </c>
      <c r="P183" s="27">
        <v>0</v>
      </c>
      <c r="Q183" s="27">
        <v>100</v>
      </c>
      <c r="R183" s="63" t="s">
        <v>174</v>
      </c>
      <c r="S183" s="25">
        <v>10</v>
      </c>
      <c r="T183" s="25">
        <f>L183/V183</f>
        <v>47284.959999999999</v>
      </c>
      <c r="U183" s="64">
        <f t="shared" si="33"/>
        <v>472849.6</v>
      </c>
      <c r="V183" s="29">
        <f t="shared" si="35"/>
        <v>5900</v>
      </c>
      <c r="W183" s="29">
        <v>1630</v>
      </c>
      <c r="X183" s="29"/>
      <c r="Y183" s="29"/>
      <c r="Z183" s="29"/>
      <c r="AA183" s="29"/>
      <c r="AB183" s="29">
        <v>2440</v>
      </c>
      <c r="AC183" s="29"/>
      <c r="AD183" s="29"/>
      <c r="AE183" s="29"/>
      <c r="AF183" s="29"/>
      <c r="AG183" s="28">
        <v>1830</v>
      </c>
      <c r="AH183" s="28"/>
      <c r="AI183" s="28"/>
      <c r="AJ183" s="28"/>
      <c r="AK183" s="28"/>
      <c r="AL183" s="28">
        <f t="shared" si="34"/>
        <v>590</v>
      </c>
      <c r="AM183" s="28">
        <f t="shared" si="25"/>
        <v>590</v>
      </c>
      <c r="AN183" s="78" t="s">
        <v>1235</v>
      </c>
      <c r="AO183" s="24">
        <v>44972</v>
      </c>
      <c r="AP183" s="24">
        <v>45031</v>
      </c>
      <c r="AQ183" s="24">
        <v>45261</v>
      </c>
      <c r="AR183" s="27" t="s">
        <v>47</v>
      </c>
      <c r="AS183" s="4"/>
      <c r="AX183" s="5"/>
      <c r="AY183" s="5"/>
    </row>
    <row r="184" spans="1:51" s="2" customFormat="1" ht="51.75" customHeight="1" x14ac:dyDescent="0.3">
      <c r="A184" s="26" t="s">
        <v>1236</v>
      </c>
      <c r="B184" s="24">
        <v>44887</v>
      </c>
      <c r="C184" s="25">
        <v>545</v>
      </c>
      <c r="D184" s="26" t="s">
        <v>1237</v>
      </c>
      <c r="E184" s="6" t="s">
        <v>1238</v>
      </c>
      <c r="F184" s="24">
        <v>44907</v>
      </c>
      <c r="G184" s="26" t="s">
        <v>1239</v>
      </c>
      <c r="H184" s="27" t="s">
        <v>179</v>
      </c>
      <c r="I184" s="27" t="s">
        <v>1240</v>
      </c>
      <c r="J184" s="28">
        <v>246317174.40000001</v>
      </c>
      <c r="K184" s="29">
        <f t="shared" si="36"/>
        <v>246317174.40000001</v>
      </c>
      <c r="L184" s="29">
        <f t="shared" si="36"/>
        <v>246317174.40000001</v>
      </c>
      <c r="M184" s="27" t="s">
        <v>1228</v>
      </c>
      <c r="N184" s="47" t="s">
        <v>1241</v>
      </c>
      <c r="O184" s="27" t="s">
        <v>155</v>
      </c>
      <c r="P184" s="27">
        <v>0</v>
      </c>
      <c r="Q184" s="27">
        <v>100</v>
      </c>
      <c r="R184" s="63" t="s">
        <v>174</v>
      </c>
      <c r="S184" s="25">
        <v>12</v>
      </c>
      <c r="T184" s="25">
        <f>L184/V184</f>
        <v>247306.4</v>
      </c>
      <c r="U184" s="64">
        <f t="shared" si="33"/>
        <v>2967676.8</v>
      </c>
      <c r="V184" s="29">
        <f t="shared" si="35"/>
        <v>996</v>
      </c>
      <c r="W184" s="29">
        <v>708</v>
      </c>
      <c r="X184" s="29"/>
      <c r="Y184" s="29"/>
      <c r="Z184" s="29"/>
      <c r="AA184" s="29"/>
      <c r="AB184" s="29">
        <v>288</v>
      </c>
      <c r="AC184" s="29"/>
      <c r="AD184" s="29"/>
      <c r="AE184" s="29"/>
      <c r="AF184" s="29"/>
      <c r="AG184" s="28"/>
      <c r="AH184" s="28"/>
      <c r="AI184" s="28"/>
      <c r="AJ184" s="28"/>
      <c r="AK184" s="28"/>
      <c r="AL184" s="28">
        <f t="shared" si="34"/>
        <v>83</v>
      </c>
      <c r="AM184" s="28">
        <f t="shared" si="25"/>
        <v>83</v>
      </c>
      <c r="AN184" s="66" t="s">
        <v>1242</v>
      </c>
      <c r="AO184" s="24">
        <v>44972</v>
      </c>
      <c r="AP184" s="24">
        <v>45031</v>
      </c>
      <c r="AQ184" s="24"/>
      <c r="AR184" s="27" t="s">
        <v>47</v>
      </c>
      <c r="AS184" s="4"/>
      <c r="AX184" s="5"/>
      <c r="AY184" s="5"/>
    </row>
    <row r="185" spans="1:51" s="2" customFormat="1" ht="57.75" customHeight="1" x14ac:dyDescent="0.3">
      <c r="A185" s="26" t="s">
        <v>1243</v>
      </c>
      <c r="B185" s="24">
        <v>44887</v>
      </c>
      <c r="C185" s="25">
        <v>545</v>
      </c>
      <c r="D185" s="26" t="s">
        <v>1244</v>
      </c>
      <c r="E185" s="6" t="s">
        <v>1245</v>
      </c>
      <c r="F185" s="24">
        <v>44907</v>
      </c>
      <c r="G185" s="26" t="s">
        <v>1246</v>
      </c>
      <c r="H185" s="27" t="s">
        <v>179</v>
      </c>
      <c r="I185" s="27" t="s">
        <v>1218</v>
      </c>
      <c r="J185" s="28">
        <v>249191739.19999999</v>
      </c>
      <c r="K185" s="29">
        <f t="shared" si="36"/>
        <v>249191739.19999999</v>
      </c>
      <c r="L185" s="29">
        <f t="shared" si="36"/>
        <v>249191739.19999999</v>
      </c>
      <c r="M185" s="27" t="s">
        <v>1219</v>
      </c>
      <c r="N185" s="47" t="s">
        <v>1220</v>
      </c>
      <c r="O185" s="27" t="s">
        <v>1221</v>
      </c>
      <c r="P185" s="27">
        <v>0</v>
      </c>
      <c r="Q185" s="27">
        <v>100</v>
      </c>
      <c r="R185" s="63" t="s">
        <v>174</v>
      </c>
      <c r="S185" s="25">
        <v>10</v>
      </c>
      <c r="T185" s="25">
        <f>L185/V185</f>
        <v>47284.959999999999</v>
      </c>
      <c r="U185" s="64">
        <f t="shared" si="33"/>
        <v>472849.6</v>
      </c>
      <c r="V185" s="29">
        <f t="shared" si="35"/>
        <v>5270</v>
      </c>
      <c r="W185" s="29">
        <v>1460</v>
      </c>
      <c r="X185" s="29"/>
      <c r="Y185" s="29"/>
      <c r="Z185" s="29"/>
      <c r="AA185" s="29"/>
      <c r="AB185" s="29">
        <v>2200</v>
      </c>
      <c r="AC185" s="29"/>
      <c r="AD185" s="29"/>
      <c r="AE185" s="29"/>
      <c r="AF185" s="29"/>
      <c r="AG185" s="28">
        <v>1610</v>
      </c>
      <c r="AH185" s="28"/>
      <c r="AI185" s="28"/>
      <c r="AJ185" s="28"/>
      <c r="AK185" s="28"/>
      <c r="AL185" s="28">
        <f t="shared" si="34"/>
        <v>527</v>
      </c>
      <c r="AM185" s="28">
        <f t="shared" si="25"/>
        <v>527</v>
      </c>
      <c r="AN185" s="66" t="s">
        <v>1230</v>
      </c>
      <c r="AO185" s="24">
        <v>44972</v>
      </c>
      <c r="AP185" s="24">
        <v>45031</v>
      </c>
      <c r="AQ185" s="24">
        <v>45261</v>
      </c>
      <c r="AR185" s="27" t="s">
        <v>47</v>
      </c>
      <c r="AS185" s="4"/>
      <c r="AX185" s="5"/>
      <c r="AY185" s="5"/>
    </row>
    <row r="186" spans="1:51" s="2" customFormat="1" ht="60.75" customHeight="1" x14ac:dyDescent="0.3">
      <c r="A186" s="26" t="s">
        <v>1247</v>
      </c>
      <c r="B186" s="24">
        <v>44887</v>
      </c>
      <c r="C186" s="25">
        <v>545</v>
      </c>
      <c r="D186" s="26" t="s">
        <v>1248</v>
      </c>
      <c r="E186" s="6" t="s">
        <v>1249</v>
      </c>
      <c r="F186" s="24">
        <v>44907</v>
      </c>
      <c r="G186" s="26" t="s">
        <v>1250</v>
      </c>
      <c r="H186" s="27" t="s">
        <v>179</v>
      </c>
      <c r="I186" s="27" t="s">
        <v>1251</v>
      </c>
      <c r="J186" s="28">
        <v>227913507.19999999</v>
      </c>
      <c r="K186" s="29">
        <v>256284483.19999999</v>
      </c>
      <c r="L186" s="29">
        <f t="shared" si="36"/>
        <v>256284483.19999999</v>
      </c>
      <c r="M186" s="27" t="s">
        <v>1219</v>
      </c>
      <c r="N186" s="47" t="s">
        <v>1220</v>
      </c>
      <c r="O186" s="27" t="s">
        <v>1221</v>
      </c>
      <c r="P186" s="27">
        <v>0</v>
      </c>
      <c r="Q186" s="27">
        <v>100</v>
      </c>
      <c r="R186" s="63" t="s">
        <v>174</v>
      </c>
      <c r="S186" s="25">
        <v>10</v>
      </c>
      <c r="T186" s="25">
        <f>L186/V186</f>
        <v>47284.959999999999</v>
      </c>
      <c r="U186" s="64">
        <f t="shared" si="33"/>
        <v>472849.6</v>
      </c>
      <c r="V186" s="29">
        <f t="shared" si="35"/>
        <v>5420</v>
      </c>
      <c r="W186" s="29">
        <v>1330</v>
      </c>
      <c r="X186" s="29"/>
      <c r="Y186" s="29"/>
      <c r="Z186" s="29"/>
      <c r="AA186" s="29"/>
      <c r="AB186" s="29">
        <v>2000</v>
      </c>
      <c r="AC186" s="29"/>
      <c r="AD186" s="29"/>
      <c r="AE186" s="29"/>
      <c r="AF186" s="29"/>
      <c r="AG186" s="28">
        <v>2090</v>
      </c>
      <c r="AH186" s="28"/>
      <c r="AI186" s="28"/>
      <c r="AJ186" s="28"/>
      <c r="AK186" s="28"/>
      <c r="AL186" s="28">
        <f t="shared" si="34"/>
        <v>542</v>
      </c>
      <c r="AM186" s="28">
        <f t="shared" si="25"/>
        <v>542</v>
      </c>
      <c r="AN186" s="66" t="s">
        <v>1213</v>
      </c>
      <c r="AO186" s="24">
        <v>44972</v>
      </c>
      <c r="AP186" s="24">
        <v>45031</v>
      </c>
      <c r="AQ186" s="24">
        <v>45261</v>
      </c>
      <c r="AR186" s="27" t="s">
        <v>47</v>
      </c>
      <c r="AS186" s="4"/>
      <c r="AX186" s="5"/>
      <c r="AY186" s="5"/>
    </row>
    <row r="187" spans="1:51" s="2" customFormat="1" ht="51.75" customHeight="1" x14ac:dyDescent="0.3">
      <c r="A187" s="26" t="s">
        <v>1252</v>
      </c>
      <c r="B187" s="24">
        <v>44887</v>
      </c>
      <c r="C187" s="25">
        <v>545</v>
      </c>
      <c r="D187" s="26" t="s">
        <v>1253</v>
      </c>
      <c r="E187" s="6" t="s">
        <v>1254</v>
      </c>
      <c r="F187" s="24">
        <v>44907</v>
      </c>
      <c r="G187" s="26" t="s">
        <v>1255</v>
      </c>
      <c r="H187" s="27" t="s">
        <v>179</v>
      </c>
      <c r="I187" s="27" t="s">
        <v>1256</v>
      </c>
      <c r="J187" s="28">
        <v>111969000</v>
      </c>
      <c r="K187" s="29">
        <f t="shared" ref="K187:L202" si="37">J187</f>
        <v>111969000</v>
      </c>
      <c r="L187" s="29">
        <f t="shared" si="36"/>
        <v>111969000</v>
      </c>
      <c r="M187" s="25" t="s">
        <v>1257</v>
      </c>
      <c r="N187" s="47" t="s">
        <v>1258</v>
      </c>
      <c r="O187" s="27" t="s">
        <v>988</v>
      </c>
      <c r="P187" s="27">
        <v>0</v>
      </c>
      <c r="Q187" s="27">
        <v>100</v>
      </c>
      <c r="R187" s="63" t="s">
        <v>156</v>
      </c>
      <c r="S187" s="25">
        <v>60</v>
      </c>
      <c r="T187" s="25">
        <f>L187/V187</f>
        <v>15950</v>
      </c>
      <c r="U187" s="64">
        <f t="shared" si="33"/>
        <v>957000</v>
      </c>
      <c r="V187" s="29">
        <f t="shared" si="35"/>
        <v>7020</v>
      </c>
      <c r="W187" s="29">
        <v>7020</v>
      </c>
      <c r="X187" s="29"/>
      <c r="Y187" s="29"/>
      <c r="Z187" s="29"/>
      <c r="AA187" s="29"/>
      <c r="AB187" s="29"/>
      <c r="AC187" s="29"/>
      <c r="AD187" s="29"/>
      <c r="AE187" s="29"/>
      <c r="AF187" s="29"/>
      <c r="AG187" s="28"/>
      <c r="AH187" s="28"/>
      <c r="AI187" s="28"/>
      <c r="AJ187" s="28"/>
      <c r="AK187" s="28"/>
      <c r="AL187" s="28">
        <f t="shared" si="34"/>
        <v>117</v>
      </c>
      <c r="AM187" s="28">
        <f t="shared" si="25"/>
        <v>117</v>
      </c>
      <c r="AN187" s="78" t="s">
        <v>1259</v>
      </c>
      <c r="AO187" s="24">
        <v>44972</v>
      </c>
      <c r="AP187" s="24"/>
      <c r="AQ187" s="24"/>
      <c r="AR187" s="27" t="s">
        <v>47</v>
      </c>
      <c r="AS187" s="4"/>
      <c r="AX187" s="5"/>
      <c r="AY187" s="5"/>
    </row>
    <row r="188" spans="1:51" s="2" customFormat="1" ht="65.25" customHeight="1" x14ac:dyDescent="0.3">
      <c r="A188" s="26" t="s">
        <v>1260</v>
      </c>
      <c r="B188" s="24">
        <v>44887</v>
      </c>
      <c r="C188" s="25">
        <v>545</v>
      </c>
      <c r="D188" s="26" t="s">
        <v>1261</v>
      </c>
      <c r="E188" s="6" t="s">
        <v>1262</v>
      </c>
      <c r="F188" s="24">
        <v>44907</v>
      </c>
      <c r="G188" s="26" t="s">
        <v>1263</v>
      </c>
      <c r="H188" s="27" t="s">
        <v>179</v>
      </c>
      <c r="I188" s="27" t="s">
        <v>1264</v>
      </c>
      <c r="J188" s="28">
        <v>284420400</v>
      </c>
      <c r="K188" s="29">
        <f t="shared" si="37"/>
        <v>284420400</v>
      </c>
      <c r="L188" s="29">
        <f t="shared" si="36"/>
        <v>284420400</v>
      </c>
      <c r="M188" s="25" t="s">
        <v>1257</v>
      </c>
      <c r="N188" s="47" t="s">
        <v>1265</v>
      </c>
      <c r="O188" s="27" t="s">
        <v>988</v>
      </c>
      <c r="P188" s="27">
        <v>0</v>
      </c>
      <c r="Q188" s="27">
        <v>100</v>
      </c>
      <c r="R188" s="63" t="s">
        <v>156</v>
      </c>
      <c r="S188" s="25">
        <v>60</v>
      </c>
      <c r="T188" s="25">
        <f>L188/V188</f>
        <v>6380</v>
      </c>
      <c r="U188" s="64">
        <f t="shared" si="33"/>
        <v>382800</v>
      </c>
      <c r="V188" s="29">
        <f t="shared" si="35"/>
        <v>44580</v>
      </c>
      <c r="W188" s="29">
        <v>44580</v>
      </c>
      <c r="X188" s="29"/>
      <c r="Y188" s="29"/>
      <c r="Z188" s="29"/>
      <c r="AA188" s="29"/>
      <c r="AB188" s="29"/>
      <c r="AC188" s="29"/>
      <c r="AD188" s="29"/>
      <c r="AE188" s="29"/>
      <c r="AF188" s="29"/>
      <c r="AG188" s="28"/>
      <c r="AH188" s="28"/>
      <c r="AI188" s="28"/>
      <c r="AJ188" s="28"/>
      <c r="AK188" s="28"/>
      <c r="AL188" s="28">
        <f t="shared" si="34"/>
        <v>743</v>
      </c>
      <c r="AM188" s="28">
        <f t="shared" si="25"/>
        <v>743</v>
      </c>
      <c r="AN188" s="78" t="s">
        <v>1266</v>
      </c>
      <c r="AO188" s="24">
        <v>44972</v>
      </c>
      <c r="AP188" s="24"/>
      <c r="AQ188" s="24"/>
      <c r="AR188" s="27" t="s">
        <v>47</v>
      </c>
      <c r="AS188" s="4"/>
      <c r="AX188" s="5"/>
      <c r="AY188" s="5"/>
    </row>
    <row r="189" spans="1:51" s="2" customFormat="1" ht="57.6" x14ac:dyDescent="0.3">
      <c r="A189" s="26" t="s">
        <v>1267</v>
      </c>
      <c r="B189" s="24">
        <v>44887</v>
      </c>
      <c r="C189" s="25">
        <v>545</v>
      </c>
      <c r="D189" s="26" t="s">
        <v>1268</v>
      </c>
      <c r="E189" s="6" t="s">
        <v>1269</v>
      </c>
      <c r="F189" s="24">
        <v>44907</v>
      </c>
      <c r="G189" s="26" t="s">
        <v>1270</v>
      </c>
      <c r="H189" s="27" t="s">
        <v>179</v>
      </c>
      <c r="I189" s="27" t="s">
        <v>1271</v>
      </c>
      <c r="J189" s="28">
        <v>164986800</v>
      </c>
      <c r="K189" s="29">
        <f t="shared" si="37"/>
        <v>164986800</v>
      </c>
      <c r="L189" s="29">
        <f t="shared" si="36"/>
        <v>164986800</v>
      </c>
      <c r="M189" s="25" t="s">
        <v>1257</v>
      </c>
      <c r="N189" s="47" t="s">
        <v>1265</v>
      </c>
      <c r="O189" s="27" t="s">
        <v>988</v>
      </c>
      <c r="P189" s="27">
        <v>0</v>
      </c>
      <c r="Q189" s="27">
        <v>100</v>
      </c>
      <c r="R189" s="63" t="s">
        <v>156</v>
      </c>
      <c r="S189" s="25">
        <v>60</v>
      </c>
      <c r="T189" s="25">
        <f>L189/V189</f>
        <v>6380</v>
      </c>
      <c r="U189" s="64">
        <f t="shared" si="33"/>
        <v>382800</v>
      </c>
      <c r="V189" s="29">
        <f t="shared" si="35"/>
        <v>25860</v>
      </c>
      <c r="W189" s="29">
        <v>25860</v>
      </c>
      <c r="X189" s="29"/>
      <c r="Y189" s="29"/>
      <c r="Z189" s="29"/>
      <c r="AA189" s="29"/>
      <c r="AB189" s="29"/>
      <c r="AC189" s="29"/>
      <c r="AD189" s="29"/>
      <c r="AE189" s="29"/>
      <c r="AF189" s="29"/>
      <c r="AG189" s="28"/>
      <c r="AH189" s="28"/>
      <c r="AI189" s="28"/>
      <c r="AJ189" s="28"/>
      <c r="AK189" s="28"/>
      <c r="AL189" s="28">
        <f t="shared" si="34"/>
        <v>431</v>
      </c>
      <c r="AM189" s="28">
        <f t="shared" si="25"/>
        <v>431</v>
      </c>
      <c r="AN189" s="78" t="s">
        <v>1272</v>
      </c>
      <c r="AO189" s="24">
        <v>44972</v>
      </c>
      <c r="AP189" s="24"/>
      <c r="AQ189" s="24"/>
      <c r="AR189" s="27" t="s">
        <v>47</v>
      </c>
      <c r="AS189" s="4"/>
      <c r="AX189" s="5"/>
      <c r="AY189" s="5"/>
    </row>
    <row r="190" spans="1:51" s="2" customFormat="1" ht="66" customHeight="1" x14ac:dyDescent="0.3">
      <c r="A190" s="26" t="s">
        <v>1273</v>
      </c>
      <c r="B190" s="24">
        <v>44887</v>
      </c>
      <c r="C190" s="25">
        <v>545</v>
      </c>
      <c r="D190" s="26" t="s">
        <v>1274</v>
      </c>
      <c r="E190" s="6" t="s">
        <v>1275</v>
      </c>
      <c r="F190" s="24">
        <v>44907</v>
      </c>
      <c r="G190" s="26" t="s">
        <v>1276</v>
      </c>
      <c r="H190" s="27" t="s">
        <v>179</v>
      </c>
      <c r="I190" s="27" t="s">
        <v>1271</v>
      </c>
      <c r="J190" s="28">
        <v>199438800</v>
      </c>
      <c r="K190" s="29">
        <f t="shared" si="37"/>
        <v>199438800</v>
      </c>
      <c r="L190" s="29">
        <f t="shared" si="36"/>
        <v>199438800</v>
      </c>
      <c r="M190" s="25" t="s">
        <v>1257</v>
      </c>
      <c r="N190" s="47" t="s">
        <v>1265</v>
      </c>
      <c r="O190" s="27" t="s">
        <v>988</v>
      </c>
      <c r="P190" s="27">
        <v>0</v>
      </c>
      <c r="Q190" s="27">
        <v>100</v>
      </c>
      <c r="R190" s="63" t="s">
        <v>156</v>
      </c>
      <c r="S190" s="25">
        <v>60</v>
      </c>
      <c r="T190" s="25">
        <f>L190/V190</f>
        <v>6380</v>
      </c>
      <c r="U190" s="64">
        <f t="shared" si="33"/>
        <v>382800</v>
      </c>
      <c r="V190" s="29">
        <f t="shared" si="35"/>
        <v>31260</v>
      </c>
      <c r="W190" s="29">
        <v>31260</v>
      </c>
      <c r="X190" s="29"/>
      <c r="Y190" s="29"/>
      <c r="Z190" s="29"/>
      <c r="AA190" s="29"/>
      <c r="AB190" s="29"/>
      <c r="AC190" s="29"/>
      <c r="AD190" s="29"/>
      <c r="AE190" s="29"/>
      <c r="AF190" s="29"/>
      <c r="AG190" s="28"/>
      <c r="AH190" s="28"/>
      <c r="AI190" s="28"/>
      <c r="AJ190" s="28"/>
      <c r="AK190" s="28"/>
      <c r="AL190" s="28">
        <f t="shared" si="34"/>
        <v>521</v>
      </c>
      <c r="AM190" s="28">
        <f t="shared" ref="AM190:AM253" si="38">_xlfn.CEILING.MATH(AL190)</f>
        <v>521</v>
      </c>
      <c r="AN190" s="78" t="s">
        <v>1277</v>
      </c>
      <c r="AO190" s="24">
        <v>44972</v>
      </c>
      <c r="AP190" s="24"/>
      <c r="AQ190" s="24"/>
      <c r="AR190" s="27" t="s">
        <v>47</v>
      </c>
      <c r="AS190" s="4"/>
      <c r="AX190" s="5"/>
      <c r="AY190" s="5"/>
    </row>
    <row r="191" spans="1:51" s="2" customFormat="1" ht="43.5" customHeight="1" x14ac:dyDescent="0.3">
      <c r="A191" s="26" t="s">
        <v>1278</v>
      </c>
      <c r="B191" s="24">
        <v>44887</v>
      </c>
      <c r="C191" s="25">
        <v>545</v>
      </c>
      <c r="D191" s="26" t="s">
        <v>1279</v>
      </c>
      <c r="E191" s="6" t="s">
        <v>1280</v>
      </c>
      <c r="F191" s="24">
        <v>44907</v>
      </c>
      <c r="G191" s="26" t="s">
        <v>1281</v>
      </c>
      <c r="H191" s="27" t="s">
        <v>179</v>
      </c>
      <c r="I191" s="27" t="s">
        <v>1264</v>
      </c>
      <c r="J191" s="28">
        <v>289396800</v>
      </c>
      <c r="K191" s="29">
        <f t="shared" si="37"/>
        <v>289396800</v>
      </c>
      <c r="L191" s="29">
        <f t="shared" si="36"/>
        <v>289396800</v>
      </c>
      <c r="M191" s="25" t="s">
        <v>1257</v>
      </c>
      <c r="N191" s="47" t="s">
        <v>1265</v>
      </c>
      <c r="O191" s="27" t="s">
        <v>988</v>
      </c>
      <c r="P191" s="27">
        <v>0</v>
      </c>
      <c r="Q191" s="27">
        <v>100</v>
      </c>
      <c r="R191" s="63" t="s">
        <v>156</v>
      </c>
      <c r="S191" s="25">
        <v>60</v>
      </c>
      <c r="T191" s="25">
        <f>L191/V191</f>
        <v>6380</v>
      </c>
      <c r="U191" s="64">
        <f t="shared" si="33"/>
        <v>382800</v>
      </c>
      <c r="V191" s="29">
        <f t="shared" si="35"/>
        <v>45360</v>
      </c>
      <c r="W191" s="29">
        <v>45360</v>
      </c>
      <c r="X191" s="29"/>
      <c r="Y191" s="29"/>
      <c r="Z191" s="29"/>
      <c r="AA191" s="29"/>
      <c r="AB191" s="29"/>
      <c r="AC191" s="29"/>
      <c r="AD191" s="29"/>
      <c r="AE191" s="29"/>
      <c r="AF191" s="29"/>
      <c r="AG191" s="28"/>
      <c r="AH191" s="28"/>
      <c r="AI191" s="28"/>
      <c r="AJ191" s="28"/>
      <c r="AK191" s="28"/>
      <c r="AL191" s="28">
        <f t="shared" si="34"/>
        <v>756</v>
      </c>
      <c r="AM191" s="28">
        <f t="shared" si="38"/>
        <v>756</v>
      </c>
      <c r="AN191" s="78" t="s">
        <v>1282</v>
      </c>
      <c r="AO191" s="24">
        <v>44972</v>
      </c>
      <c r="AP191" s="24"/>
      <c r="AQ191" s="24"/>
      <c r="AR191" s="27" t="s">
        <v>47</v>
      </c>
      <c r="AS191" s="4"/>
      <c r="AX191" s="5"/>
      <c r="AY191" s="5"/>
    </row>
    <row r="192" spans="1:51" s="2" customFormat="1" ht="57.6" x14ac:dyDescent="0.3">
      <c r="A192" s="26" t="s">
        <v>1283</v>
      </c>
      <c r="B192" s="24">
        <v>44887</v>
      </c>
      <c r="C192" s="25">
        <v>545</v>
      </c>
      <c r="D192" s="26" t="s">
        <v>1284</v>
      </c>
      <c r="E192" s="6" t="s">
        <v>1285</v>
      </c>
      <c r="F192" s="24">
        <v>44907</v>
      </c>
      <c r="G192" s="26" t="s">
        <v>1286</v>
      </c>
      <c r="H192" s="27" t="s">
        <v>179</v>
      </c>
      <c r="I192" s="27" t="s">
        <v>1256</v>
      </c>
      <c r="J192" s="28">
        <v>295713000</v>
      </c>
      <c r="K192" s="29">
        <f t="shared" si="37"/>
        <v>295713000</v>
      </c>
      <c r="L192" s="29">
        <f t="shared" si="36"/>
        <v>295713000</v>
      </c>
      <c r="M192" s="25" t="s">
        <v>1257</v>
      </c>
      <c r="N192" s="47" t="s">
        <v>1258</v>
      </c>
      <c r="O192" s="27" t="s">
        <v>988</v>
      </c>
      <c r="P192" s="27">
        <v>0</v>
      </c>
      <c r="Q192" s="27">
        <v>100</v>
      </c>
      <c r="R192" s="63" t="s">
        <v>156</v>
      </c>
      <c r="S192" s="25">
        <v>60</v>
      </c>
      <c r="T192" s="25">
        <f>L192/V192</f>
        <v>15950</v>
      </c>
      <c r="U192" s="64">
        <f t="shared" si="33"/>
        <v>957000</v>
      </c>
      <c r="V192" s="29">
        <f t="shared" si="35"/>
        <v>18540</v>
      </c>
      <c r="W192" s="29">
        <v>18540</v>
      </c>
      <c r="X192" s="29"/>
      <c r="Y192" s="29"/>
      <c r="Z192" s="29"/>
      <c r="AA192" s="29"/>
      <c r="AB192" s="29"/>
      <c r="AC192" s="29"/>
      <c r="AD192" s="29"/>
      <c r="AE192" s="29"/>
      <c r="AF192" s="29"/>
      <c r="AG192" s="28"/>
      <c r="AH192" s="28"/>
      <c r="AI192" s="28"/>
      <c r="AJ192" s="28"/>
      <c r="AK192" s="28"/>
      <c r="AL192" s="28">
        <f t="shared" si="34"/>
        <v>309</v>
      </c>
      <c r="AM192" s="28">
        <f t="shared" si="38"/>
        <v>309</v>
      </c>
      <c r="AN192" s="78" t="s">
        <v>1230</v>
      </c>
      <c r="AO192" s="24">
        <v>44972</v>
      </c>
      <c r="AP192" s="24"/>
      <c r="AQ192" s="24"/>
      <c r="AR192" s="27" t="s">
        <v>47</v>
      </c>
      <c r="AS192" s="4"/>
      <c r="AX192" s="5"/>
      <c r="AY192" s="5"/>
    </row>
    <row r="193" spans="1:44" ht="57.6" x14ac:dyDescent="0.3">
      <c r="A193" s="26" t="s">
        <v>1287</v>
      </c>
      <c r="B193" s="24">
        <v>44888</v>
      </c>
      <c r="C193" s="25">
        <v>545</v>
      </c>
      <c r="D193" s="26" t="s">
        <v>1288</v>
      </c>
      <c r="E193" s="6" t="s">
        <v>1289</v>
      </c>
      <c r="F193" s="24">
        <v>44908</v>
      </c>
      <c r="G193" s="26" t="s">
        <v>1290</v>
      </c>
      <c r="H193" s="27" t="s">
        <v>179</v>
      </c>
      <c r="I193" s="27" t="s">
        <v>1271</v>
      </c>
      <c r="J193" s="28">
        <v>289779600</v>
      </c>
      <c r="K193" s="29">
        <f t="shared" si="37"/>
        <v>289779600</v>
      </c>
      <c r="L193" s="29">
        <f t="shared" si="36"/>
        <v>289779600</v>
      </c>
      <c r="M193" s="25" t="s">
        <v>1257</v>
      </c>
      <c r="N193" s="27" t="s">
        <v>1265</v>
      </c>
      <c r="O193" s="27" t="s">
        <v>988</v>
      </c>
      <c r="P193" s="27">
        <v>0</v>
      </c>
      <c r="Q193" s="27">
        <v>100</v>
      </c>
      <c r="R193" s="63" t="s">
        <v>156</v>
      </c>
      <c r="S193" s="25">
        <v>60</v>
      </c>
      <c r="T193" s="29">
        <f>L193/V193</f>
        <v>6380</v>
      </c>
      <c r="U193" s="28">
        <f t="shared" si="33"/>
        <v>382800</v>
      </c>
      <c r="V193" s="28">
        <f t="shared" si="35"/>
        <v>45420</v>
      </c>
      <c r="W193" s="28">
        <v>45420</v>
      </c>
      <c r="X193" s="28"/>
      <c r="Y193" s="28"/>
      <c r="Z193" s="28"/>
      <c r="AA193" s="28"/>
      <c r="AB193" s="28"/>
      <c r="AC193" s="28"/>
      <c r="AD193" s="28"/>
      <c r="AE193" s="28"/>
      <c r="AF193" s="28"/>
      <c r="AG193" s="28"/>
      <c r="AH193" s="28"/>
      <c r="AI193" s="28"/>
      <c r="AJ193" s="28"/>
      <c r="AK193" s="28"/>
      <c r="AL193" s="28">
        <f t="shared" si="34"/>
        <v>757</v>
      </c>
      <c r="AM193" s="28">
        <f t="shared" si="38"/>
        <v>757</v>
      </c>
      <c r="AN193" s="27" t="s">
        <v>1291</v>
      </c>
      <c r="AO193" s="24">
        <v>44972</v>
      </c>
      <c r="AP193" s="24"/>
      <c r="AQ193" s="24"/>
      <c r="AR193" s="27" t="s">
        <v>47</v>
      </c>
    </row>
    <row r="194" spans="1:44" ht="57.6" x14ac:dyDescent="0.3">
      <c r="A194" s="26" t="s">
        <v>1292</v>
      </c>
      <c r="B194" s="24">
        <v>44888</v>
      </c>
      <c r="C194" s="25">
        <v>545</v>
      </c>
      <c r="D194" s="26" t="s">
        <v>1293</v>
      </c>
      <c r="E194" s="6" t="s">
        <v>1294</v>
      </c>
      <c r="F194" s="24">
        <v>44908</v>
      </c>
      <c r="G194" s="26" t="s">
        <v>1295</v>
      </c>
      <c r="H194" s="27" t="s">
        <v>179</v>
      </c>
      <c r="I194" s="27" t="s">
        <v>1296</v>
      </c>
      <c r="J194" s="28">
        <v>193314000</v>
      </c>
      <c r="K194" s="29">
        <f t="shared" si="37"/>
        <v>193314000</v>
      </c>
      <c r="L194" s="29">
        <f t="shared" si="36"/>
        <v>193314000</v>
      </c>
      <c r="M194" s="25" t="s">
        <v>1257</v>
      </c>
      <c r="N194" s="27" t="s">
        <v>1258</v>
      </c>
      <c r="O194" s="27" t="s">
        <v>988</v>
      </c>
      <c r="P194" s="63">
        <v>0</v>
      </c>
      <c r="Q194" s="25">
        <v>100</v>
      </c>
      <c r="R194" s="25" t="s">
        <v>156</v>
      </c>
      <c r="S194" s="67">
        <v>60</v>
      </c>
      <c r="T194" s="29">
        <f>L194/V194</f>
        <v>15950</v>
      </c>
      <c r="U194" s="28">
        <f t="shared" si="33"/>
        <v>957000</v>
      </c>
      <c r="V194" s="28">
        <f t="shared" si="35"/>
        <v>12120</v>
      </c>
      <c r="W194" s="28">
        <v>12120</v>
      </c>
      <c r="X194" s="28"/>
      <c r="Y194" s="28"/>
      <c r="Z194" s="28"/>
      <c r="AA194" s="28"/>
      <c r="AB194" s="28"/>
      <c r="AC194" s="28"/>
      <c r="AD194" s="28"/>
      <c r="AE194" s="28"/>
      <c r="AF194" s="28"/>
      <c r="AG194" s="28"/>
      <c r="AH194" s="28"/>
      <c r="AI194" s="28"/>
      <c r="AJ194" s="28"/>
      <c r="AK194" s="28"/>
      <c r="AL194" s="28">
        <f t="shared" si="34"/>
        <v>202</v>
      </c>
      <c r="AM194" s="28">
        <f t="shared" si="38"/>
        <v>202</v>
      </c>
      <c r="AN194" s="27" t="s">
        <v>1297</v>
      </c>
      <c r="AO194" s="24">
        <v>44972</v>
      </c>
      <c r="AP194" s="24"/>
      <c r="AQ194" s="24"/>
      <c r="AR194" s="27" t="s">
        <v>47</v>
      </c>
    </row>
    <row r="195" spans="1:44" ht="93.6" x14ac:dyDescent="0.3">
      <c r="A195" s="26" t="s">
        <v>1298</v>
      </c>
      <c r="B195" s="24">
        <v>44888</v>
      </c>
      <c r="C195" s="25">
        <v>545</v>
      </c>
      <c r="D195" s="26" t="s">
        <v>1299</v>
      </c>
      <c r="E195" s="6" t="s">
        <v>1300</v>
      </c>
      <c r="F195" s="24">
        <v>44908</v>
      </c>
      <c r="G195" s="26" t="s">
        <v>1301</v>
      </c>
      <c r="H195" s="27" t="s">
        <v>179</v>
      </c>
      <c r="I195" s="27" t="s">
        <v>1271</v>
      </c>
      <c r="J195" s="28">
        <v>145846800</v>
      </c>
      <c r="K195" s="29">
        <f t="shared" si="37"/>
        <v>145846800</v>
      </c>
      <c r="L195" s="29">
        <f t="shared" si="36"/>
        <v>145846800</v>
      </c>
      <c r="M195" s="25" t="s">
        <v>1257</v>
      </c>
      <c r="N195" s="27" t="s">
        <v>1265</v>
      </c>
      <c r="O195" s="27" t="s">
        <v>988</v>
      </c>
      <c r="P195" s="63">
        <v>0</v>
      </c>
      <c r="Q195" s="25">
        <v>100</v>
      </c>
      <c r="R195" s="25" t="s">
        <v>156</v>
      </c>
      <c r="S195" s="67">
        <v>60</v>
      </c>
      <c r="T195" s="29">
        <f>L195/V195</f>
        <v>6380</v>
      </c>
      <c r="U195" s="28">
        <f t="shared" si="33"/>
        <v>382800</v>
      </c>
      <c r="V195" s="28">
        <f t="shared" si="35"/>
        <v>22860</v>
      </c>
      <c r="W195" s="28">
        <v>22860</v>
      </c>
      <c r="X195" s="28"/>
      <c r="Y195" s="28"/>
      <c r="Z195" s="28"/>
      <c r="AA195" s="28"/>
      <c r="AB195" s="28"/>
      <c r="AC195" s="28"/>
      <c r="AD195" s="28"/>
      <c r="AE195" s="28"/>
      <c r="AF195" s="28"/>
      <c r="AG195" s="28"/>
      <c r="AH195" s="28"/>
      <c r="AI195" s="28"/>
      <c r="AJ195" s="28"/>
      <c r="AK195" s="28"/>
      <c r="AL195" s="28">
        <f t="shared" si="34"/>
        <v>381</v>
      </c>
      <c r="AM195" s="28">
        <f t="shared" si="38"/>
        <v>381</v>
      </c>
      <c r="AN195" s="27" t="s">
        <v>1302</v>
      </c>
      <c r="AO195" s="24">
        <v>44972</v>
      </c>
      <c r="AP195" s="24"/>
      <c r="AQ195" s="24"/>
      <c r="AR195" s="27" t="s">
        <v>47</v>
      </c>
    </row>
    <row r="196" spans="1:44" ht="78" x14ac:dyDescent="0.3">
      <c r="A196" s="26" t="s">
        <v>1303</v>
      </c>
      <c r="B196" s="24">
        <v>44889</v>
      </c>
      <c r="C196" s="25">
        <v>545</v>
      </c>
      <c r="D196" s="26" t="s">
        <v>1304</v>
      </c>
      <c r="E196" s="6" t="s">
        <v>1305</v>
      </c>
      <c r="F196" s="24">
        <v>44908</v>
      </c>
      <c r="G196" s="26" t="s">
        <v>1306</v>
      </c>
      <c r="H196" s="27" t="s">
        <v>758</v>
      </c>
      <c r="I196" s="27" t="s">
        <v>1307</v>
      </c>
      <c r="J196" s="28">
        <v>186928140</v>
      </c>
      <c r="K196" s="29">
        <f t="shared" si="37"/>
        <v>186928140</v>
      </c>
      <c r="L196" s="29">
        <f t="shared" si="37"/>
        <v>186928140</v>
      </c>
      <c r="M196" s="27" t="s">
        <v>1308</v>
      </c>
      <c r="N196" s="27" t="s">
        <v>1309</v>
      </c>
      <c r="O196" s="27" t="s">
        <v>155</v>
      </c>
      <c r="P196" s="63">
        <v>0</v>
      </c>
      <c r="Q196" s="25">
        <v>100</v>
      </c>
      <c r="R196" s="25" t="s">
        <v>540</v>
      </c>
      <c r="S196" s="67">
        <v>50</v>
      </c>
      <c r="T196" s="29">
        <f>L196/V196</f>
        <v>1004.99</v>
      </c>
      <c r="U196" s="28">
        <f t="shared" si="33"/>
        <v>50249.5</v>
      </c>
      <c r="V196" s="28">
        <f t="shared" si="35"/>
        <v>186000</v>
      </c>
      <c r="W196" s="28">
        <v>186000</v>
      </c>
      <c r="X196" s="28"/>
      <c r="Y196" s="28"/>
      <c r="Z196" s="28"/>
      <c r="AA196" s="28"/>
      <c r="AB196" s="28"/>
      <c r="AC196" s="28"/>
      <c r="AD196" s="28"/>
      <c r="AE196" s="28"/>
      <c r="AF196" s="28"/>
      <c r="AG196" s="28"/>
      <c r="AH196" s="28"/>
      <c r="AI196" s="28"/>
      <c r="AJ196" s="28"/>
      <c r="AK196" s="28"/>
      <c r="AL196" s="28">
        <f t="shared" si="34"/>
        <v>3720</v>
      </c>
      <c r="AM196" s="28">
        <f t="shared" si="38"/>
        <v>3720</v>
      </c>
      <c r="AN196" s="27" t="s">
        <v>1310</v>
      </c>
      <c r="AO196" s="24">
        <v>44972</v>
      </c>
      <c r="AP196" s="24"/>
      <c r="AQ196" s="24"/>
      <c r="AR196" s="27" t="s">
        <v>47</v>
      </c>
    </row>
    <row r="197" spans="1:44" ht="93.6" x14ac:dyDescent="0.3">
      <c r="A197" s="26" t="s">
        <v>1311</v>
      </c>
      <c r="B197" s="24">
        <v>44889</v>
      </c>
      <c r="C197" s="25">
        <v>545</v>
      </c>
      <c r="D197" s="26" t="s">
        <v>1312</v>
      </c>
      <c r="E197" s="6" t="s">
        <v>1313</v>
      </c>
      <c r="F197" s="24">
        <v>44908</v>
      </c>
      <c r="G197" s="26" t="s">
        <v>1314</v>
      </c>
      <c r="H197" s="27" t="s">
        <v>179</v>
      </c>
      <c r="I197" s="27" t="s">
        <v>1315</v>
      </c>
      <c r="J197" s="28">
        <v>220695975</v>
      </c>
      <c r="K197" s="29">
        <f t="shared" si="37"/>
        <v>220695975</v>
      </c>
      <c r="L197" s="29">
        <f t="shared" si="37"/>
        <v>220695975</v>
      </c>
      <c r="M197" s="27" t="s">
        <v>892</v>
      </c>
      <c r="N197" s="27" t="s">
        <v>893</v>
      </c>
      <c r="O197" s="27" t="s">
        <v>303</v>
      </c>
      <c r="P197" s="63">
        <v>0</v>
      </c>
      <c r="Q197" s="25">
        <v>100</v>
      </c>
      <c r="R197" s="25" t="s">
        <v>174</v>
      </c>
      <c r="S197" s="67">
        <v>1</v>
      </c>
      <c r="T197" s="29">
        <f>L197/V197</f>
        <v>554512.5</v>
      </c>
      <c r="U197" s="28">
        <f t="shared" si="33"/>
        <v>554512.5</v>
      </c>
      <c r="V197" s="28">
        <f t="shared" si="35"/>
        <v>398</v>
      </c>
      <c r="W197" s="28">
        <v>398</v>
      </c>
      <c r="X197" s="28"/>
      <c r="Y197" s="28"/>
      <c r="Z197" s="28"/>
      <c r="AA197" s="28"/>
      <c r="AB197" s="28"/>
      <c r="AC197" s="28"/>
      <c r="AD197" s="28"/>
      <c r="AE197" s="28"/>
      <c r="AF197" s="28"/>
      <c r="AG197" s="28"/>
      <c r="AH197" s="28"/>
      <c r="AI197" s="28"/>
      <c r="AJ197" s="28"/>
      <c r="AK197" s="28"/>
      <c r="AL197" s="28">
        <f t="shared" si="34"/>
        <v>398</v>
      </c>
      <c r="AM197" s="28">
        <f t="shared" si="38"/>
        <v>398</v>
      </c>
      <c r="AN197" s="27" t="s">
        <v>1310</v>
      </c>
      <c r="AO197" s="24">
        <v>44972</v>
      </c>
      <c r="AP197" s="24"/>
      <c r="AQ197" s="24"/>
      <c r="AR197" s="27" t="s">
        <v>47</v>
      </c>
    </row>
    <row r="198" spans="1:44" ht="66.75" customHeight="1" x14ac:dyDescent="0.3">
      <c r="A198" s="26" t="s">
        <v>1316</v>
      </c>
      <c r="B198" s="24">
        <v>44889</v>
      </c>
      <c r="C198" s="25">
        <v>545</v>
      </c>
      <c r="D198" s="26" t="s">
        <v>1317</v>
      </c>
      <c r="E198" s="6" t="s">
        <v>1318</v>
      </c>
      <c r="F198" s="24">
        <v>44908</v>
      </c>
      <c r="G198" s="26" t="s">
        <v>1319</v>
      </c>
      <c r="H198" s="27" t="s">
        <v>179</v>
      </c>
      <c r="I198" s="27" t="s">
        <v>1320</v>
      </c>
      <c r="J198" s="28">
        <v>195866668.80000001</v>
      </c>
      <c r="K198" s="29">
        <f t="shared" si="37"/>
        <v>195866668.80000001</v>
      </c>
      <c r="L198" s="29">
        <f t="shared" si="37"/>
        <v>195866668.80000001</v>
      </c>
      <c r="M198" s="27" t="s">
        <v>1228</v>
      </c>
      <c r="N198" s="27" t="s">
        <v>1321</v>
      </c>
      <c r="O198" s="27" t="s">
        <v>155</v>
      </c>
      <c r="P198" s="63">
        <v>0</v>
      </c>
      <c r="Q198" s="25">
        <v>100</v>
      </c>
      <c r="R198" s="25" t="s">
        <v>174</v>
      </c>
      <c r="S198" s="73">
        <v>9.6</v>
      </c>
      <c r="T198" s="29">
        <f>L198/V198</f>
        <v>618266</v>
      </c>
      <c r="U198" s="28">
        <f t="shared" si="33"/>
        <v>5935353.5999999996</v>
      </c>
      <c r="V198" s="28">
        <f t="shared" si="35"/>
        <v>316.8</v>
      </c>
      <c r="W198" s="28">
        <v>192</v>
      </c>
      <c r="X198" s="28"/>
      <c r="Y198" s="28"/>
      <c r="Z198" s="28"/>
      <c r="AA198" s="28"/>
      <c r="AB198" s="28">
        <v>67.2</v>
      </c>
      <c r="AC198" s="28"/>
      <c r="AD198" s="28"/>
      <c r="AE198" s="28"/>
      <c r="AF198" s="28"/>
      <c r="AG198" s="28">
        <v>57.6</v>
      </c>
      <c r="AH198" s="28"/>
      <c r="AI198" s="28"/>
      <c r="AJ198" s="28"/>
      <c r="AK198" s="28"/>
      <c r="AL198" s="28">
        <f t="shared" si="34"/>
        <v>33</v>
      </c>
      <c r="AM198" s="28">
        <f t="shared" si="38"/>
        <v>33</v>
      </c>
      <c r="AN198" s="27" t="s">
        <v>1322</v>
      </c>
      <c r="AO198" s="24">
        <v>44972</v>
      </c>
      <c r="AP198" s="24">
        <v>45031</v>
      </c>
      <c r="AQ198" s="24">
        <v>45261</v>
      </c>
      <c r="AR198" s="27" t="s">
        <v>47</v>
      </c>
    </row>
    <row r="199" spans="1:44" ht="66.75" customHeight="1" x14ac:dyDescent="0.3">
      <c r="A199" s="26" t="s">
        <v>1323</v>
      </c>
      <c r="B199" s="24">
        <v>44890</v>
      </c>
      <c r="C199" s="25">
        <v>545</v>
      </c>
      <c r="D199" s="26" t="s">
        <v>1324</v>
      </c>
      <c r="E199" s="6" t="s">
        <v>1325</v>
      </c>
      <c r="F199" s="24">
        <v>44911</v>
      </c>
      <c r="G199" s="26" t="s">
        <v>1326</v>
      </c>
      <c r="H199" s="27" t="s">
        <v>179</v>
      </c>
      <c r="I199" s="27" t="s">
        <v>1327</v>
      </c>
      <c r="J199" s="28">
        <v>237414144</v>
      </c>
      <c r="K199" s="29">
        <f t="shared" si="37"/>
        <v>237414144</v>
      </c>
      <c r="L199" s="29">
        <f t="shared" si="37"/>
        <v>237414144</v>
      </c>
      <c r="M199" s="27" t="s">
        <v>1228</v>
      </c>
      <c r="N199" s="27" t="s">
        <v>1321</v>
      </c>
      <c r="O199" s="27" t="s">
        <v>155</v>
      </c>
      <c r="P199" s="63">
        <v>0</v>
      </c>
      <c r="Q199" s="25">
        <v>100</v>
      </c>
      <c r="R199" s="25" t="s">
        <v>174</v>
      </c>
      <c r="S199" s="73">
        <v>9.6</v>
      </c>
      <c r="T199" s="29">
        <f>L199/V199</f>
        <v>618266</v>
      </c>
      <c r="U199" s="28">
        <f t="shared" si="33"/>
        <v>5935353.5999999996</v>
      </c>
      <c r="V199" s="28">
        <f t="shared" si="35"/>
        <v>384</v>
      </c>
      <c r="W199" s="28">
        <v>230.4</v>
      </c>
      <c r="X199" s="28"/>
      <c r="Y199" s="28"/>
      <c r="Z199" s="28"/>
      <c r="AA199" s="28"/>
      <c r="AB199" s="28">
        <v>57.6</v>
      </c>
      <c r="AC199" s="28"/>
      <c r="AD199" s="28"/>
      <c r="AE199" s="28"/>
      <c r="AF199" s="28"/>
      <c r="AG199" s="28">
        <v>96</v>
      </c>
      <c r="AH199" s="28"/>
      <c r="AI199" s="28"/>
      <c r="AJ199" s="28"/>
      <c r="AK199" s="28"/>
      <c r="AL199" s="28">
        <f t="shared" si="34"/>
        <v>40</v>
      </c>
      <c r="AM199" s="28">
        <f t="shared" si="38"/>
        <v>40</v>
      </c>
      <c r="AN199" s="27" t="s">
        <v>1328</v>
      </c>
      <c r="AO199" s="24">
        <v>44972</v>
      </c>
      <c r="AP199" s="24">
        <v>45031</v>
      </c>
      <c r="AQ199" s="24">
        <v>45261</v>
      </c>
      <c r="AR199" s="27" t="s">
        <v>47</v>
      </c>
    </row>
    <row r="200" spans="1:44" s="2" customFormat="1" ht="66.75" customHeight="1" x14ac:dyDescent="0.3">
      <c r="A200" s="26" t="s">
        <v>1329</v>
      </c>
      <c r="B200" s="24">
        <v>44890</v>
      </c>
      <c r="C200" s="25">
        <v>545</v>
      </c>
      <c r="D200" s="26" t="s">
        <v>1330</v>
      </c>
      <c r="E200" s="6" t="s">
        <v>1331</v>
      </c>
      <c r="F200" s="24">
        <v>44918</v>
      </c>
      <c r="G200" s="26" t="s">
        <v>1332</v>
      </c>
      <c r="H200" s="27" t="s">
        <v>179</v>
      </c>
      <c r="I200" s="27" t="s">
        <v>1333</v>
      </c>
      <c r="J200" s="28">
        <v>308638387.19999999</v>
      </c>
      <c r="K200" s="29">
        <f t="shared" si="37"/>
        <v>308638387.19999999</v>
      </c>
      <c r="L200" s="29">
        <f t="shared" si="37"/>
        <v>308638387.19999999</v>
      </c>
      <c r="M200" s="27" t="s">
        <v>1228</v>
      </c>
      <c r="N200" s="27" t="s">
        <v>1321</v>
      </c>
      <c r="O200" s="27" t="s">
        <v>155</v>
      </c>
      <c r="P200" s="63">
        <v>0</v>
      </c>
      <c r="Q200" s="25">
        <v>100</v>
      </c>
      <c r="R200" s="25" t="s">
        <v>174</v>
      </c>
      <c r="S200" s="73">
        <v>9.6</v>
      </c>
      <c r="T200" s="29">
        <f>L200/V200</f>
        <v>618265.99999999988</v>
      </c>
      <c r="U200" s="28">
        <f t="shared" si="33"/>
        <v>5935353.5999999987</v>
      </c>
      <c r="V200" s="28">
        <f t="shared" si="35"/>
        <v>499.20000000000005</v>
      </c>
      <c r="W200" s="28">
        <v>288</v>
      </c>
      <c r="X200" s="28"/>
      <c r="Y200" s="28"/>
      <c r="Z200" s="28"/>
      <c r="AA200" s="28"/>
      <c r="AB200" s="28">
        <v>76.8</v>
      </c>
      <c r="AC200" s="28"/>
      <c r="AD200" s="28"/>
      <c r="AE200" s="28"/>
      <c r="AF200" s="28"/>
      <c r="AG200" s="28">
        <v>134.4</v>
      </c>
      <c r="AH200" s="28"/>
      <c r="AI200" s="28"/>
      <c r="AJ200" s="28"/>
      <c r="AK200" s="28"/>
      <c r="AL200" s="28">
        <f t="shared" si="34"/>
        <v>52.000000000000007</v>
      </c>
      <c r="AM200" s="28">
        <f t="shared" si="38"/>
        <v>52</v>
      </c>
      <c r="AN200" s="27" t="s">
        <v>1334</v>
      </c>
      <c r="AO200" s="24">
        <v>44972</v>
      </c>
      <c r="AP200" s="24">
        <v>45031</v>
      </c>
      <c r="AQ200" s="24">
        <v>45261</v>
      </c>
      <c r="AR200" s="27" t="s">
        <v>47</v>
      </c>
    </row>
    <row r="201" spans="1:44" ht="66.75" customHeight="1" x14ac:dyDescent="0.3">
      <c r="A201" s="26" t="s">
        <v>1335</v>
      </c>
      <c r="B201" s="24">
        <v>44890</v>
      </c>
      <c r="C201" s="25">
        <v>545</v>
      </c>
      <c r="D201" s="26" t="s">
        <v>1336</v>
      </c>
      <c r="E201" s="6" t="s">
        <v>1337</v>
      </c>
      <c r="F201" s="24">
        <v>44911</v>
      </c>
      <c r="G201" s="26" t="s">
        <v>1338</v>
      </c>
      <c r="H201" s="27" t="s">
        <v>179</v>
      </c>
      <c r="I201" s="27" t="s">
        <v>1320</v>
      </c>
      <c r="J201" s="28">
        <v>231478790.40000001</v>
      </c>
      <c r="K201" s="29">
        <f t="shared" si="37"/>
        <v>231478790.40000001</v>
      </c>
      <c r="L201" s="29">
        <f t="shared" si="37"/>
        <v>231478790.40000001</v>
      </c>
      <c r="M201" s="27" t="s">
        <v>1228</v>
      </c>
      <c r="N201" s="27" t="s">
        <v>1321</v>
      </c>
      <c r="O201" s="27" t="s">
        <v>155</v>
      </c>
      <c r="P201" s="63">
        <v>0</v>
      </c>
      <c r="Q201" s="25">
        <v>100</v>
      </c>
      <c r="R201" s="25" t="s">
        <v>174</v>
      </c>
      <c r="S201" s="73">
        <v>9.6</v>
      </c>
      <c r="T201" s="29">
        <f>L201/V201</f>
        <v>618266</v>
      </c>
      <c r="U201" s="28">
        <f t="shared" si="33"/>
        <v>5935353.5999999996</v>
      </c>
      <c r="V201" s="28">
        <f t="shared" si="35"/>
        <v>374.40000000000003</v>
      </c>
      <c r="W201" s="28">
        <v>220.8</v>
      </c>
      <c r="X201" s="28"/>
      <c r="Y201" s="28"/>
      <c r="Z201" s="28"/>
      <c r="AA201" s="28"/>
      <c r="AB201" s="28">
        <v>57.6</v>
      </c>
      <c r="AC201" s="28"/>
      <c r="AD201" s="28"/>
      <c r="AE201" s="28"/>
      <c r="AF201" s="28"/>
      <c r="AG201" s="28">
        <v>96</v>
      </c>
      <c r="AH201" s="28"/>
      <c r="AI201" s="28"/>
      <c r="AJ201" s="28"/>
      <c r="AK201" s="28"/>
      <c r="AL201" s="28">
        <f t="shared" si="34"/>
        <v>39.000000000000007</v>
      </c>
      <c r="AM201" s="28">
        <f t="shared" si="38"/>
        <v>39</v>
      </c>
      <c r="AN201" s="27" t="s">
        <v>1339</v>
      </c>
      <c r="AO201" s="24">
        <v>44972</v>
      </c>
      <c r="AP201" s="24">
        <v>45031</v>
      </c>
      <c r="AQ201" s="24">
        <v>45261</v>
      </c>
      <c r="AR201" s="27" t="s">
        <v>47</v>
      </c>
    </row>
    <row r="202" spans="1:44" ht="66.75" customHeight="1" x14ac:dyDescent="0.3">
      <c r="A202" s="26" t="s">
        <v>1340</v>
      </c>
      <c r="B202" s="24">
        <v>44890</v>
      </c>
      <c r="C202" s="25">
        <v>545</v>
      </c>
      <c r="D202" s="26" t="s">
        <v>1341</v>
      </c>
      <c r="E202" s="6" t="s">
        <v>1342</v>
      </c>
      <c r="F202" s="24">
        <v>44911</v>
      </c>
      <c r="G202" s="26" t="s">
        <v>1343</v>
      </c>
      <c r="H202" s="27" t="s">
        <v>179</v>
      </c>
      <c r="I202" s="27" t="s">
        <v>1320</v>
      </c>
      <c r="J202" s="28">
        <v>231478790.40000001</v>
      </c>
      <c r="K202" s="29">
        <f t="shared" si="37"/>
        <v>231478790.40000001</v>
      </c>
      <c r="L202" s="29">
        <f t="shared" si="37"/>
        <v>231478790.40000001</v>
      </c>
      <c r="M202" s="27" t="s">
        <v>1228</v>
      </c>
      <c r="N202" s="27" t="s">
        <v>1321</v>
      </c>
      <c r="O202" s="27" t="s">
        <v>155</v>
      </c>
      <c r="P202" s="63">
        <v>0</v>
      </c>
      <c r="Q202" s="25">
        <v>100</v>
      </c>
      <c r="R202" s="25" t="s">
        <v>174</v>
      </c>
      <c r="S202" s="73">
        <v>9.6</v>
      </c>
      <c r="T202" s="29">
        <f>L202/V202</f>
        <v>618266</v>
      </c>
      <c r="U202" s="28">
        <f t="shared" si="33"/>
        <v>5935353.5999999996</v>
      </c>
      <c r="V202" s="28">
        <f t="shared" si="35"/>
        <v>374.4</v>
      </c>
      <c r="W202" s="28">
        <v>230.4</v>
      </c>
      <c r="X202" s="28"/>
      <c r="Y202" s="28"/>
      <c r="Z202" s="28"/>
      <c r="AA202" s="28"/>
      <c r="AB202" s="28">
        <v>57.6</v>
      </c>
      <c r="AC202" s="28"/>
      <c r="AD202" s="28"/>
      <c r="AE202" s="28"/>
      <c r="AF202" s="28"/>
      <c r="AG202" s="28">
        <v>86.4</v>
      </c>
      <c r="AH202" s="28"/>
      <c r="AI202" s="28"/>
      <c r="AJ202" s="28"/>
      <c r="AK202" s="28"/>
      <c r="AL202" s="28">
        <f t="shared" si="34"/>
        <v>39</v>
      </c>
      <c r="AM202" s="28">
        <f t="shared" si="38"/>
        <v>39</v>
      </c>
      <c r="AN202" s="27" t="s">
        <v>1344</v>
      </c>
      <c r="AO202" s="24">
        <v>44972</v>
      </c>
      <c r="AP202" s="24">
        <v>45031</v>
      </c>
      <c r="AQ202" s="24">
        <v>45261</v>
      </c>
      <c r="AR202" s="27" t="s">
        <v>47</v>
      </c>
    </row>
    <row r="203" spans="1:44" ht="66.75" customHeight="1" x14ac:dyDescent="0.3">
      <c r="A203" s="26" t="s">
        <v>1345</v>
      </c>
      <c r="B203" s="24">
        <v>44893</v>
      </c>
      <c r="C203" s="25">
        <v>545</v>
      </c>
      <c r="D203" s="26" t="s">
        <v>1346</v>
      </c>
      <c r="E203" s="6" t="s">
        <v>1347</v>
      </c>
      <c r="F203" s="24">
        <v>44914</v>
      </c>
      <c r="G203" s="26" t="s">
        <v>1348</v>
      </c>
      <c r="H203" s="27" t="s">
        <v>1349</v>
      </c>
      <c r="I203" s="27" t="s">
        <v>1350</v>
      </c>
      <c r="J203" s="28">
        <v>192933171.19999999</v>
      </c>
      <c r="K203" s="29">
        <v>244181044.80000001</v>
      </c>
      <c r="L203" s="29">
        <f t="shared" ref="L203:L266" si="39">K203</f>
        <v>244181044.80000001</v>
      </c>
      <c r="M203" s="27" t="s">
        <v>1351</v>
      </c>
      <c r="N203" s="27" t="s">
        <v>1352</v>
      </c>
      <c r="O203" s="27" t="s">
        <v>147</v>
      </c>
      <c r="P203" s="63">
        <v>0</v>
      </c>
      <c r="Q203" s="25">
        <v>100</v>
      </c>
      <c r="R203" s="25" t="s">
        <v>540</v>
      </c>
      <c r="S203" s="73">
        <v>140</v>
      </c>
      <c r="T203" s="29">
        <f>L203/V203</f>
        <v>10766.36</v>
      </c>
      <c r="U203" s="28">
        <f t="shared" si="33"/>
        <v>1507290.4000000001</v>
      </c>
      <c r="V203" s="28">
        <f t="shared" si="35"/>
        <v>22680</v>
      </c>
      <c r="W203" s="28">
        <v>15400</v>
      </c>
      <c r="X203" s="28"/>
      <c r="Y203" s="28"/>
      <c r="Z203" s="28"/>
      <c r="AA203" s="28"/>
      <c r="AB203" s="28">
        <f>2520+4760</f>
        <v>7280</v>
      </c>
      <c r="AC203" s="28"/>
      <c r="AD203" s="28"/>
      <c r="AE203" s="28"/>
      <c r="AF203" s="28"/>
      <c r="AG203" s="28"/>
      <c r="AH203" s="28"/>
      <c r="AI203" s="28"/>
      <c r="AJ203" s="28"/>
      <c r="AK203" s="28"/>
      <c r="AL203" s="28">
        <f t="shared" si="34"/>
        <v>162</v>
      </c>
      <c r="AM203" s="28">
        <f t="shared" si="38"/>
        <v>162</v>
      </c>
      <c r="AN203" s="27" t="s">
        <v>1235</v>
      </c>
      <c r="AO203" s="24">
        <v>44941</v>
      </c>
      <c r="AP203" s="24">
        <v>45107</v>
      </c>
      <c r="AQ203" s="24"/>
      <c r="AR203" s="27" t="s">
        <v>47</v>
      </c>
    </row>
    <row r="204" spans="1:44" s="2" customFormat="1" ht="66.75" customHeight="1" x14ac:dyDescent="0.3">
      <c r="A204" s="26" t="s">
        <v>1353</v>
      </c>
      <c r="B204" s="24">
        <v>44893</v>
      </c>
      <c r="C204" s="25">
        <v>545</v>
      </c>
      <c r="D204" s="26" t="s">
        <v>1354</v>
      </c>
      <c r="E204" s="6" t="s">
        <v>1355</v>
      </c>
      <c r="F204" s="24">
        <v>44921</v>
      </c>
      <c r="G204" s="26" t="s">
        <v>1356</v>
      </c>
      <c r="H204" s="27" t="s">
        <v>1349</v>
      </c>
      <c r="I204" s="27" t="s">
        <v>1350</v>
      </c>
      <c r="J204" s="28">
        <v>313516403.19999999</v>
      </c>
      <c r="K204" s="29">
        <f>J204</f>
        <v>313516403.19999999</v>
      </c>
      <c r="L204" s="29">
        <f t="shared" si="39"/>
        <v>313516403.19999999</v>
      </c>
      <c r="M204" s="27" t="s">
        <v>1351</v>
      </c>
      <c r="N204" s="27" t="s">
        <v>1352</v>
      </c>
      <c r="O204" s="27" t="s">
        <v>147</v>
      </c>
      <c r="P204" s="63">
        <v>0</v>
      </c>
      <c r="Q204" s="25">
        <v>100</v>
      </c>
      <c r="R204" s="25" t="s">
        <v>540</v>
      </c>
      <c r="S204" s="73">
        <v>140</v>
      </c>
      <c r="T204" s="29">
        <f>L204/V204</f>
        <v>10766.359999999999</v>
      </c>
      <c r="U204" s="28">
        <f t="shared" si="33"/>
        <v>1507290.4</v>
      </c>
      <c r="V204" s="28">
        <f t="shared" si="35"/>
        <v>29120</v>
      </c>
      <c r="W204" s="28">
        <v>24500</v>
      </c>
      <c r="X204" s="28"/>
      <c r="Y204" s="28"/>
      <c r="Z204" s="28"/>
      <c r="AA204" s="28"/>
      <c r="AB204" s="28">
        <v>4620</v>
      </c>
      <c r="AC204" s="28"/>
      <c r="AD204" s="28"/>
      <c r="AE204" s="28"/>
      <c r="AF204" s="28"/>
      <c r="AG204" s="28"/>
      <c r="AH204" s="28"/>
      <c r="AI204" s="28"/>
      <c r="AJ204" s="28"/>
      <c r="AK204" s="28"/>
      <c r="AL204" s="28">
        <f t="shared" si="34"/>
        <v>208</v>
      </c>
      <c r="AM204" s="28">
        <f t="shared" si="38"/>
        <v>208</v>
      </c>
      <c r="AN204" s="27" t="s">
        <v>1222</v>
      </c>
      <c r="AO204" s="24">
        <v>44941</v>
      </c>
      <c r="AP204" s="24">
        <v>45107</v>
      </c>
      <c r="AQ204" s="24"/>
      <c r="AR204" s="27" t="s">
        <v>47</v>
      </c>
    </row>
    <row r="205" spans="1:44" ht="93.6" customHeight="1" x14ac:dyDescent="0.3">
      <c r="A205" s="26" t="s">
        <v>1357</v>
      </c>
      <c r="B205" s="24">
        <v>44897</v>
      </c>
      <c r="C205" s="25">
        <v>545</v>
      </c>
      <c r="D205" s="26" t="s">
        <v>1358</v>
      </c>
      <c r="E205" s="6" t="s">
        <v>1359</v>
      </c>
      <c r="F205" s="24">
        <v>44914</v>
      </c>
      <c r="G205" s="25" t="s">
        <v>1360</v>
      </c>
      <c r="H205" s="27" t="s">
        <v>1349</v>
      </c>
      <c r="I205" s="27" t="s">
        <v>1350</v>
      </c>
      <c r="J205" s="28">
        <v>211020656</v>
      </c>
      <c r="K205" s="29">
        <f>J205</f>
        <v>211020656</v>
      </c>
      <c r="L205" s="29">
        <f t="shared" si="39"/>
        <v>211020656</v>
      </c>
      <c r="M205" s="27" t="s">
        <v>1351</v>
      </c>
      <c r="N205" s="27" t="s">
        <v>1352</v>
      </c>
      <c r="O205" s="27" t="s">
        <v>147</v>
      </c>
      <c r="P205" s="63">
        <v>0</v>
      </c>
      <c r="Q205" s="25">
        <v>100</v>
      </c>
      <c r="R205" s="25" t="s">
        <v>540</v>
      </c>
      <c r="S205" s="67">
        <v>140</v>
      </c>
      <c r="T205" s="29">
        <f>L205/V205</f>
        <v>10766.36</v>
      </c>
      <c r="U205" s="28">
        <f t="shared" si="33"/>
        <v>1507290.4000000001</v>
      </c>
      <c r="V205" s="28">
        <f t="shared" si="35"/>
        <v>19600</v>
      </c>
      <c r="W205" s="28">
        <v>5740</v>
      </c>
      <c r="X205" s="28"/>
      <c r="Y205" s="28"/>
      <c r="Z205" s="28"/>
      <c r="AA205" s="28"/>
      <c r="AB205" s="28">
        <v>13860</v>
      </c>
      <c r="AC205" s="28"/>
      <c r="AD205" s="28"/>
      <c r="AE205" s="28"/>
      <c r="AF205" s="28"/>
      <c r="AG205" s="28"/>
      <c r="AH205" s="28"/>
      <c r="AI205" s="28"/>
      <c r="AJ205" s="28"/>
      <c r="AK205" s="28"/>
      <c r="AL205" s="28">
        <f t="shared" si="34"/>
        <v>140</v>
      </c>
      <c r="AM205" s="28">
        <f t="shared" si="38"/>
        <v>140</v>
      </c>
      <c r="AN205" s="27" t="s">
        <v>1361</v>
      </c>
      <c r="AO205" s="24">
        <v>44941</v>
      </c>
      <c r="AP205" s="24">
        <v>45107</v>
      </c>
      <c r="AQ205" s="24"/>
      <c r="AR205" s="27" t="s">
        <v>47</v>
      </c>
    </row>
    <row r="206" spans="1:44" ht="61.2" customHeight="1" x14ac:dyDescent="0.3">
      <c r="A206" s="26" t="s">
        <v>1362</v>
      </c>
      <c r="B206" s="24">
        <v>44893</v>
      </c>
      <c r="C206" s="25">
        <v>545</v>
      </c>
      <c r="D206" s="26" t="s">
        <v>1363</v>
      </c>
      <c r="E206" s="6" t="s">
        <v>1364</v>
      </c>
      <c r="F206" s="24">
        <v>44914</v>
      </c>
      <c r="G206" s="25" t="s">
        <v>1365</v>
      </c>
      <c r="H206" s="27" t="s">
        <v>1349</v>
      </c>
      <c r="I206" s="27" t="s">
        <v>1350</v>
      </c>
      <c r="J206" s="28">
        <v>262268529.59999999</v>
      </c>
      <c r="K206" s="29">
        <v>281863304.80000001</v>
      </c>
      <c r="L206" s="29">
        <f>K206</f>
        <v>281863304.80000001</v>
      </c>
      <c r="M206" s="27" t="s">
        <v>1351</v>
      </c>
      <c r="N206" s="27" t="s">
        <v>1352</v>
      </c>
      <c r="O206" s="27" t="s">
        <v>147</v>
      </c>
      <c r="P206" s="63">
        <v>0</v>
      </c>
      <c r="Q206" s="25">
        <v>100</v>
      </c>
      <c r="R206" s="25" t="s">
        <v>540</v>
      </c>
      <c r="S206" s="67">
        <v>140</v>
      </c>
      <c r="T206" s="29">
        <f>L206/V206</f>
        <v>10766.36</v>
      </c>
      <c r="U206" s="28">
        <f>T206*S206</f>
        <v>1507290.4000000001</v>
      </c>
      <c r="V206" s="28">
        <f>W206+AB206+AG206</f>
        <v>26180</v>
      </c>
      <c r="W206" s="28">
        <v>20440</v>
      </c>
      <c r="X206" s="28"/>
      <c r="Y206" s="28"/>
      <c r="Z206" s="28"/>
      <c r="AA206" s="28"/>
      <c r="AB206" s="28">
        <f>3920+1820</f>
        <v>5740</v>
      </c>
      <c r="AC206" s="28"/>
      <c r="AD206" s="28"/>
      <c r="AE206" s="28"/>
      <c r="AF206" s="28"/>
      <c r="AG206" s="28"/>
      <c r="AH206" s="28"/>
      <c r="AI206" s="28"/>
      <c r="AJ206" s="28"/>
      <c r="AK206" s="28"/>
      <c r="AL206" s="28">
        <f t="shared" si="34"/>
        <v>187</v>
      </c>
      <c r="AM206" s="28">
        <f t="shared" si="38"/>
        <v>187</v>
      </c>
      <c r="AN206" s="27" t="s">
        <v>1366</v>
      </c>
      <c r="AO206" s="24">
        <v>44941</v>
      </c>
      <c r="AP206" s="24">
        <v>45107</v>
      </c>
      <c r="AQ206" s="24"/>
      <c r="AR206" s="27" t="s">
        <v>47</v>
      </c>
    </row>
    <row r="207" spans="1:44" ht="93.6" x14ac:dyDescent="0.3">
      <c r="A207" s="26" t="s">
        <v>1367</v>
      </c>
      <c r="B207" s="24">
        <v>44893</v>
      </c>
      <c r="C207" s="25">
        <v>545</v>
      </c>
      <c r="D207" s="26" t="s">
        <v>1368</v>
      </c>
      <c r="E207" s="6" t="s">
        <v>1369</v>
      </c>
      <c r="F207" s="24">
        <v>44914</v>
      </c>
      <c r="G207" s="25" t="s">
        <v>1370</v>
      </c>
      <c r="H207" s="27" t="s">
        <v>1349</v>
      </c>
      <c r="I207" s="27" t="s">
        <v>1350</v>
      </c>
      <c r="J207" s="28">
        <v>275834143.19999999</v>
      </c>
      <c r="K207" s="29">
        <v>321052855.19999999</v>
      </c>
      <c r="L207" s="29">
        <f t="shared" si="39"/>
        <v>321052855.19999999</v>
      </c>
      <c r="M207" s="27" t="s">
        <v>1351</v>
      </c>
      <c r="N207" s="27" t="s">
        <v>1352</v>
      </c>
      <c r="O207" s="27" t="s">
        <v>147</v>
      </c>
      <c r="P207" s="63">
        <v>0</v>
      </c>
      <c r="Q207" s="25">
        <v>100</v>
      </c>
      <c r="R207" s="25" t="s">
        <v>540</v>
      </c>
      <c r="S207" s="67">
        <v>140</v>
      </c>
      <c r="T207" s="29">
        <f>L207/V207</f>
        <v>10766.359999999999</v>
      </c>
      <c r="U207" s="28">
        <f t="shared" si="33"/>
        <v>1507290.4</v>
      </c>
      <c r="V207" s="28">
        <f t="shared" si="35"/>
        <v>29820</v>
      </c>
      <c r="W207" s="28">
        <v>21140</v>
      </c>
      <c r="X207" s="28"/>
      <c r="Y207" s="28"/>
      <c r="Z207" s="28"/>
      <c r="AA207" s="28"/>
      <c r="AB207" s="28">
        <f>4480+4200</f>
        <v>8680</v>
      </c>
      <c r="AC207" s="28"/>
      <c r="AD207" s="28"/>
      <c r="AE207" s="28"/>
      <c r="AF207" s="28"/>
      <c r="AG207" s="28"/>
      <c r="AH207" s="28"/>
      <c r="AI207" s="28"/>
      <c r="AJ207" s="28"/>
      <c r="AK207" s="28"/>
      <c r="AL207" s="28">
        <f t="shared" si="34"/>
        <v>213</v>
      </c>
      <c r="AM207" s="28">
        <f t="shared" si="38"/>
        <v>213</v>
      </c>
      <c r="AN207" s="27" t="s">
        <v>1371</v>
      </c>
      <c r="AO207" s="24">
        <v>44941</v>
      </c>
      <c r="AP207" s="24">
        <v>45107</v>
      </c>
      <c r="AQ207" s="24"/>
      <c r="AR207" s="27" t="s">
        <v>47</v>
      </c>
    </row>
    <row r="208" spans="1:44" ht="62.4" x14ac:dyDescent="0.3">
      <c r="A208" s="26" t="s">
        <v>1372</v>
      </c>
      <c r="B208" s="24">
        <v>44893</v>
      </c>
      <c r="C208" s="25">
        <v>545</v>
      </c>
      <c r="D208" s="26" t="s">
        <v>1373</v>
      </c>
      <c r="E208" s="6" t="s">
        <v>1374</v>
      </c>
      <c r="F208" s="24">
        <v>44914</v>
      </c>
      <c r="G208" s="26" t="s">
        <v>1375</v>
      </c>
      <c r="H208" s="27" t="s">
        <v>1376</v>
      </c>
      <c r="I208" s="27" t="s">
        <v>1377</v>
      </c>
      <c r="J208" s="28">
        <v>7358102.4000000004</v>
      </c>
      <c r="K208" s="29">
        <f>J208</f>
        <v>7358102.4000000004</v>
      </c>
      <c r="L208" s="29">
        <f t="shared" si="39"/>
        <v>7358102.4000000004</v>
      </c>
      <c r="M208" s="27" t="s">
        <v>1378</v>
      </c>
      <c r="N208" s="27" t="s">
        <v>1379</v>
      </c>
      <c r="O208" s="27" t="s">
        <v>173</v>
      </c>
      <c r="P208" s="63">
        <v>0</v>
      </c>
      <c r="Q208" s="25">
        <v>100</v>
      </c>
      <c r="R208" s="25" t="s">
        <v>156</v>
      </c>
      <c r="S208" s="67">
        <v>60</v>
      </c>
      <c r="T208" s="29">
        <f>L208/V208</f>
        <v>3117.84</v>
      </c>
      <c r="U208" s="28">
        <f t="shared" si="33"/>
        <v>187070.40000000002</v>
      </c>
      <c r="V208" s="28">
        <f t="shared" si="35"/>
        <v>2360</v>
      </c>
      <c r="W208" s="28">
        <v>2360</v>
      </c>
      <c r="X208" s="28"/>
      <c r="Y208" s="28"/>
      <c r="Z208" s="28"/>
      <c r="AA208" s="28"/>
      <c r="AB208" s="28"/>
      <c r="AC208" s="28"/>
      <c r="AD208" s="28"/>
      <c r="AE208" s="28"/>
      <c r="AF208" s="28"/>
      <c r="AG208" s="28"/>
      <c r="AH208" s="28"/>
      <c r="AI208" s="28"/>
      <c r="AJ208" s="28"/>
      <c r="AK208" s="28"/>
      <c r="AL208" s="28">
        <f t="shared" si="34"/>
        <v>39.333333333333336</v>
      </c>
      <c r="AM208" s="28">
        <f t="shared" si="38"/>
        <v>40</v>
      </c>
      <c r="AN208" s="27" t="s">
        <v>1310</v>
      </c>
      <c r="AO208" s="24">
        <v>44946</v>
      </c>
      <c r="AP208" s="24"/>
      <c r="AQ208" s="24"/>
      <c r="AR208" s="27" t="s">
        <v>47</v>
      </c>
    </row>
    <row r="209" spans="1:107" customFormat="1" ht="62.4" x14ac:dyDescent="0.3">
      <c r="A209" s="26" t="s">
        <v>1380</v>
      </c>
      <c r="B209" s="24">
        <v>44893</v>
      </c>
      <c r="C209" s="25">
        <v>545</v>
      </c>
      <c r="D209" s="26" t="s">
        <v>1381</v>
      </c>
      <c r="E209" s="6" t="s">
        <v>1382</v>
      </c>
      <c r="F209" s="24">
        <v>44914</v>
      </c>
      <c r="G209" s="25" t="s">
        <v>1383</v>
      </c>
      <c r="H209" s="27" t="s">
        <v>1376</v>
      </c>
      <c r="I209" s="27" t="s">
        <v>1384</v>
      </c>
      <c r="J209" s="28">
        <v>5572459.2000000002</v>
      </c>
      <c r="K209" s="29">
        <f>J209</f>
        <v>5572459.2000000002</v>
      </c>
      <c r="L209" s="29">
        <f t="shared" si="39"/>
        <v>5572459.2000000002</v>
      </c>
      <c r="M209" s="27" t="s">
        <v>1378</v>
      </c>
      <c r="N209" s="27" t="s">
        <v>1385</v>
      </c>
      <c r="O209" s="27" t="s">
        <v>173</v>
      </c>
      <c r="P209" s="63">
        <v>0</v>
      </c>
      <c r="Q209" s="25">
        <v>100</v>
      </c>
      <c r="R209" s="25" t="s">
        <v>156</v>
      </c>
      <c r="S209" s="67">
        <v>60</v>
      </c>
      <c r="T209" s="29">
        <f>L209/V209</f>
        <v>3316.94</v>
      </c>
      <c r="U209" s="28">
        <f t="shared" si="33"/>
        <v>199016.4</v>
      </c>
      <c r="V209" s="28">
        <f t="shared" si="35"/>
        <v>1680</v>
      </c>
      <c r="W209" s="28">
        <v>1680</v>
      </c>
      <c r="X209" s="28"/>
      <c r="Y209" s="28"/>
      <c r="Z209" s="28"/>
      <c r="AA209" s="28"/>
      <c r="AB209" s="28"/>
      <c r="AC209" s="28"/>
      <c r="AD209" s="28"/>
      <c r="AE209" s="28"/>
      <c r="AF209" s="28"/>
      <c r="AG209" s="28"/>
      <c r="AH209" s="28"/>
      <c r="AI209" s="28"/>
      <c r="AJ209" s="28"/>
      <c r="AK209" s="28"/>
      <c r="AL209" s="28">
        <f t="shared" si="34"/>
        <v>28</v>
      </c>
      <c r="AM209" s="28">
        <f t="shared" si="38"/>
        <v>28</v>
      </c>
      <c r="AN209" s="27" t="s">
        <v>1310</v>
      </c>
      <c r="AO209" s="24">
        <v>44946</v>
      </c>
      <c r="AP209" s="24"/>
      <c r="AQ209" s="24"/>
      <c r="AR209" s="27" t="s">
        <v>47</v>
      </c>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row>
    <row r="210" spans="1:107" customFormat="1" ht="83.25" customHeight="1" x14ac:dyDescent="0.3">
      <c r="A210" s="26" t="s">
        <v>1386</v>
      </c>
      <c r="B210" s="24">
        <v>44894</v>
      </c>
      <c r="C210" s="25">
        <v>545</v>
      </c>
      <c r="D210" s="26" t="s">
        <v>1387</v>
      </c>
      <c r="E210" s="6" t="s">
        <v>1388</v>
      </c>
      <c r="F210" s="24">
        <v>44915</v>
      </c>
      <c r="G210" s="26" t="s">
        <v>1389</v>
      </c>
      <c r="H210" s="27" t="s">
        <v>758</v>
      </c>
      <c r="I210" s="27" t="s">
        <v>1390</v>
      </c>
      <c r="J210" s="28">
        <v>291968107.19999999</v>
      </c>
      <c r="K210" s="29">
        <f>J210</f>
        <v>291968107.19999999</v>
      </c>
      <c r="L210" s="29">
        <f t="shared" si="39"/>
        <v>291968107.19999999</v>
      </c>
      <c r="M210" s="27" t="s">
        <v>1391</v>
      </c>
      <c r="N210" s="27" t="s">
        <v>1392</v>
      </c>
      <c r="O210" s="27" t="s">
        <v>1393</v>
      </c>
      <c r="P210" s="63">
        <v>0</v>
      </c>
      <c r="Q210" s="25">
        <v>100</v>
      </c>
      <c r="R210" s="25" t="s">
        <v>156</v>
      </c>
      <c r="S210" s="67">
        <v>112</v>
      </c>
      <c r="T210" s="29">
        <f>L210/V210</f>
        <v>7899.57</v>
      </c>
      <c r="U210" s="28">
        <f t="shared" si="33"/>
        <v>884751.84</v>
      </c>
      <c r="V210" s="28">
        <f t="shared" si="35"/>
        <v>36960</v>
      </c>
      <c r="W210" s="28">
        <v>36960</v>
      </c>
      <c r="X210" s="28"/>
      <c r="Y210" s="28"/>
      <c r="Z210" s="28"/>
      <c r="AA210" s="28"/>
      <c r="AB210" s="28"/>
      <c r="AC210" s="28"/>
      <c r="AD210" s="28"/>
      <c r="AE210" s="28"/>
      <c r="AF210" s="28"/>
      <c r="AG210" s="28"/>
      <c r="AH210" s="28"/>
      <c r="AI210" s="28"/>
      <c r="AJ210" s="28"/>
      <c r="AK210" s="28"/>
      <c r="AL210" s="28">
        <f t="shared" si="34"/>
        <v>330</v>
      </c>
      <c r="AM210" s="28">
        <f t="shared" si="38"/>
        <v>330</v>
      </c>
      <c r="AN210" s="27" t="s">
        <v>1394</v>
      </c>
      <c r="AO210" s="24">
        <v>45017</v>
      </c>
      <c r="AP210" s="24"/>
      <c r="AQ210" s="24"/>
      <c r="AR210" s="27" t="s">
        <v>47</v>
      </c>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row>
    <row r="211" spans="1:107" customFormat="1" ht="85.5" customHeight="1" x14ac:dyDescent="0.3">
      <c r="A211" s="26" t="s">
        <v>1395</v>
      </c>
      <c r="B211" s="24">
        <v>44894</v>
      </c>
      <c r="C211" s="25">
        <v>545</v>
      </c>
      <c r="D211" s="26" t="s">
        <v>1396</v>
      </c>
      <c r="E211" s="6" t="s">
        <v>1397</v>
      </c>
      <c r="F211" s="24">
        <v>44915</v>
      </c>
      <c r="G211" s="25" t="s">
        <v>1398</v>
      </c>
      <c r="H211" s="27" t="s">
        <v>758</v>
      </c>
      <c r="I211" s="27" t="s">
        <v>1390</v>
      </c>
      <c r="J211" s="28">
        <v>288429099.83999997</v>
      </c>
      <c r="K211" s="29">
        <v>306124136.63999999</v>
      </c>
      <c r="L211" s="29">
        <f t="shared" si="39"/>
        <v>306124136.63999999</v>
      </c>
      <c r="M211" s="27" t="s">
        <v>1391</v>
      </c>
      <c r="N211" s="27" t="s">
        <v>1392</v>
      </c>
      <c r="O211" s="27" t="s">
        <v>1393</v>
      </c>
      <c r="P211" s="63">
        <v>0</v>
      </c>
      <c r="Q211" s="25">
        <v>100</v>
      </c>
      <c r="R211" s="25" t="s">
        <v>156</v>
      </c>
      <c r="S211" s="67">
        <v>112</v>
      </c>
      <c r="T211" s="29">
        <f>L211/V211</f>
        <v>7899.57</v>
      </c>
      <c r="U211" s="28">
        <f t="shared" si="33"/>
        <v>884751.84</v>
      </c>
      <c r="V211" s="28">
        <f t="shared" si="35"/>
        <v>38752</v>
      </c>
      <c r="W211" s="28">
        <v>38752</v>
      </c>
      <c r="X211" s="28"/>
      <c r="Y211" s="28"/>
      <c r="Z211" s="28"/>
      <c r="AA211" s="28"/>
      <c r="AB211" s="28"/>
      <c r="AC211" s="28"/>
      <c r="AD211" s="28"/>
      <c r="AE211" s="28"/>
      <c r="AF211" s="28"/>
      <c r="AG211" s="28"/>
      <c r="AH211" s="28"/>
      <c r="AI211" s="28"/>
      <c r="AJ211" s="28"/>
      <c r="AK211" s="28"/>
      <c r="AL211" s="28">
        <f t="shared" si="34"/>
        <v>346</v>
      </c>
      <c r="AM211" s="28">
        <f t="shared" si="38"/>
        <v>346</v>
      </c>
      <c r="AN211" s="27" t="s">
        <v>1371</v>
      </c>
      <c r="AO211" s="24">
        <v>45017</v>
      </c>
      <c r="AP211" s="24"/>
      <c r="AQ211" s="24"/>
      <c r="AR211" s="27" t="s">
        <v>47</v>
      </c>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row>
    <row r="212" spans="1:107" customFormat="1" ht="63.75" customHeight="1" x14ac:dyDescent="0.3">
      <c r="A212" s="26" t="s">
        <v>1399</v>
      </c>
      <c r="B212" s="24">
        <v>44894</v>
      </c>
      <c r="C212" s="25">
        <v>545</v>
      </c>
      <c r="D212" s="26" t="s">
        <v>1400</v>
      </c>
      <c r="E212" s="6" t="s">
        <v>1401</v>
      </c>
      <c r="F212" s="24">
        <v>44915</v>
      </c>
      <c r="G212" s="25" t="s">
        <v>1402</v>
      </c>
      <c r="H212" s="27" t="s">
        <v>758</v>
      </c>
      <c r="I212" s="27" t="s">
        <v>1390</v>
      </c>
      <c r="J212" s="28">
        <v>278696829.60000002</v>
      </c>
      <c r="K212" s="29">
        <f>J212</f>
        <v>278696829.60000002</v>
      </c>
      <c r="L212" s="29">
        <f t="shared" si="39"/>
        <v>278696829.60000002</v>
      </c>
      <c r="M212" s="27" t="s">
        <v>1391</v>
      </c>
      <c r="N212" s="27" t="s">
        <v>1392</v>
      </c>
      <c r="O212" s="27" t="s">
        <v>1393</v>
      </c>
      <c r="P212" s="63">
        <v>0</v>
      </c>
      <c r="Q212" s="25">
        <v>100</v>
      </c>
      <c r="R212" s="25" t="s">
        <v>156</v>
      </c>
      <c r="S212" s="67">
        <v>112</v>
      </c>
      <c r="T212" s="29">
        <f>L212/V212</f>
        <v>7899.5700000000006</v>
      </c>
      <c r="U212" s="28">
        <f t="shared" si="33"/>
        <v>884751.84000000008</v>
      </c>
      <c r="V212" s="28">
        <f t="shared" si="35"/>
        <v>35280</v>
      </c>
      <c r="W212" s="28">
        <v>35280</v>
      </c>
      <c r="X212" s="28"/>
      <c r="Y212" s="28"/>
      <c r="Z212" s="28"/>
      <c r="AA212" s="28"/>
      <c r="AB212" s="28"/>
      <c r="AC212" s="28"/>
      <c r="AD212" s="28"/>
      <c r="AE212" s="28"/>
      <c r="AF212" s="28"/>
      <c r="AG212" s="28"/>
      <c r="AH212" s="28"/>
      <c r="AI212" s="28"/>
      <c r="AJ212" s="28"/>
      <c r="AK212" s="28"/>
      <c r="AL212" s="28">
        <f t="shared" si="34"/>
        <v>315</v>
      </c>
      <c r="AM212" s="28">
        <f t="shared" si="38"/>
        <v>315</v>
      </c>
      <c r="AN212" s="27" t="s">
        <v>1403</v>
      </c>
      <c r="AO212" s="24">
        <v>45017</v>
      </c>
      <c r="AP212" s="24"/>
      <c r="AQ212" s="24"/>
      <c r="AR212" s="27" t="s">
        <v>47</v>
      </c>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row>
    <row r="213" spans="1:107" customFormat="1" ht="63" customHeight="1" x14ac:dyDescent="0.3">
      <c r="A213" s="26" t="s">
        <v>1404</v>
      </c>
      <c r="B213" s="24">
        <v>44894</v>
      </c>
      <c r="C213" s="25">
        <v>545</v>
      </c>
      <c r="D213" s="26" t="s">
        <v>1405</v>
      </c>
      <c r="E213" s="6" t="s">
        <v>1406</v>
      </c>
      <c r="F213" s="24">
        <v>44915</v>
      </c>
      <c r="G213" s="26" t="s">
        <v>1407</v>
      </c>
      <c r="H213" s="27" t="s">
        <v>758</v>
      </c>
      <c r="I213" s="27" t="s">
        <v>1390</v>
      </c>
      <c r="J213" s="28">
        <v>196414908.47999999</v>
      </c>
      <c r="K213" s="29">
        <f>J213</f>
        <v>196414908.47999999</v>
      </c>
      <c r="L213" s="29">
        <f t="shared" si="39"/>
        <v>196414908.47999999</v>
      </c>
      <c r="M213" s="27" t="s">
        <v>1391</v>
      </c>
      <c r="N213" s="27" t="s">
        <v>1392</v>
      </c>
      <c r="O213" s="27" t="s">
        <v>1393</v>
      </c>
      <c r="P213" s="63">
        <v>0</v>
      </c>
      <c r="Q213" s="25">
        <v>100</v>
      </c>
      <c r="R213" s="25" t="s">
        <v>156</v>
      </c>
      <c r="S213" s="67">
        <v>112</v>
      </c>
      <c r="T213" s="29">
        <f>L213/V213</f>
        <v>7899.57</v>
      </c>
      <c r="U213" s="28">
        <f t="shared" si="33"/>
        <v>884751.84</v>
      </c>
      <c r="V213" s="28">
        <f t="shared" si="35"/>
        <v>24864</v>
      </c>
      <c r="W213" s="28">
        <v>24864</v>
      </c>
      <c r="X213" s="28"/>
      <c r="Y213" s="28"/>
      <c r="Z213" s="28"/>
      <c r="AA213" s="28"/>
      <c r="AB213" s="28"/>
      <c r="AC213" s="28"/>
      <c r="AD213" s="28"/>
      <c r="AE213" s="28"/>
      <c r="AF213" s="28"/>
      <c r="AG213" s="28"/>
      <c r="AH213" s="28"/>
      <c r="AI213" s="28"/>
      <c r="AJ213" s="28"/>
      <c r="AK213" s="28"/>
      <c r="AL213" s="28">
        <f t="shared" si="34"/>
        <v>222</v>
      </c>
      <c r="AM213" s="28">
        <f t="shared" si="38"/>
        <v>222</v>
      </c>
      <c r="AN213" s="27" t="s">
        <v>1408</v>
      </c>
      <c r="AO213" s="24">
        <v>45017</v>
      </c>
      <c r="AP213" s="24"/>
      <c r="AQ213" s="24"/>
      <c r="AR213" s="27" t="s">
        <v>47</v>
      </c>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row>
    <row r="214" spans="1:107" customFormat="1" ht="63" customHeight="1" x14ac:dyDescent="0.3">
      <c r="A214" s="26" t="s">
        <v>1409</v>
      </c>
      <c r="B214" s="24">
        <v>44894</v>
      </c>
      <c r="C214" s="25">
        <v>545</v>
      </c>
      <c r="D214" s="26" t="s">
        <v>1410</v>
      </c>
      <c r="E214" s="6" t="s">
        <v>1411</v>
      </c>
      <c r="F214" s="24">
        <v>44915</v>
      </c>
      <c r="G214" s="25" t="s">
        <v>1412</v>
      </c>
      <c r="H214" s="27" t="s">
        <v>758</v>
      </c>
      <c r="I214" s="27" t="s">
        <v>1413</v>
      </c>
      <c r="J214" s="28">
        <v>289313851.68000001</v>
      </c>
      <c r="K214" s="29">
        <f>J214</f>
        <v>289313851.68000001</v>
      </c>
      <c r="L214" s="29">
        <f t="shared" si="39"/>
        <v>289313851.68000001</v>
      </c>
      <c r="M214" s="27" t="s">
        <v>1391</v>
      </c>
      <c r="N214" s="27" t="s">
        <v>1414</v>
      </c>
      <c r="O214" s="27" t="s">
        <v>1393</v>
      </c>
      <c r="P214" s="63">
        <v>0</v>
      </c>
      <c r="Q214" s="25">
        <v>100</v>
      </c>
      <c r="R214" s="25" t="s">
        <v>156</v>
      </c>
      <c r="S214" s="67">
        <v>112</v>
      </c>
      <c r="T214" s="29">
        <f>L214/V214</f>
        <v>7899.5700000000006</v>
      </c>
      <c r="U214" s="28">
        <f t="shared" si="33"/>
        <v>884751.84000000008</v>
      </c>
      <c r="V214" s="28">
        <f t="shared" si="35"/>
        <v>36624</v>
      </c>
      <c r="W214" s="28">
        <v>20496</v>
      </c>
      <c r="X214" s="28"/>
      <c r="Y214" s="28"/>
      <c r="Z214" s="28"/>
      <c r="AA214" s="28"/>
      <c r="AB214" s="28">
        <v>16128</v>
      </c>
      <c r="AC214" s="28"/>
      <c r="AD214" s="28"/>
      <c r="AE214" s="28"/>
      <c r="AF214" s="28"/>
      <c r="AG214" s="28"/>
      <c r="AH214" s="28"/>
      <c r="AI214" s="28"/>
      <c r="AJ214" s="28"/>
      <c r="AK214" s="28"/>
      <c r="AL214" s="28">
        <f t="shared" si="34"/>
        <v>327</v>
      </c>
      <c r="AM214" s="28">
        <f t="shared" si="38"/>
        <v>327</v>
      </c>
      <c r="AN214" s="27" t="s">
        <v>1415</v>
      </c>
      <c r="AO214" s="24">
        <v>45017</v>
      </c>
      <c r="AP214" s="24">
        <v>45108</v>
      </c>
      <c r="AQ214" s="24"/>
      <c r="AR214" s="27" t="s">
        <v>47</v>
      </c>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row>
    <row r="215" spans="1:107" customFormat="1" ht="78" customHeight="1" x14ac:dyDescent="0.3">
      <c r="A215" s="26" t="s">
        <v>1416</v>
      </c>
      <c r="B215" s="24">
        <v>44894</v>
      </c>
      <c r="C215" s="25">
        <v>545</v>
      </c>
      <c r="D215" s="26" t="s">
        <v>1417</v>
      </c>
      <c r="E215" s="6" t="s">
        <v>1411</v>
      </c>
      <c r="F215" s="24">
        <v>44915</v>
      </c>
      <c r="G215" s="25" t="s">
        <v>1418</v>
      </c>
      <c r="H215" s="27" t="s">
        <v>758</v>
      </c>
      <c r="I215" s="27" t="s">
        <v>1413</v>
      </c>
      <c r="J215" s="28">
        <v>296391866.39999998</v>
      </c>
      <c r="K215" s="29">
        <v>331781940</v>
      </c>
      <c r="L215" s="29">
        <f t="shared" si="39"/>
        <v>331781940</v>
      </c>
      <c r="M215" s="27" t="s">
        <v>1391</v>
      </c>
      <c r="N215" s="27" t="s">
        <v>1414</v>
      </c>
      <c r="O215" s="27" t="s">
        <v>1393</v>
      </c>
      <c r="P215" s="63">
        <v>0</v>
      </c>
      <c r="Q215" s="25">
        <v>100</v>
      </c>
      <c r="R215" s="25" t="s">
        <v>156</v>
      </c>
      <c r="S215" s="67">
        <v>112</v>
      </c>
      <c r="T215" s="29">
        <f>L215/V215</f>
        <v>7899.57</v>
      </c>
      <c r="U215" s="28">
        <f t="shared" si="33"/>
        <v>884751.84</v>
      </c>
      <c r="V215" s="28">
        <f t="shared" si="35"/>
        <v>42000</v>
      </c>
      <c r="W215" s="28">
        <v>20720</v>
      </c>
      <c r="X215" s="28"/>
      <c r="Y215" s="28"/>
      <c r="Z215" s="28"/>
      <c r="AA215" s="28"/>
      <c r="AB215" s="28">
        <v>21280</v>
      </c>
      <c r="AC215" s="28"/>
      <c r="AD215" s="28"/>
      <c r="AE215" s="28"/>
      <c r="AF215" s="28"/>
      <c r="AG215" s="28"/>
      <c r="AH215" s="28"/>
      <c r="AI215" s="28"/>
      <c r="AJ215" s="28"/>
      <c r="AK215" s="28"/>
      <c r="AL215" s="28">
        <f t="shared" si="34"/>
        <v>375</v>
      </c>
      <c r="AM215" s="28">
        <f t="shared" si="38"/>
        <v>375</v>
      </c>
      <c r="AN215" s="27" t="s">
        <v>1419</v>
      </c>
      <c r="AO215" s="24">
        <v>45017</v>
      </c>
      <c r="AP215" s="24">
        <v>45108</v>
      </c>
      <c r="AQ215" s="24"/>
      <c r="AR215" s="27" t="s">
        <v>47</v>
      </c>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row>
    <row r="216" spans="1:107" customFormat="1" ht="68.25" customHeight="1" x14ac:dyDescent="0.3">
      <c r="A216" s="26" t="s">
        <v>1420</v>
      </c>
      <c r="B216" s="24">
        <v>44894</v>
      </c>
      <c r="C216" s="25">
        <v>545</v>
      </c>
      <c r="D216" s="26" t="s">
        <v>1421</v>
      </c>
      <c r="E216" s="6" t="s">
        <v>1422</v>
      </c>
      <c r="F216" s="24">
        <v>44915</v>
      </c>
      <c r="G216" s="26" t="s">
        <v>1423</v>
      </c>
      <c r="H216" s="27" t="s">
        <v>758</v>
      </c>
      <c r="I216" s="27" t="s">
        <v>1413</v>
      </c>
      <c r="J216" s="28">
        <v>284890092.48000002</v>
      </c>
      <c r="K216" s="29">
        <v>299930873.75999999</v>
      </c>
      <c r="L216" s="29">
        <f t="shared" si="39"/>
        <v>299930873.75999999</v>
      </c>
      <c r="M216" s="27" t="s">
        <v>1391</v>
      </c>
      <c r="N216" s="27" t="s">
        <v>1414</v>
      </c>
      <c r="O216" s="27" t="s">
        <v>1393</v>
      </c>
      <c r="P216" s="63">
        <v>0</v>
      </c>
      <c r="Q216" s="25">
        <v>100</v>
      </c>
      <c r="R216" s="25" t="s">
        <v>156</v>
      </c>
      <c r="S216" s="67">
        <v>112</v>
      </c>
      <c r="T216" s="29">
        <f>L216/V216</f>
        <v>7899.57</v>
      </c>
      <c r="U216" s="28">
        <f t="shared" si="33"/>
        <v>884751.84</v>
      </c>
      <c r="V216" s="28">
        <f t="shared" si="35"/>
        <v>37968</v>
      </c>
      <c r="W216" s="28">
        <v>20272</v>
      </c>
      <c r="X216" s="28"/>
      <c r="Y216" s="28"/>
      <c r="Z216" s="28"/>
      <c r="AA216" s="28"/>
      <c r="AB216" s="28">
        <v>17696</v>
      </c>
      <c r="AC216" s="28"/>
      <c r="AD216" s="28"/>
      <c r="AE216" s="28"/>
      <c r="AF216" s="28"/>
      <c r="AG216" s="28"/>
      <c r="AH216" s="28"/>
      <c r="AI216" s="28"/>
      <c r="AJ216" s="28"/>
      <c r="AK216" s="28"/>
      <c r="AL216" s="28">
        <f t="shared" si="34"/>
        <v>339</v>
      </c>
      <c r="AM216" s="28">
        <f t="shared" si="38"/>
        <v>339</v>
      </c>
      <c r="AN216" s="27" t="s">
        <v>1424</v>
      </c>
      <c r="AO216" s="24">
        <v>45017</v>
      </c>
      <c r="AP216" s="24">
        <v>45108</v>
      </c>
      <c r="AQ216" s="24"/>
      <c r="AR216" s="27" t="s">
        <v>47</v>
      </c>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row>
    <row r="217" spans="1:107" customFormat="1" ht="71.25" customHeight="1" x14ac:dyDescent="0.3">
      <c r="A217" s="26" t="s">
        <v>1425</v>
      </c>
      <c r="B217" s="24">
        <v>44894</v>
      </c>
      <c r="C217" s="25">
        <v>545</v>
      </c>
      <c r="D217" s="26" t="s">
        <v>1426</v>
      </c>
      <c r="E217" s="6" t="s">
        <v>1427</v>
      </c>
      <c r="F217" s="24">
        <v>44914</v>
      </c>
      <c r="G217" s="25" t="s">
        <v>1428</v>
      </c>
      <c r="H217" s="27" t="s">
        <v>179</v>
      </c>
      <c r="I217" s="27" t="s">
        <v>1429</v>
      </c>
      <c r="J217" s="28">
        <v>27005858.879999999</v>
      </c>
      <c r="K217" s="29">
        <f>J217</f>
        <v>27005858.879999999</v>
      </c>
      <c r="L217" s="29">
        <f t="shared" si="39"/>
        <v>27005858.879999999</v>
      </c>
      <c r="M217" s="27" t="s">
        <v>1228</v>
      </c>
      <c r="N217" s="27" t="s">
        <v>1430</v>
      </c>
      <c r="O217" s="27" t="s">
        <v>1431</v>
      </c>
      <c r="P217" s="63">
        <v>0</v>
      </c>
      <c r="Q217" s="25">
        <v>100</v>
      </c>
      <c r="R217" s="25" t="s">
        <v>174</v>
      </c>
      <c r="S217" s="73">
        <v>8.4</v>
      </c>
      <c r="T217" s="29">
        <f>L217/V217</f>
        <v>247306.4</v>
      </c>
      <c r="U217" s="28">
        <f t="shared" si="33"/>
        <v>2077373.76</v>
      </c>
      <c r="V217" s="28">
        <f t="shared" si="35"/>
        <v>109.2</v>
      </c>
      <c r="W217" s="28">
        <v>109.2</v>
      </c>
      <c r="X217" s="28"/>
      <c r="Y217" s="28"/>
      <c r="Z217" s="28"/>
      <c r="AA217" s="28"/>
      <c r="AB217" s="28"/>
      <c r="AC217" s="28"/>
      <c r="AD217" s="28"/>
      <c r="AE217" s="28"/>
      <c r="AF217" s="28"/>
      <c r="AG217" s="28"/>
      <c r="AH217" s="28"/>
      <c r="AI217" s="28"/>
      <c r="AJ217" s="28"/>
      <c r="AK217" s="28"/>
      <c r="AL217" s="28">
        <f t="shared" si="34"/>
        <v>13</v>
      </c>
      <c r="AM217" s="28">
        <f t="shared" si="38"/>
        <v>13</v>
      </c>
      <c r="AN217" s="27" t="s">
        <v>1310</v>
      </c>
      <c r="AO217" s="24">
        <v>44972</v>
      </c>
      <c r="AP217" s="24"/>
      <c r="AQ217" s="24"/>
      <c r="AR217" s="27" t="s">
        <v>47</v>
      </c>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row>
    <row r="218" spans="1:107" customFormat="1" ht="86.25" customHeight="1" x14ac:dyDescent="0.3">
      <c r="A218" s="26" t="s">
        <v>1432</v>
      </c>
      <c r="B218" s="24">
        <v>44894</v>
      </c>
      <c r="C218" s="25">
        <v>545</v>
      </c>
      <c r="D218" s="26" t="s">
        <v>1433</v>
      </c>
      <c r="E218" s="6" t="s">
        <v>1434</v>
      </c>
      <c r="F218" s="24">
        <v>44914</v>
      </c>
      <c r="G218" s="26" t="s">
        <v>1435</v>
      </c>
      <c r="H218" s="27" t="s">
        <v>1349</v>
      </c>
      <c r="I218" s="27" t="s">
        <v>1436</v>
      </c>
      <c r="J218" s="28">
        <v>209514360</v>
      </c>
      <c r="K218" s="29">
        <f>J218</f>
        <v>209514360</v>
      </c>
      <c r="L218" s="29">
        <f t="shared" si="39"/>
        <v>209514360</v>
      </c>
      <c r="M218" s="27" t="s">
        <v>1437</v>
      </c>
      <c r="N218" s="27" t="s">
        <v>1438</v>
      </c>
      <c r="O218" s="27" t="s">
        <v>988</v>
      </c>
      <c r="P218" s="63">
        <v>0</v>
      </c>
      <c r="Q218" s="25">
        <v>100</v>
      </c>
      <c r="R218" s="25" t="s">
        <v>174</v>
      </c>
      <c r="S218" s="67">
        <v>2</v>
      </c>
      <c r="T218" s="29">
        <f>L218/V218</f>
        <v>521180</v>
      </c>
      <c r="U218" s="28">
        <f t="shared" si="33"/>
        <v>1042360</v>
      </c>
      <c r="V218" s="28">
        <f t="shared" si="35"/>
        <v>402</v>
      </c>
      <c r="W218" s="28">
        <v>402</v>
      </c>
      <c r="X218" s="28"/>
      <c r="Y218" s="28"/>
      <c r="Z218" s="28"/>
      <c r="AA218" s="28"/>
      <c r="AB218" s="28"/>
      <c r="AC218" s="28"/>
      <c r="AD218" s="28"/>
      <c r="AE218" s="28"/>
      <c r="AF218" s="28"/>
      <c r="AG218" s="28"/>
      <c r="AH218" s="28"/>
      <c r="AI218" s="28"/>
      <c r="AJ218" s="28"/>
      <c r="AK218" s="28"/>
      <c r="AL218" s="28">
        <f t="shared" si="34"/>
        <v>201</v>
      </c>
      <c r="AM218" s="28">
        <f t="shared" si="38"/>
        <v>201</v>
      </c>
      <c r="AN218" s="27" t="s">
        <v>1310</v>
      </c>
      <c r="AO218" s="24">
        <v>44946</v>
      </c>
      <c r="AP218" s="24"/>
      <c r="AQ218" s="24"/>
      <c r="AR218" s="27" t="s">
        <v>47</v>
      </c>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row>
    <row r="219" spans="1:107" customFormat="1" ht="82.5" customHeight="1" x14ac:dyDescent="0.3">
      <c r="A219" s="26" t="s">
        <v>1439</v>
      </c>
      <c r="B219" s="24">
        <v>44895</v>
      </c>
      <c r="C219" s="25">
        <v>545</v>
      </c>
      <c r="D219" s="26" t="s">
        <v>1440</v>
      </c>
      <c r="E219" s="6" t="s">
        <v>1441</v>
      </c>
      <c r="F219" s="24">
        <v>44915</v>
      </c>
      <c r="G219" s="25" t="s">
        <v>1442</v>
      </c>
      <c r="H219" s="27" t="s">
        <v>834</v>
      </c>
      <c r="I219" s="27" t="s">
        <v>1443</v>
      </c>
      <c r="J219" s="28">
        <v>295111316.5</v>
      </c>
      <c r="K219" s="29">
        <f>J219</f>
        <v>295111316.5</v>
      </c>
      <c r="L219" s="29">
        <f t="shared" si="39"/>
        <v>295111316.5</v>
      </c>
      <c r="M219" s="27" t="s">
        <v>1444</v>
      </c>
      <c r="N219" s="27" t="s">
        <v>1445</v>
      </c>
      <c r="O219" s="27" t="s">
        <v>303</v>
      </c>
      <c r="P219" s="63">
        <v>0</v>
      </c>
      <c r="Q219" s="25">
        <v>100</v>
      </c>
      <c r="R219" s="25" t="s">
        <v>1446</v>
      </c>
      <c r="S219" s="67">
        <v>2</v>
      </c>
      <c r="T219" s="29">
        <f>L219/V219</f>
        <v>333082.75</v>
      </c>
      <c r="U219" s="28">
        <f t="shared" si="33"/>
        <v>666165.5</v>
      </c>
      <c r="V219" s="28">
        <f t="shared" si="35"/>
        <v>886</v>
      </c>
      <c r="W219" s="28">
        <v>326</v>
      </c>
      <c r="X219" s="28"/>
      <c r="Y219" s="28"/>
      <c r="Z219" s="28"/>
      <c r="AA219" s="28"/>
      <c r="AB219" s="28">
        <v>560</v>
      </c>
      <c r="AC219" s="28"/>
      <c r="AD219" s="28"/>
      <c r="AE219" s="28"/>
      <c r="AF219" s="28"/>
      <c r="AG219" s="28"/>
      <c r="AH219" s="28"/>
      <c r="AI219" s="28"/>
      <c r="AJ219" s="28"/>
      <c r="AK219" s="28"/>
      <c r="AL219" s="28">
        <f t="shared" si="34"/>
        <v>443</v>
      </c>
      <c r="AM219" s="28">
        <f t="shared" si="38"/>
        <v>443</v>
      </c>
      <c r="AN219" s="27" t="s">
        <v>1447</v>
      </c>
      <c r="AO219" s="24">
        <v>44986</v>
      </c>
      <c r="AP219" s="24">
        <v>45047</v>
      </c>
      <c r="AQ219" s="24"/>
      <c r="AR219" s="27" t="s">
        <v>47</v>
      </c>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row>
    <row r="220" spans="1:107" customFormat="1" ht="91.2" customHeight="1" x14ac:dyDescent="0.3">
      <c r="A220" s="26" t="s">
        <v>1448</v>
      </c>
      <c r="B220" s="24">
        <v>44895</v>
      </c>
      <c r="C220" s="25">
        <v>545</v>
      </c>
      <c r="D220" s="26" t="s">
        <v>1449</v>
      </c>
      <c r="E220" s="6" t="s">
        <v>1450</v>
      </c>
      <c r="F220" s="24">
        <v>44918</v>
      </c>
      <c r="G220" s="25" t="s">
        <v>1451</v>
      </c>
      <c r="H220" s="27" t="s">
        <v>758</v>
      </c>
      <c r="I220" s="27" t="s">
        <v>1413</v>
      </c>
      <c r="J220" s="28">
        <v>292852859.04000002</v>
      </c>
      <c r="K220" s="29">
        <v>303469881.12</v>
      </c>
      <c r="L220" s="29">
        <f t="shared" si="39"/>
        <v>303469881.12</v>
      </c>
      <c r="M220" s="27" t="s">
        <v>1391</v>
      </c>
      <c r="N220" s="27" t="s">
        <v>1414</v>
      </c>
      <c r="O220" s="27" t="s">
        <v>1393</v>
      </c>
      <c r="P220" s="63">
        <v>0</v>
      </c>
      <c r="Q220" s="25">
        <v>100</v>
      </c>
      <c r="R220" s="25" t="s">
        <v>156</v>
      </c>
      <c r="S220" s="67">
        <v>112</v>
      </c>
      <c r="T220" s="29">
        <f>L220/V220</f>
        <v>7899.57</v>
      </c>
      <c r="U220" s="28">
        <f t="shared" si="33"/>
        <v>884751.84</v>
      </c>
      <c r="V220" s="28">
        <f t="shared" si="35"/>
        <v>38416</v>
      </c>
      <c r="W220" s="28">
        <v>20720</v>
      </c>
      <c r="X220" s="28"/>
      <c r="Y220" s="28"/>
      <c r="Z220" s="28"/>
      <c r="AA220" s="28"/>
      <c r="AB220" s="28">
        <v>17696</v>
      </c>
      <c r="AC220" s="28"/>
      <c r="AD220" s="28"/>
      <c r="AE220" s="28"/>
      <c r="AF220" s="28"/>
      <c r="AG220" s="28"/>
      <c r="AH220" s="28"/>
      <c r="AI220" s="28"/>
      <c r="AJ220" s="28"/>
      <c r="AK220" s="28"/>
      <c r="AL220" s="28">
        <f t="shared" si="34"/>
        <v>343</v>
      </c>
      <c r="AM220" s="28">
        <f t="shared" si="38"/>
        <v>343</v>
      </c>
      <c r="AN220" s="27" t="s">
        <v>1452</v>
      </c>
      <c r="AO220" s="24">
        <v>45017</v>
      </c>
      <c r="AP220" s="24">
        <v>45108</v>
      </c>
      <c r="AQ220" s="24"/>
      <c r="AR220" s="27" t="s">
        <v>47</v>
      </c>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row>
    <row r="221" spans="1:107" customFormat="1" ht="90" customHeight="1" x14ac:dyDescent="0.3">
      <c r="A221" s="26" t="s">
        <v>1453</v>
      </c>
      <c r="B221" s="24">
        <v>44895</v>
      </c>
      <c r="C221" s="25">
        <v>545</v>
      </c>
      <c r="D221" s="26" t="s">
        <v>1454</v>
      </c>
      <c r="E221" s="6" t="s">
        <v>1455</v>
      </c>
      <c r="F221" s="24">
        <v>44918</v>
      </c>
      <c r="G221" s="25" t="s">
        <v>1456</v>
      </c>
      <c r="H221" s="27" t="s">
        <v>758</v>
      </c>
      <c r="I221" s="27" t="s">
        <v>1413</v>
      </c>
      <c r="J221" s="28">
        <v>285774844.31999999</v>
      </c>
      <c r="K221" s="29">
        <v>292852859.04000002</v>
      </c>
      <c r="L221" s="29">
        <f t="shared" si="39"/>
        <v>292852859.04000002</v>
      </c>
      <c r="M221" s="27" t="s">
        <v>1391</v>
      </c>
      <c r="N221" s="27" t="s">
        <v>1414</v>
      </c>
      <c r="O221" s="27" t="s">
        <v>1393</v>
      </c>
      <c r="P221" s="63">
        <v>0</v>
      </c>
      <c r="Q221" s="25">
        <v>100</v>
      </c>
      <c r="R221" s="25" t="s">
        <v>156</v>
      </c>
      <c r="S221" s="67">
        <v>112</v>
      </c>
      <c r="T221" s="29">
        <f>L221/V221</f>
        <v>7899.5700000000006</v>
      </c>
      <c r="U221" s="28">
        <f t="shared" si="33"/>
        <v>884751.84000000008</v>
      </c>
      <c r="V221" s="28">
        <f t="shared" si="35"/>
        <v>37072</v>
      </c>
      <c r="W221" s="28">
        <v>20272</v>
      </c>
      <c r="X221" s="28"/>
      <c r="Y221" s="28"/>
      <c r="Z221" s="28"/>
      <c r="AA221" s="28"/>
      <c r="AB221" s="28">
        <v>16800</v>
      </c>
      <c r="AC221" s="28"/>
      <c r="AD221" s="28"/>
      <c r="AE221" s="28"/>
      <c r="AF221" s="28"/>
      <c r="AG221" s="28"/>
      <c r="AH221" s="28"/>
      <c r="AI221" s="28"/>
      <c r="AJ221" s="28"/>
      <c r="AK221" s="28"/>
      <c r="AL221" s="28">
        <f t="shared" si="34"/>
        <v>331</v>
      </c>
      <c r="AM221" s="28">
        <f t="shared" si="38"/>
        <v>331</v>
      </c>
      <c r="AN221" s="27" t="s">
        <v>1457</v>
      </c>
      <c r="AO221" s="24">
        <v>45017</v>
      </c>
      <c r="AP221" s="24">
        <v>45108</v>
      </c>
      <c r="AQ221" s="24"/>
      <c r="AR221" s="27" t="s">
        <v>47</v>
      </c>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row>
    <row r="222" spans="1:107" customFormat="1" ht="92.4" customHeight="1" x14ac:dyDescent="0.3">
      <c r="A222" s="26" t="s">
        <v>1458</v>
      </c>
      <c r="B222" s="24">
        <v>44895</v>
      </c>
      <c r="C222" s="25">
        <v>545</v>
      </c>
      <c r="D222" s="26" t="s">
        <v>1459</v>
      </c>
      <c r="E222" s="6" t="s">
        <v>1460</v>
      </c>
      <c r="F222" s="24">
        <v>44918</v>
      </c>
      <c r="G222" s="25" t="s">
        <v>1461</v>
      </c>
      <c r="H222" s="27" t="s">
        <v>758</v>
      </c>
      <c r="I222" s="27" t="s">
        <v>1413</v>
      </c>
      <c r="J222" s="28">
        <v>291083355.36000001</v>
      </c>
      <c r="K222" s="29">
        <v>328242932.63999999</v>
      </c>
      <c r="L222" s="29">
        <f t="shared" si="39"/>
        <v>328242932.63999999</v>
      </c>
      <c r="M222" s="27" t="s">
        <v>1391</v>
      </c>
      <c r="N222" s="27" t="s">
        <v>1414</v>
      </c>
      <c r="O222" s="27" t="s">
        <v>1393</v>
      </c>
      <c r="P222" s="63">
        <v>0</v>
      </c>
      <c r="Q222" s="25">
        <v>100</v>
      </c>
      <c r="R222" s="25" t="s">
        <v>156</v>
      </c>
      <c r="S222" s="67">
        <v>112</v>
      </c>
      <c r="T222" s="29">
        <f>L222/V222</f>
        <v>7899.57</v>
      </c>
      <c r="U222" s="28">
        <f t="shared" si="33"/>
        <v>884751.84</v>
      </c>
      <c r="V222" s="28">
        <f t="shared" si="35"/>
        <v>41552</v>
      </c>
      <c r="W222" s="28">
        <v>20720</v>
      </c>
      <c r="X222" s="28"/>
      <c r="Y222" s="28"/>
      <c r="Z222" s="28"/>
      <c r="AA222" s="28"/>
      <c r="AB222" s="28">
        <v>20832</v>
      </c>
      <c r="AC222" s="28"/>
      <c r="AD222" s="28"/>
      <c r="AE222" s="28"/>
      <c r="AF222" s="28"/>
      <c r="AG222" s="28"/>
      <c r="AH222" s="28"/>
      <c r="AI222" s="28"/>
      <c r="AJ222" s="28"/>
      <c r="AK222" s="28"/>
      <c r="AL222" s="28">
        <f t="shared" si="34"/>
        <v>371</v>
      </c>
      <c r="AM222" s="28">
        <f t="shared" si="38"/>
        <v>371</v>
      </c>
      <c r="AN222" s="27" t="s">
        <v>1462</v>
      </c>
      <c r="AO222" s="24">
        <v>45017</v>
      </c>
      <c r="AP222" s="24">
        <v>45108</v>
      </c>
      <c r="AQ222" s="24"/>
      <c r="AR222" s="27" t="s">
        <v>47</v>
      </c>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row>
    <row r="223" spans="1:107" customFormat="1" ht="93.6" x14ac:dyDescent="0.3">
      <c r="A223" s="26" t="s">
        <v>1463</v>
      </c>
      <c r="B223" s="24">
        <v>44895</v>
      </c>
      <c r="C223" s="25">
        <v>545</v>
      </c>
      <c r="D223" s="26" t="s">
        <v>1464</v>
      </c>
      <c r="E223" s="6" t="s">
        <v>1465</v>
      </c>
      <c r="F223" s="24">
        <v>44915</v>
      </c>
      <c r="G223" s="26" t="s">
        <v>1466</v>
      </c>
      <c r="H223" s="27" t="s">
        <v>834</v>
      </c>
      <c r="I223" s="27" t="s">
        <v>1443</v>
      </c>
      <c r="J223" s="28">
        <v>296443647.5</v>
      </c>
      <c r="K223" s="29">
        <v>354400046</v>
      </c>
      <c r="L223" s="29">
        <f t="shared" si="39"/>
        <v>354400046</v>
      </c>
      <c r="M223" s="27" t="s">
        <v>1444</v>
      </c>
      <c r="N223" s="27" t="s">
        <v>1445</v>
      </c>
      <c r="O223" s="27" t="s">
        <v>303</v>
      </c>
      <c r="P223" s="63">
        <v>0</v>
      </c>
      <c r="Q223" s="25">
        <v>100</v>
      </c>
      <c r="R223" s="25" t="s">
        <v>1446</v>
      </c>
      <c r="S223" s="67">
        <v>2</v>
      </c>
      <c r="T223" s="29">
        <f>L223/V223</f>
        <v>333082.75</v>
      </c>
      <c r="U223" s="28">
        <f t="shared" si="33"/>
        <v>666165.5</v>
      </c>
      <c r="V223" s="28">
        <f t="shared" si="35"/>
        <v>1064</v>
      </c>
      <c r="W223" s="28">
        <v>332</v>
      </c>
      <c r="X223" s="28"/>
      <c r="Y223" s="28"/>
      <c r="Z223" s="28"/>
      <c r="AA223" s="28"/>
      <c r="AB223" s="28">
        <f>558+174</f>
        <v>732</v>
      </c>
      <c r="AC223" s="28"/>
      <c r="AD223" s="28"/>
      <c r="AE223" s="28"/>
      <c r="AF223" s="28"/>
      <c r="AG223" s="28"/>
      <c r="AH223" s="28"/>
      <c r="AI223" s="28"/>
      <c r="AJ223" s="28"/>
      <c r="AK223" s="28"/>
      <c r="AL223" s="28">
        <f t="shared" si="34"/>
        <v>532</v>
      </c>
      <c r="AM223" s="28">
        <f t="shared" si="38"/>
        <v>532</v>
      </c>
      <c r="AN223" s="27" t="s">
        <v>1467</v>
      </c>
      <c r="AO223" s="24">
        <v>44986</v>
      </c>
      <c r="AP223" s="24">
        <v>45047</v>
      </c>
      <c r="AQ223" s="24"/>
      <c r="AR223" s="27" t="s">
        <v>47</v>
      </c>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row>
    <row r="224" spans="1:107" customFormat="1" ht="93.6" x14ac:dyDescent="0.3">
      <c r="A224" s="26" t="s">
        <v>1468</v>
      </c>
      <c r="B224" s="24">
        <v>44895</v>
      </c>
      <c r="C224" s="25">
        <v>545</v>
      </c>
      <c r="D224" s="26" t="s">
        <v>1469</v>
      </c>
      <c r="E224" s="6" t="s">
        <v>1470</v>
      </c>
      <c r="F224" s="24">
        <v>44915</v>
      </c>
      <c r="G224" s="26" t="s">
        <v>1471</v>
      </c>
      <c r="H224" s="27" t="s">
        <v>834</v>
      </c>
      <c r="I224" s="27" t="s">
        <v>1443</v>
      </c>
      <c r="J224" s="28">
        <v>276458682.5</v>
      </c>
      <c r="K224" s="29">
        <f>J224</f>
        <v>276458682.5</v>
      </c>
      <c r="L224" s="29">
        <f t="shared" si="39"/>
        <v>276458682.5</v>
      </c>
      <c r="M224" s="27" t="s">
        <v>1444</v>
      </c>
      <c r="N224" s="27" t="s">
        <v>1445</v>
      </c>
      <c r="O224" s="27" t="s">
        <v>303</v>
      </c>
      <c r="P224" s="63">
        <v>0</v>
      </c>
      <c r="Q224" s="25">
        <v>100</v>
      </c>
      <c r="R224" s="25" t="s">
        <v>1446</v>
      </c>
      <c r="S224" s="67">
        <v>2</v>
      </c>
      <c r="T224" s="29">
        <f>L224/V224</f>
        <v>333082.75</v>
      </c>
      <c r="U224" s="28">
        <f t="shared" si="33"/>
        <v>666165.5</v>
      </c>
      <c r="V224" s="28">
        <f t="shared" si="35"/>
        <v>830</v>
      </c>
      <c r="W224" s="28">
        <v>306</v>
      </c>
      <c r="X224" s="28"/>
      <c r="Y224" s="28"/>
      <c r="Z224" s="28"/>
      <c r="AA224" s="28"/>
      <c r="AB224" s="28">
        <v>524</v>
      </c>
      <c r="AC224" s="28"/>
      <c r="AD224" s="28"/>
      <c r="AE224" s="28"/>
      <c r="AF224" s="28"/>
      <c r="AG224" s="28"/>
      <c r="AH224" s="28"/>
      <c r="AI224" s="28"/>
      <c r="AJ224" s="28"/>
      <c r="AK224" s="28"/>
      <c r="AL224" s="28">
        <f t="shared" si="34"/>
        <v>415</v>
      </c>
      <c r="AM224" s="28">
        <f t="shared" si="38"/>
        <v>415</v>
      </c>
      <c r="AN224" s="27" t="s">
        <v>1472</v>
      </c>
      <c r="AO224" s="24">
        <v>44986</v>
      </c>
      <c r="AP224" s="24">
        <v>45047</v>
      </c>
      <c r="AQ224" s="24"/>
      <c r="AR224" s="27" t="s">
        <v>47</v>
      </c>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row>
    <row r="225" spans="1:107" customFormat="1" ht="93.6" x14ac:dyDescent="0.3">
      <c r="A225" s="26" t="s">
        <v>1473</v>
      </c>
      <c r="B225" s="24">
        <v>44895</v>
      </c>
      <c r="C225" s="25">
        <v>545</v>
      </c>
      <c r="D225" s="26" t="s">
        <v>1474</v>
      </c>
      <c r="E225" s="6" t="s">
        <v>1475</v>
      </c>
      <c r="F225" s="24">
        <v>44918</v>
      </c>
      <c r="G225" s="26" t="s">
        <v>1476</v>
      </c>
      <c r="H225" s="27" t="s">
        <v>758</v>
      </c>
      <c r="I225" s="27" t="s">
        <v>1477</v>
      </c>
      <c r="J225" s="28">
        <v>299107789.33999997</v>
      </c>
      <c r="K225" s="29">
        <v>316806475.10000002</v>
      </c>
      <c r="L225" s="29">
        <f t="shared" si="39"/>
        <v>316806475.10000002</v>
      </c>
      <c r="M225" s="27" t="s">
        <v>1478</v>
      </c>
      <c r="N225" s="27" t="s">
        <v>1479</v>
      </c>
      <c r="O225" s="27" t="s">
        <v>1393</v>
      </c>
      <c r="P225" s="63">
        <v>0</v>
      </c>
      <c r="Q225" s="25">
        <v>100</v>
      </c>
      <c r="R225" s="25" t="s">
        <v>540</v>
      </c>
      <c r="S225" s="73">
        <v>27854.400000000001</v>
      </c>
      <c r="T225" s="29">
        <f>L225/V225</f>
        <v>31.769999999598877</v>
      </c>
      <c r="U225" s="28">
        <f t="shared" si="33"/>
        <v>884934.28798882698</v>
      </c>
      <c r="V225" s="28">
        <f t="shared" si="35"/>
        <v>9971875.1999999993</v>
      </c>
      <c r="W225" s="28">
        <v>5543025.5999999996</v>
      </c>
      <c r="X225" s="28"/>
      <c r="Y225" s="28"/>
      <c r="Z225" s="28"/>
      <c r="AA225" s="28"/>
      <c r="AB225" s="28">
        <v>4428849.5999999996</v>
      </c>
      <c r="AC225" s="28"/>
      <c r="AD225" s="28"/>
      <c r="AE225" s="28"/>
      <c r="AF225" s="28"/>
      <c r="AG225" s="28"/>
      <c r="AH225" s="28"/>
      <c r="AI225" s="28"/>
      <c r="AJ225" s="28"/>
      <c r="AK225" s="28"/>
      <c r="AL225" s="28">
        <f t="shared" si="34"/>
        <v>357.99999999999994</v>
      </c>
      <c r="AM225" s="28">
        <f t="shared" si="38"/>
        <v>358</v>
      </c>
      <c r="AN225" s="27" t="s">
        <v>1394</v>
      </c>
      <c r="AO225" s="24">
        <v>45017</v>
      </c>
      <c r="AP225" s="24">
        <v>45108</v>
      </c>
      <c r="AQ225" s="24"/>
      <c r="AR225" s="27" t="s">
        <v>47</v>
      </c>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row>
    <row r="226" spans="1:107" customFormat="1" ht="57.6" x14ac:dyDescent="0.3">
      <c r="A226" s="26" t="s">
        <v>1480</v>
      </c>
      <c r="B226" s="24">
        <v>44895</v>
      </c>
      <c r="C226" s="25">
        <v>545</v>
      </c>
      <c r="D226" s="26" t="s">
        <v>416</v>
      </c>
      <c r="E226" s="6" t="s">
        <v>1481</v>
      </c>
      <c r="F226" s="24" t="s">
        <v>416</v>
      </c>
      <c r="G226" s="25" t="s">
        <v>416</v>
      </c>
      <c r="H226" s="27" t="s">
        <v>416</v>
      </c>
      <c r="I226" s="27" t="s">
        <v>1482</v>
      </c>
      <c r="J226" s="28" t="s">
        <v>416</v>
      </c>
      <c r="K226" s="29" t="str">
        <f>J226</f>
        <v>нет заявок</v>
      </c>
      <c r="L226" s="29" t="str">
        <f t="shared" si="39"/>
        <v>нет заявок</v>
      </c>
      <c r="M226" s="27"/>
      <c r="N226" s="27"/>
      <c r="O226" s="27"/>
      <c r="P226" s="63"/>
      <c r="Q226" s="25"/>
      <c r="R226" s="25"/>
      <c r="S226" s="73"/>
      <c r="T226" s="29" t="e">
        <f>L226/V226</f>
        <v>#VALUE!</v>
      </c>
      <c r="U226" s="28" t="e">
        <f t="shared" si="33"/>
        <v>#VALUE!</v>
      </c>
      <c r="V226" s="28"/>
      <c r="W226" s="28"/>
      <c r="X226" s="28"/>
      <c r="Y226" s="28"/>
      <c r="Z226" s="28"/>
      <c r="AA226" s="28"/>
      <c r="AB226" s="28"/>
      <c r="AC226" s="28"/>
      <c r="AD226" s="28"/>
      <c r="AE226" s="28"/>
      <c r="AF226" s="28"/>
      <c r="AG226" s="28"/>
      <c r="AH226" s="28"/>
      <c r="AI226" s="28"/>
      <c r="AJ226" s="28"/>
      <c r="AK226" s="28"/>
      <c r="AL226" s="28" t="e">
        <f t="shared" si="34"/>
        <v>#DIV/0!</v>
      </c>
      <c r="AM226" s="28" t="e">
        <f t="shared" si="38"/>
        <v>#DIV/0!</v>
      </c>
      <c r="AN226" s="27"/>
      <c r="AO226" s="24"/>
      <c r="AP226" s="24"/>
      <c r="AQ226" s="24"/>
      <c r="AR226" s="27"/>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row>
    <row r="227" spans="1:107" customFormat="1" ht="93.6" x14ac:dyDescent="0.3">
      <c r="A227" s="26" t="s">
        <v>1483</v>
      </c>
      <c r="B227" s="24">
        <v>44895</v>
      </c>
      <c r="C227" s="25">
        <v>545</v>
      </c>
      <c r="D227" s="26" t="s">
        <v>1484</v>
      </c>
      <c r="E227" s="6" t="s">
        <v>1485</v>
      </c>
      <c r="F227" s="24">
        <v>44918</v>
      </c>
      <c r="G227" s="25" t="s">
        <v>1486</v>
      </c>
      <c r="H227" s="27" t="s">
        <v>758</v>
      </c>
      <c r="I227" s="27" t="s">
        <v>1477</v>
      </c>
      <c r="J227" s="28">
        <v>282294037.87</v>
      </c>
      <c r="K227" s="29">
        <v>352203846.62</v>
      </c>
      <c r="L227" s="29">
        <f t="shared" si="39"/>
        <v>352203846.62</v>
      </c>
      <c r="M227" s="27" t="s">
        <v>1478</v>
      </c>
      <c r="N227" s="27" t="s">
        <v>1479</v>
      </c>
      <c r="O227" s="27" t="s">
        <v>1393</v>
      </c>
      <c r="P227" s="63">
        <v>0</v>
      </c>
      <c r="Q227" s="25">
        <v>100</v>
      </c>
      <c r="R227" s="25" t="s">
        <v>540</v>
      </c>
      <c r="S227" s="73">
        <v>27854.400000000001</v>
      </c>
      <c r="T227" s="29">
        <f>L227/V227</f>
        <v>39.637805642183061</v>
      </c>
      <c r="U227" s="28">
        <f t="shared" si="33"/>
        <v>1104087.293479624</v>
      </c>
      <c r="V227" s="28">
        <v>8885553.5999999996</v>
      </c>
      <c r="W227" s="28">
        <v>5208772.8</v>
      </c>
      <c r="X227" s="28"/>
      <c r="Y227" s="28"/>
      <c r="Z227" s="28"/>
      <c r="AA227" s="28"/>
      <c r="AB227" s="28">
        <v>5877278.4000000004</v>
      </c>
      <c r="AC227" s="28"/>
      <c r="AD227" s="28"/>
      <c r="AE227" s="28"/>
      <c r="AF227" s="28"/>
      <c r="AG227" s="28"/>
      <c r="AH227" s="28"/>
      <c r="AI227" s="28"/>
      <c r="AJ227" s="28"/>
      <c r="AK227" s="28"/>
      <c r="AL227" s="28">
        <f t="shared" si="34"/>
        <v>318.99999999999994</v>
      </c>
      <c r="AM227" s="28">
        <f t="shared" si="38"/>
        <v>319</v>
      </c>
      <c r="AN227" s="27" t="s">
        <v>1487</v>
      </c>
      <c r="AO227" s="24">
        <v>45017</v>
      </c>
      <c r="AP227" s="24">
        <v>45108</v>
      </c>
      <c r="AQ227" s="24"/>
      <c r="AR227" s="27" t="s">
        <v>47</v>
      </c>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row>
    <row r="228" spans="1:107" customFormat="1" ht="57.6" x14ac:dyDescent="0.3">
      <c r="A228" s="26" t="s">
        <v>1488</v>
      </c>
      <c r="B228" s="24">
        <v>44895</v>
      </c>
      <c r="C228" s="25">
        <v>545</v>
      </c>
      <c r="D228" s="26" t="s">
        <v>1489</v>
      </c>
      <c r="E228" s="6" t="s">
        <v>1490</v>
      </c>
      <c r="F228" s="24">
        <v>44915</v>
      </c>
      <c r="G228" s="25" t="s">
        <v>1491</v>
      </c>
      <c r="H228" s="27" t="s">
        <v>834</v>
      </c>
      <c r="I228" s="27" t="s">
        <v>1492</v>
      </c>
      <c r="J228" s="28">
        <v>23366039.399999999</v>
      </c>
      <c r="K228" s="29">
        <f>J228</f>
        <v>23366039.399999999</v>
      </c>
      <c r="L228" s="29">
        <f t="shared" si="39"/>
        <v>23366039.399999999</v>
      </c>
      <c r="M228" s="27" t="s">
        <v>1493</v>
      </c>
      <c r="N228" s="27" t="s">
        <v>1494</v>
      </c>
      <c r="O228" s="27" t="s">
        <v>303</v>
      </c>
      <c r="P228" s="63">
        <v>0</v>
      </c>
      <c r="Q228" s="25">
        <v>100</v>
      </c>
      <c r="R228" s="25" t="s">
        <v>156</v>
      </c>
      <c r="S228" s="67">
        <v>30</v>
      </c>
      <c r="T228" s="29">
        <f>L228/V228</f>
        <v>2426.3799999999997</v>
      </c>
      <c r="U228" s="28">
        <f t="shared" si="33"/>
        <v>72791.399999999994</v>
      </c>
      <c r="V228" s="28">
        <f t="shared" ref="V228:V291" si="40">W228+AB228+AG228</f>
        <v>9630</v>
      </c>
      <c r="W228" s="28">
        <v>4500</v>
      </c>
      <c r="X228" s="28"/>
      <c r="Y228" s="28"/>
      <c r="Z228" s="28"/>
      <c r="AA228" s="28"/>
      <c r="AB228" s="28">
        <v>5130</v>
      </c>
      <c r="AC228" s="28"/>
      <c r="AD228" s="28"/>
      <c r="AE228" s="28"/>
      <c r="AF228" s="28"/>
      <c r="AG228" s="28"/>
      <c r="AH228" s="28"/>
      <c r="AI228" s="28"/>
      <c r="AJ228" s="28"/>
      <c r="AK228" s="28"/>
      <c r="AL228" s="28">
        <f t="shared" si="34"/>
        <v>321</v>
      </c>
      <c r="AM228" s="28">
        <f t="shared" si="38"/>
        <v>321</v>
      </c>
      <c r="AN228" s="27" t="s">
        <v>1310</v>
      </c>
      <c r="AO228" s="24">
        <v>44946</v>
      </c>
      <c r="AP228" s="24">
        <v>44986</v>
      </c>
      <c r="AQ228" s="24"/>
      <c r="AR228" s="27" t="s">
        <v>47</v>
      </c>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row>
    <row r="229" spans="1:107" customFormat="1" ht="57.6" x14ac:dyDescent="0.3">
      <c r="A229" s="26" t="s">
        <v>1495</v>
      </c>
      <c r="B229" s="24">
        <v>44895</v>
      </c>
      <c r="C229" s="25">
        <v>545</v>
      </c>
      <c r="D229" s="26" t="s">
        <v>1496</v>
      </c>
      <c r="E229" s="6" t="s">
        <v>1497</v>
      </c>
      <c r="F229" s="24">
        <v>44915</v>
      </c>
      <c r="G229" s="25" t="s">
        <v>1498</v>
      </c>
      <c r="H229" s="27" t="s">
        <v>834</v>
      </c>
      <c r="I229" s="27" t="s">
        <v>1499</v>
      </c>
      <c r="J229" s="28">
        <v>28563777</v>
      </c>
      <c r="K229" s="29">
        <f>J229</f>
        <v>28563777</v>
      </c>
      <c r="L229" s="29">
        <f t="shared" si="39"/>
        <v>28563777</v>
      </c>
      <c r="M229" s="27" t="s">
        <v>1493</v>
      </c>
      <c r="N229" s="27" t="s">
        <v>1500</v>
      </c>
      <c r="O229" s="27" t="s">
        <v>303</v>
      </c>
      <c r="P229" s="63">
        <v>0</v>
      </c>
      <c r="Q229" s="25">
        <v>100</v>
      </c>
      <c r="R229" s="25" t="s">
        <v>156</v>
      </c>
      <c r="S229" s="67">
        <v>30</v>
      </c>
      <c r="T229" s="29">
        <f>L229/V229</f>
        <v>1455.85</v>
      </c>
      <c r="U229" s="28">
        <f t="shared" si="33"/>
        <v>43675.5</v>
      </c>
      <c r="V229" s="28">
        <f t="shared" si="40"/>
        <v>19620</v>
      </c>
      <c r="W229" s="28">
        <v>7200</v>
      </c>
      <c r="X229" s="28"/>
      <c r="Y229" s="28"/>
      <c r="Z229" s="28"/>
      <c r="AA229" s="28"/>
      <c r="AB229" s="28">
        <v>12420</v>
      </c>
      <c r="AC229" s="28"/>
      <c r="AD229" s="28"/>
      <c r="AE229" s="28"/>
      <c r="AF229" s="28"/>
      <c r="AG229" s="28"/>
      <c r="AH229" s="28"/>
      <c r="AI229" s="28"/>
      <c r="AJ229" s="28"/>
      <c r="AK229" s="28"/>
      <c r="AL229" s="28">
        <f t="shared" si="34"/>
        <v>654</v>
      </c>
      <c r="AM229" s="28">
        <f t="shared" si="38"/>
        <v>654</v>
      </c>
      <c r="AN229" s="27" t="s">
        <v>1310</v>
      </c>
      <c r="AO229" s="24">
        <v>44946</v>
      </c>
      <c r="AP229" s="24">
        <v>45108</v>
      </c>
      <c r="AQ229" s="24"/>
      <c r="AR229" s="27" t="s">
        <v>47</v>
      </c>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row>
    <row r="230" spans="1:107" customFormat="1" ht="92.4" customHeight="1" x14ac:dyDescent="0.3">
      <c r="A230" s="26" t="s">
        <v>1501</v>
      </c>
      <c r="B230" s="24">
        <v>44895</v>
      </c>
      <c r="C230" s="25">
        <v>545</v>
      </c>
      <c r="D230" s="26" t="s">
        <v>1502</v>
      </c>
      <c r="E230" s="6" t="s">
        <v>1503</v>
      </c>
      <c r="F230" s="24">
        <v>44918</v>
      </c>
      <c r="G230" s="25" t="s">
        <v>1504</v>
      </c>
      <c r="H230" s="27" t="s">
        <v>758</v>
      </c>
      <c r="I230" s="27" t="s">
        <v>1477</v>
      </c>
      <c r="J230" s="28">
        <v>263710417.81999999</v>
      </c>
      <c r="K230" s="29">
        <v>313266737.94999999</v>
      </c>
      <c r="L230" s="29">
        <f t="shared" si="39"/>
        <v>313266737.94999999</v>
      </c>
      <c r="M230" s="27" t="s">
        <v>1478</v>
      </c>
      <c r="N230" s="27" t="s">
        <v>1479</v>
      </c>
      <c r="O230" s="27" t="s">
        <v>1393</v>
      </c>
      <c r="P230" s="63">
        <v>0</v>
      </c>
      <c r="Q230" s="25">
        <v>100</v>
      </c>
      <c r="R230" s="25" t="s">
        <v>540</v>
      </c>
      <c r="S230" s="73">
        <v>27854.400000000001</v>
      </c>
      <c r="T230" s="29">
        <f>L230/V230</f>
        <v>31.769999999797168</v>
      </c>
      <c r="U230" s="28">
        <f t="shared" si="33"/>
        <v>884934.28799435031</v>
      </c>
      <c r="V230" s="28">
        <f t="shared" si="40"/>
        <v>9860457.5999999996</v>
      </c>
      <c r="W230" s="28">
        <v>4846665.5999999996</v>
      </c>
      <c r="X230" s="28"/>
      <c r="Y230" s="28"/>
      <c r="Z230" s="28"/>
      <c r="AA230" s="28"/>
      <c r="AB230" s="28">
        <v>5013792</v>
      </c>
      <c r="AC230" s="28"/>
      <c r="AD230" s="28"/>
      <c r="AE230" s="28"/>
      <c r="AF230" s="28"/>
      <c r="AG230" s="28"/>
      <c r="AH230" s="28"/>
      <c r="AI230" s="28"/>
      <c r="AJ230" s="28"/>
      <c r="AK230" s="28"/>
      <c r="AL230" s="28">
        <f t="shared" si="34"/>
        <v>353.99999999999994</v>
      </c>
      <c r="AM230" s="28">
        <f t="shared" si="38"/>
        <v>354</v>
      </c>
      <c r="AN230" s="27" t="s">
        <v>1505</v>
      </c>
      <c r="AO230" s="24">
        <v>45017</v>
      </c>
      <c r="AP230" s="24">
        <v>45108</v>
      </c>
      <c r="AQ230" s="24"/>
      <c r="AR230" s="27" t="s">
        <v>47</v>
      </c>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row>
    <row r="231" spans="1:107" customFormat="1" ht="101.4" customHeight="1" x14ac:dyDescent="0.3">
      <c r="A231" s="26" t="s">
        <v>1506</v>
      </c>
      <c r="B231" s="24">
        <v>44896</v>
      </c>
      <c r="C231" s="25">
        <v>545</v>
      </c>
      <c r="D231" s="26" t="s">
        <v>1507</v>
      </c>
      <c r="E231" s="6" t="s">
        <v>1508</v>
      </c>
      <c r="F231" s="24">
        <v>44918</v>
      </c>
      <c r="G231" s="25" t="s">
        <v>1509</v>
      </c>
      <c r="H231" s="27" t="s">
        <v>834</v>
      </c>
      <c r="I231" s="27" t="s">
        <v>1443</v>
      </c>
      <c r="J231" s="28">
        <v>187858671</v>
      </c>
      <c r="K231" s="29">
        <f>J231</f>
        <v>187858671</v>
      </c>
      <c r="L231" s="29">
        <f t="shared" si="39"/>
        <v>187858671</v>
      </c>
      <c r="M231" s="27" t="s">
        <v>1444</v>
      </c>
      <c r="N231" s="27" t="s">
        <v>1445</v>
      </c>
      <c r="O231" s="27" t="s">
        <v>303</v>
      </c>
      <c r="P231" s="63">
        <v>0</v>
      </c>
      <c r="Q231" s="25">
        <v>100</v>
      </c>
      <c r="R231" s="25" t="s">
        <v>1446</v>
      </c>
      <c r="S231" s="67">
        <v>2</v>
      </c>
      <c r="T231" s="29">
        <f>L231/V231</f>
        <v>333082.75</v>
      </c>
      <c r="U231" s="28">
        <f t="shared" si="33"/>
        <v>666165.5</v>
      </c>
      <c r="V231" s="28">
        <f t="shared" si="40"/>
        <v>564</v>
      </c>
      <c r="W231" s="28">
        <v>206</v>
      </c>
      <c r="X231" s="28"/>
      <c r="Y231" s="28"/>
      <c r="Z231" s="28"/>
      <c r="AA231" s="28"/>
      <c r="AB231" s="28">
        <v>358</v>
      </c>
      <c r="AC231" s="28"/>
      <c r="AD231" s="28"/>
      <c r="AE231" s="28"/>
      <c r="AF231" s="28"/>
      <c r="AG231" s="28"/>
      <c r="AH231" s="28"/>
      <c r="AI231" s="28"/>
      <c r="AJ231" s="28"/>
      <c r="AK231" s="28"/>
      <c r="AL231" s="28">
        <f t="shared" si="34"/>
        <v>282</v>
      </c>
      <c r="AM231" s="28">
        <f t="shared" si="38"/>
        <v>282</v>
      </c>
      <c r="AN231" s="27" t="s">
        <v>1510</v>
      </c>
      <c r="AO231" s="24">
        <v>44986</v>
      </c>
      <c r="AP231" s="24">
        <v>45047</v>
      </c>
      <c r="AQ231" s="24"/>
      <c r="AR231" s="27" t="s">
        <v>47</v>
      </c>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row>
    <row r="232" spans="1:107" customFormat="1" ht="84" customHeight="1" x14ac:dyDescent="0.3">
      <c r="A232" s="26" t="s">
        <v>1511</v>
      </c>
      <c r="B232" s="24">
        <v>44896</v>
      </c>
      <c r="C232" s="25">
        <v>545</v>
      </c>
      <c r="D232" s="26" t="s">
        <v>1512</v>
      </c>
      <c r="E232" s="6" t="s">
        <v>1513</v>
      </c>
      <c r="F232" s="24">
        <v>44918</v>
      </c>
      <c r="G232" s="25" t="s">
        <v>1514</v>
      </c>
      <c r="H232" s="27" t="s">
        <v>834</v>
      </c>
      <c r="I232" s="27" t="s">
        <v>1443</v>
      </c>
      <c r="J232" s="28">
        <v>288449661.5</v>
      </c>
      <c r="K232" s="29">
        <f>J232</f>
        <v>288449661.5</v>
      </c>
      <c r="L232" s="29">
        <f t="shared" si="39"/>
        <v>288449661.5</v>
      </c>
      <c r="M232" s="27" t="s">
        <v>1444</v>
      </c>
      <c r="N232" s="27" t="s">
        <v>1445</v>
      </c>
      <c r="O232" s="27" t="s">
        <v>303</v>
      </c>
      <c r="P232" s="63">
        <v>0</v>
      </c>
      <c r="Q232" s="25">
        <v>100</v>
      </c>
      <c r="R232" s="25" t="s">
        <v>1446</v>
      </c>
      <c r="S232" s="67">
        <v>2</v>
      </c>
      <c r="T232" s="29">
        <f>L232/V232</f>
        <v>333082.75</v>
      </c>
      <c r="U232" s="28">
        <f t="shared" si="33"/>
        <v>666165.5</v>
      </c>
      <c r="V232" s="28">
        <f t="shared" si="40"/>
        <v>866</v>
      </c>
      <c r="W232" s="28">
        <v>320</v>
      </c>
      <c r="X232" s="28"/>
      <c r="Y232" s="28"/>
      <c r="Z232" s="28"/>
      <c r="AA232" s="28"/>
      <c r="AB232" s="28">
        <v>546</v>
      </c>
      <c r="AC232" s="28"/>
      <c r="AD232" s="28"/>
      <c r="AE232" s="28"/>
      <c r="AF232" s="28"/>
      <c r="AG232" s="28"/>
      <c r="AH232" s="28"/>
      <c r="AI232" s="28"/>
      <c r="AJ232" s="28"/>
      <c r="AK232" s="28"/>
      <c r="AL232" s="28">
        <f t="shared" si="34"/>
        <v>433</v>
      </c>
      <c r="AM232" s="28">
        <f t="shared" si="38"/>
        <v>433</v>
      </c>
      <c r="AN232" s="27" t="s">
        <v>1515</v>
      </c>
      <c r="AO232" s="24">
        <v>44986</v>
      </c>
      <c r="AP232" s="24">
        <v>45047</v>
      </c>
      <c r="AQ232" s="24"/>
      <c r="AR232" s="27" t="s">
        <v>47</v>
      </c>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row>
    <row r="233" spans="1:107" customFormat="1" ht="76.2" customHeight="1" x14ac:dyDescent="0.3">
      <c r="A233" s="26" t="s">
        <v>1516</v>
      </c>
      <c r="B233" s="24">
        <v>44896</v>
      </c>
      <c r="C233" s="25">
        <v>545</v>
      </c>
      <c r="D233" s="26" t="s">
        <v>1517</v>
      </c>
      <c r="E233" s="6" t="s">
        <v>1518</v>
      </c>
      <c r="F233" s="24">
        <v>44918</v>
      </c>
      <c r="G233" s="25" t="s">
        <v>1519</v>
      </c>
      <c r="H233" s="27" t="s">
        <v>834</v>
      </c>
      <c r="I233" s="27" t="s">
        <v>1443</v>
      </c>
      <c r="J233" s="28">
        <v>289781992.5</v>
      </c>
      <c r="K233" s="29">
        <v>315096281.5</v>
      </c>
      <c r="L233" s="29">
        <f t="shared" si="39"/>
        <v>315096281.5</v>
      </c>
      <c r="M233" s="27" t="s">
        <v>1444</v>
      </c>
      <c r="N233" s="27" t="s">
        <v>1445</v>
      </c>
      <c r="O233" s="27" t="s">
        <v>303</v>
      </c>
      <c r="P233" s="63">
        <v>0</v>
      </c>
      <c r="Q233" s="25">
        <v>100</v>
      </c>
      <c r="R233" s="25" t="s">
        <v>1446</v>
      </c>
      <c r="S233" s="67">
        <v>2</v>
      </c>
      <c r="T233" s="29">
        <f>L233/V233</f>
        <v>333082.75</v>
      </c>
      <c r="U233" s="28">
        <f t="shared" si="33"/>
        <v>666165.5</v>
      </c>
      <c r="V233" s="28">
        <f t="shared" si="40"/>
        <v>946</v>
      </c>
      <c r="W233" s="28">
        <v>322</v>
      </c>
      <c r="X233" s="28"/>
      <c r="Y233" s="28"/>
      <c r="Z233" s="28"/>
      <c r="AA233" s="28"/>
      <c r="AB233" s="28">
        <f>548+76</f>
        <v>624</v>
      </c>
      <c r="AC233" s="28"/>
      <c r="AD233" s="28"/>
      <c r="AE233" s="28"/>
      <c r="AF233" s="28"/>
      <c r="AG233" s="28"/>
      <c r="AH233" s="28"/>
      <c r="AI233" s="28"/>
      <c r="AJ233" s="28"/>
      <c r="AK233" s="28"/>
      <c r="AL233" s="28">
        <f t="shared" si="34"/>
        <v>473</v>
      </c>
      <c r="AM233" s="28">
        <f t="shared" si="38"/>
        <v>473</v>
      </c>
      <c r="AN233" s="27" t="s">
        <v>1520</v>
      </c>
      <c r="AO233" s="24">
        <v>44986</v>
      </c>
      <c r="AP233" s="24">
        <v>45047</v>
      </c>
      <c r="AQ233" s="24"/>
      <c r="AR233" s="27" t="s">
        <v>47</v>
      </c>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row>
    <row r="234" spans="1:107" customFormat="1" ht="93.6" x14ac:dyDescent="0.3">
      <c r="A234" s="26" t="s">
        <v>1521</v>
      </c>
      <c r="B234" s="24">
        <v>44896</v>
      </c>
      <c r="C234" s="25">
        <v>545</v>
      </c>
      <c r="D234" s="26" t="s">
        <v>1522</v>
      </c>
      <c r="E234" s="6" t="s">
        <v>1523</v>
      </c>
      <c r="F234" s="24">
        <v>44918</v>
      </c>
      <c r="G234" s="25" t="s">
        <v>1524</v>
      </c>
      <c r="H234" s="27" t="s">
        <v>834</v>
      </c>
      <c r="I234" s="27" t="s">
        <v>1443</v>
      </c>
      <c r="J234" s="28">
        <v>237154918</v>
      </c>
      <c r="K234" s="29">
        <v>267798531</v>
      </c>
      <c r="L234" s="29">
        <f t="shared" si="39"/>
        <v>267798531</v>
      </c>
      <c r="M234" s="27" t="s">
        <v>1444</v>
      </c>
      <c r="N234" s="27" t="s">
        <v>1445</v>
      </c>
      <c r="O234" s="27" t="s">
        <v>303</v>
      </c>
      <c r="P234" s="63">
        <v>0</v>
      </c>
      <c r="Q234" s="25">
        <v>100</v>
      </c>
      <c r="R234" s="25" t="s">
        <v>1446</v>
      </c>
      <c r="S234" s="67">
        <v>2</v>
      </c>
      <c r="T234" s="29">
        <f>L234/V234</f>
        <v>333082.75</v>
      </c>
      <c r="U234" s="28">
        <f t="shared" si="33"/>
        <v>666165.5</v>
      </c>
      <c r="V234" s="28">
        <f t="shared" si="40"/>
        <v>804</v>
      </c>
      <c r="W234" s="28">
        <v>264</v>
      </c>
      <c r="X234" s="28"/>
      <c r="Y234" s="28"/>
      <c r="Z234" s="28"/>
      <c r="AA234" s="28"/>
      <c r="AB234" s="28">
        <f>448+92</f>
        <v>540</v>
      </c>
      <c r="AC234" s="28"/>
      <c r="AD234" s="28"/>
      <c r="AE234" s="28"/>
      <c r="AF234" s="28"/>
      <c r="AG234" s="28"/>
      <c r="AH234" s="28"/>
      <c r="AI234" s="28"/>
      <c r="AJ234" s="28"/>
      <c r="AK234" s="28"/>
      <c r="AL234" s="28">
        <f t="shared" si="34"/>
        <v>402</v>
      </c>
      <c r="AM234" s="28">
        <f t="shared" si="38"/>
        <v>402</v>
      </c>
      <c r="AN234" s="27" t="s">
        <v>1525</v>
      </c>
      <c r="AO234" s="24">
        <v>44986</v>
      </c>
      <c r="AP234" s="24">
        <v>45047</v>
      </c>
      <c r="AQ234" s="24"/>
      <c r="AR234" s="27" t="s">
        <v>47</v>
      </c>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row>
    <row r="235" spans="1:107" customFormat="1" ht="93.6" x14ac:dyDescent="0.3">
      <c r="A235" s="26" t="s">
        <v>1526</v>
      </c>
      <c r="B235" s="24">
        <v>44896</v>
      </c>
      <c r="C235" s="25">
        <v>545</v>
      </c>
      <c r="D235" s="26" t="s">
        <v>1527</v>
      </c>
      <c r="E235" s="6" t="s">
        <v>1528</v>
      </c>
      <c r="F235" s="24">
        <v>44918</v>
      </c>
      <c r="G235" s="25" t="s">
        <v>1529</v>
      </c>
      <c r="H235" s="27" t="s">
        <v>834</v>
      </c>
      <c r="I235" s="27" t="s">
        <v>1443</v>
      </c>
      <c r="J235" s="28">
        <v>289115827</v>
      </c>
      <c r="K235" s="29">
        <f>J235</f>
        <v>289115827</v>
      </c>
      <c r="L235" s="29">
        <f t="shared" si="39"/>
        <v>289115827</v>
      </c>
      <c r="M235" s="27" t="s">
        <v>1444</v>
      </c>
      <c r="N235" s="27" t="s">
        <v>1445</v>
      </c>
      <c r="O235" s="27" t="s">
        <v>303</v>
      </c>
      <c r="P235" s="63">
        <v>0</v>
      </c>
      <c r="Q235" s="25">
        <v>100</v>
      </c>
      <c r="R235" s="25" t="s">
        <v>1446</v>
      </c>
      <c r="S235" s="67">
        <v>2</v>
      </c>
      <c r="T235" s="29">
        <f>L235/V235</f>
        <v>333082.75</v>
      </c>
      <c r="U235" s="28">
        <f t="shared" si="33"/>
        <v>666165.5</v>
      </c>
      <c r="V235" s="28">
        <f t="shared" si="40"/>
        <v>868</v>
      </c>
      <c r="W235" s="28">
        <v>868</v>
      </c>
      <c r="X235" s="28"/>
      <c r="Y235" s="28"/>
      <c r="Z235" s="28"/>
      <c r="AA235" s="28"/>
      <c r="AB235" s="28"/>
      <c r="AC235" s="28"/>
      <c r="AD235" s="28"/>
      <c r="AE235" s="28"/>
      <c r="AF235" s="28"/>
      <c r="AG235" s="28"/>
      <c r="AH235" s="28"/>
      <c r="AI235" s="28"/>
      <c r="AJ235" s="28"/>
      <c r="AK235" s="28"/>
      <c r="AL235" s="28">
        <f t="shared" si="34"/>
        <v>434</v>
      </c>
      <c r="AM235" s="28">
        <f t="shared" si="38"/>
        <v>434</v>
      </c>
      <c r="AN235" s="27" t="s">
        <v>1530</v>
      </c>
      <c r="AO235" s="24">
        <v>44986</v>
      </c>
      <c r="AP235" s="24"/>
      <c r="AQ235" s="24"/>
      <c r="AR235" s="27" t="s">
        <v>47</v>
      </c>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row>
    <row r="236" spans="1:107" customFormat="1" ht="93.6" x14ac:dyDescent="0.3">
      <c r="A236" s="26" t="s">
        <v>1531</v>
      </c>
      <c r="B236" s="24">
        <v>44896</v>
      </c>
      <c r="C236" s="25">
        <v>545</v>
      </c>
      <c r="D236" s="26" t="s">
        <v>1532</v>
      </c>
      <c r="E236" s="6" t="s">
        <v>1533</v>
      </c>
      <c r="F236" s="24">
        <v>44921</v>
      </c>
      <c r="G236" s="25" t="s">
        <v>1534</v>
      </c>
      <c r="H236" s="27" t="s">
        <v>834</v>
      </c>
      <c r="I236" s="27" t="s">
        <v>1443</v>
      </c>
      <c r="J236" s="28">
        <v>269130862</v>
      </c>
      <c r="K236" s="29">
        <f>J236</f>
        <v>269130862</v>
      </c>
      <c r="L236" s="29">
        <f t="shared" si="39"/>
        <v>269130862</v>
      </c>
      <c r="M236" s="27" t="s">
        <v>1444</v>
      </c>
      <c r="N236" s="27" t="s">
        <v>1445</v>
      </c>
      <c r="O236" s="27" t="s">
        <v>303</v>
      </c>
      <c r="P236" s="63">
        <v>0</v>
      </c>
      <c r="Q236" s="25">
        <v>100</v>
      </c>
      <c r="R236" s="25" t="s">
        <v>1446</v>
      </c>
      <c r="S236" s="67">
        <v>2</v>
      </c>
      <c r="T236" s="29">
        <f>L236/V236</f>
        <v>333082.75</v>
      </c>
      <c r="U236" s="28">
        <f t="shared" si="33"/>
        <v>666165.5</v>
      </c>
      <c r="V236" s="28">
        <f t="shared" si="40"/>
        <v>808</v>
      </c>
      <c r="W236" s="28">
        <v>808</v>
      </c>
      <c r="X236" s="28"/>
      <c r="Y236" s="28"/>
      <c r="Z236" s="28"/>
      <c r="AA236" s="28"/>
      <c r="AB236" s="28"/>
      <c r="AC236" s="28"/>
      <c r="AD236" s="28"/>
      <c r="AE236" s="28"/>
      <c r="AF236" s="28"/>
      <c r="AG236" s="28"/>
      <c r="AH236" s="28"/>
      <c r="AI236" s="28"/>
      <c r="AJ236" s="28"/>
      <c r="AK236" s="28"/>
      <c r="AL236" s="28">
        <f t="shared" si="34"/>
        <v>404</v>
      </c>
      <c r="AM236" s="28">
        <f t="shared" si="38"/>
        <v>404</v>
      </c>
      <c r="AN236" s="27" t="s">
        <v>1535</v>
      </c>
      <c r="AO236" s="24">
        <v>45047</v>
      </c>
      <c r="AP236" s="24"/>
      <c r="AQ236" s="24"/>
      <c r="AR236" s="27" t="s">
        <v>47</v>
      </c>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row>
    <row r="237" spans="1:107" customFormat="1" ht="79.2" customHeight="1" x14ac:dyDescent="0.3">
      <c r="A237" s="26" t="s">
        <v>1536</v>
      </c>
      <c r="B237" s="24">
        <v>44896</v>
      </c>
      <c r="C237" s="25">
        <v>545</v>
      </c>
      <c r="D237" s="26" t="s">
        <v>1537</v>
      </c>
      <c r="E237" s="6" t="s">
        <v>1538</v>
      </c>
      <c r="F237" s="24">
        <v>44921</v>
      </c>
      <c r="G237" s="25" t="s">
        <v>1539</v>
      </c>
      <c r="H237" s="27" t="s">
        <v>834</v>
      </c>
      <c r="I237" s="27" t="s">
        <v>1443</v>
      </c>
      <c r="J237" s="28">
        <v>293112820</v>
      </c>
      <c r="K237" s="29">
        <f>J237</f>
        <v>293112820</v>
      </c>
      <c r="L237" s="29">
        <f t="shared" si="39"/>
        <v>293112820</v>
      </c>
      <c r="M237" s="27" t="s">
        <v>1444</v>
      </c>
      <c r="N237" s="27" t="s">
        <v>1445</v>
      </c>
      <c r="O237" s="27" t="s">
        <v>303</v>
      </c>
      <c r="P237" s="63">
        <v>0</v>
      </c>
      <c r="Q237" s="25">
        <v>100</v>
      </c>
      <c r="R237" s="25" t="s">
        <v>1446</v>
      </c>
      <c r="S237" s="67">
        <v>2</v>
      </c>
      <c r="T237" s="29">
        <f>L237/V237</f>
        <v>333082.75</v>
      </c>
      <c r="U237" s="28">
        <f t="shared" si="33"/>
        <v>666165.5</v>
      </c>
      <c r="V237" s="28">
        <f t="shared" si="40"/>
        <v>880</v>
      </c>
      <c r="W237" s="28">
        <v>326</v>
      </c>
      <c r="X237" s="28"/>
      <c r="Y237" s="28"/>
      <c r="Z237" s="28"/>
      <c r="AA237" s="28"/>
      <c r="AB237" s="28">
        <v>554</v>
      </c>
      <c r="AC237" s="28"/>
      <c r="AD237" s="28"/>
      <c r="AE237" s="28"/>
      <c r="AF237" s="28"/>
      <c r="AG237" s="28"/>
      <c r="AH237" s="28"/>
      <c r="AI237" s="28"/>
      <c r="AJ237" s="28"/>
      <c r="AK237" s="28"/>
      <c r="AL237" s="28">
        <f t="shared" si="34"/>
        <v>440</v>
      </c>
      <c r="AM237" s="28">
        <f t="shared" si="38"/>
        <v>440</v>
      </c>
      <c r="AN237" s="27" t="s">
        <v>1540</v>
      </c>
      <c r="AO237" s="24">
        <v>44986</v>
      </c>
      <c r="AP237" s="24">
        <v>45047</v>
      </c>
      <c r="AQ237" s="24"/>
      <c r="AR237" s="27" t="s">
        <v>47</v>
      </c>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row>
    <row r="238" spans="1:107" customFormat="1" ht="111.6" customHeight="1" x14ac:dyDescent="0.3">
      <c r="A238" s="26" t="s">
        <v>1541</v>
      </c>
      <c r="B238" s="24">
        <v>44897</v>
      </c>
      <c r="C238" s="25">
        <v>545</v>
      </c>
      <c r="D238" s="26" t="s">
        <v>1542</v>
      </c>
      <c r="E238" s="6" t="s">
        <v>1543</v>
      </c>
      <c r="F238" s="24">
        <v>44921</v>
      </c>
      <c r="G238" s="25" t="s">
        <v>1544</v>
      </c>
      <c r="H238" s="27" t="s">
        <v>179</v>
      </c>
      <c r="I238" s="27" t="s">
        <v>1545</v>
      </c>
      <c r="J238" s="28">
        <v>233330000</v>
      </c>
      <c r="K238" s="29">
        <f>J238</f>
        <v>233330000</v>
      </c>
      <c r="L238" s="29">
        <f t="shared" si="39"/>
        <v>233330000</v>
      </c>
      <c r="M238" s="27" t="s">
        <v>1546</v>
      </c>
      <c r="N238" s="27" t="s">
        <v>1547</v>
      </c>
      <c r="O238" s="27" t="s">
        <v>173</v>
      </c>
      <c r="P238" s="63">
        <v>0</v>
      </c>
      <c r="Q238" s="25">
        <v>100</v>
      </c>
      <c r="R238" s="25" t="s">
        <v>174</v>
      </c>
      <c r="S238" s="67">
        <v>5</v>
      </c>
      <c r="T238" s="29">
        <f>L238/V238</f>
        <v>18666.400000000001</v>
      </c>
      <c r="U238" s="28">
        <f t="shared" si="33"/>
        <v>93332</v>
      </c>
      <c r="V238" s="28">
        <f t="shared" si="40"/>
        <v>12500</v>
      </c>
      <c r="W238" s="28">
        <v>4715</v>
      </c>
      <c r="X238" s="28"/>
      <c r="Y238" s="28"/>
      <c r="Z238" s="28"/>
      <c r="AA238" s="28"/>
      <c r="AB238" s="28">
        <v>1770</v>
      </c>
      <c r="AC238" s="28"/>
      <c r="AD238" s="28"/>
      <c r="AE238" s="28"/>
      <c r="AF238" s="28"/>
      <c r="AG238" s="28">
        <v>6015</v>
      </c>
      <c r="AH238" s="28"/>
      <c r="AI238" s="28"/>
      <c r="AJ238" s="28"/>
      <c r="AK238" s="28"/>
      <c r="AL238" s="28">
        <f t="shared" si="34"/>
        <v>2500</v>
      </c>
      <c r="AM238" s="28">
        <f t="shared" si="38"/>
        <v>2500</v>
      </c>
      <c r="AN238" s="27" t="s">
        <v>1371</v>
      </c>
      <c r="AO238" s="24">
        <v>44972</v>
      </c>
      <c r="AP238" s="24">
        <v>45031</v>
      </c>
      <c r="AQ238" s="24">
        <v>45184</v>
      </c>
      <c r="AR238" s="27" t="s">
        <v>47</v>
      </c>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row>
    <row r="239" spans="1:107" customFormat="1" ht="93.6" x14ac:dyDescent="0.3">
      <c r="A239" s="26" t="s">
        <v>1548</v>
      </c>
      <c r="B239" s="24">
        <v>44897</v>
      </c>
      <c r="C239" s="25">
        <v>545</v>
      </c>
      <c r="D239" s="26" t="s">
        <v>1549</v>
      </c>
      <c r="E239" s="6" t="s">
        <v>1550</v>
      </c>
      <c r="F239" s="24">
        <v>44921</v>
      </c>
      <c r="G239" s="25" t="s">
        <v>1551</v>
      </c>
      <c r="H239" s="27" t="s">
        <v>834</v>
      </c>
      <c r="I239" s="27" t="s">
        <v>1443</v>
      </c>
      <c r="J239" s="28">
        <v>259138379.5</v>
      </c>
      <c r="K239" s="29">
        <f>J239</f>
        <v>259138379.5</v>
      </c>
      <c r="L239" s="29">
        <f t="shared" si="39"/>
        <v>259138379.5</v>
      </c>
      <c r="M239" s="27" t="s">
        <v>1444</v>
      </c>
      <c r="N239" s="27" t="s">
        <v>1445</v>
      </c>
      <c r="O239" s="27" t="s">
        <v>303</v>
      </c>
      <c r="P239" s="63">
        <v>0</v>
      </c>
      <c r="Q239" s="25">
        <v>100</v>
      </c>
      <c r="R239" s="25" t="s">
        <v>1446</v>
      </c>
      <c r="S239" s="67">
        <v>2</v>
      </c>
      <c r="T239" s="29">
        <f>L239/V239</f>
        <v>333082.75</v>
      </c>
      <c r="U239" s="28">
        <f t="shared" si="33"/>
        <v>666165.5</v>
      </c>
      <c r="V239" s="28">
        <f t="shared" si="40"/>
        <v>778</v>
      </c>
      <c r="W239" s="28">
        <v>288</v>
      </c>
      <c r="X239" s="28"/>
      <c r="Y239" s="28"/>
      <c r="Z239" s="28"/>
      <c r="AA239" s="28"/>
      <c r="AB239" s="28">
        <v>490</v>
      </c>
      <c r="AC239" s="28"/>
      <c r="AD239" s="28"/>
      <c r="AE239" s="28"/>
      <c r="AF239" s="28"/>
      <c r="AG239" s="28"/>
      <c r="AH239" s="28"/>
      <c r="AI239" s="28"/>
      <c r="AJ239" s="28"/>
      <c r="AK239" s="28"/>
      <c r="AL239" s="28">
        <f t="shared" si="34"/>
        <v>389</v>
      </c>
      <c r="AM239" s="28">
        <f t="shared" si="38"/>
        <v>389</v>
      </c>
      <c r="AN239" s="27" t="s">
        <v>1552</v>
      </c>
      <c r="AO239" s="24">
        <v>44986</v>
      </c>
      <c r="AP239" s="24">
        <v>45047</v>
      </c>
      <c r="AQ239" s="24"/>
      <c r="AR239" s="27" t="s">
        <v>47</v>
      </c>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row>
    <row r="240" spans="1:107" customFormat="1" ht="93.6" x14ac:dyDescent="0.3">
      <c r="A240" s="26" t="s">
        <v>1553</v>
      </c>
      <c r="B240" s="24">
        <v>44897</v>
      </c>
      <c r="C240" s="25">
        <v>545</v>
      </c>
      <c r="D240" s="26" t="s">
        <v>1554</v>
      </c>
      <c r="E240" s="6" t="s">
        <v>1555</v>
      </c>
      <c r="F240" s="24">
        <v>44921</v>
      </c>
      <c r="G240" s="25" t="s">
        <v>1556</v>
      </c>
      <c r="H240" s="27" t="s">
        <v>834</v>
      </c>
      <c r="I240" s="27" t="s">
        <v>1443</v>
      </c>
      <c r="J240" s="28">
        <v>285784999.5</v>
      </c>
      <c r="K240" s="29">
        <v>322424102</v>
      </c>
      <c r="L240" s="29">
        <f t="shared" si="39"/>
        <v>322424102</v>
      </c>
      <c r="M240" s="27" t="s">
        <v>1444</v>
      </c>
      <c r="N240" s="27" t="s">
        <v>1445</v>
      </c>
      <c r="O240" s="27" t="s">
        <v>303</v>
      </c>
      <c r="P240" s="63">
        <v>0</v>
      </c>
      <c r="Q240" s="25">
        <v>100</v>
      </c>
      <c r="R240" s="25" t="s">
        <v>1446</v>
      </c>
      <c r="S240" s="67">
        <v>2</v>
      </c>
      <c r="T240" s="29">
        <f>L240/V240</f>
        <v>333082.75</v>
      </c>
      <c r="U240" s="28">
        <f t="shared" ref="U240:U303" si="41">T240*S240</f>
        <v>666165.5</v>
      </c>
      <c r="V240" s="28">
        <f t="shared" si="40"/>
        <v>968</v>
      </c>
      <c r="W240" s="28">
        <v>318</v>
      </c>
      <c r="X240" s="28"/>
      <c r="Y240" s="28"/>
      <c r="Z240" s="28"/>
      <c r="AA240" s="28"/>
      <c r="AB240" s="28">
        <f>540+110</f>
        <v>650</v>
      </c>
      <c r="AC240" s="28"/>
      <c r="AD240" s="28"/>
      <c r="AE240" s="28"/>
      <c r="AF240" s="28"/>
      <c r="AG240" s="28"/>
      <c r="AH240" s="28"/>
      <c r="AI240" s="28"/>
      <c r="AJ240" s="28"/>
      <c r="AK240" s="28"/>
      <c r="AL240" s="28">
        <f t="shared" ref="AL240:AL303" si="42">V240/S240</f>
        <v>484</v>
      </c>
      <c r="AM240" s="28">
        <f t="shared" si="38"/>
        <v>484</v>
      </c>
      <c r="AN240" s="27" t="s">
        <v>1557</v>
      </c>
      <c r="AO240" s="24">
        <v>44986</v>
      </c>
      <c r="AP240" s="24">
        <v>45047</v>
      </c>
      <c r="AQ240" s="24"/>
      <c r="AR240" s="27" t="s">
        <v>47</v>
      </c>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row>
    <row r="241" spans="1:107" customFormat="1" ht="105.6" customHeight="1" x14ac:dyDescent="0.3">
      <c r="A241" s="26" t="s">
        <v>1558</v>
      </c>
      <c r="B241" s="24">
        <v>44897</v>
      </c>
      <c r="C241" s="25">
        <v>545</v>
      </c>
      <c r="D241" s="26" t="s">
        <v>1559</v>
      </c>
      <c r="E241" s="6" t="s">
        <v>1560</v>
      </c>
      <c r="F241" s="24">
        <v>44921</v>
      </c>
      <c r="G241" s="25" t="s">
        <v>1561</v>
      </c>
      <c r="H241" s="27" t="s">
        <v>179</v>
      </c>
      <c r="I241" s="27" t="s">
        <v>1545</v>
      </c>
      <c r="J241" s="28">
        <v>169864240</v>
      </c>
      <c r="K241" s="29">
        <f t="shared" ref="K241:K257" si="43">J241</f>
        <v>169864240</v>
      </c>
      <c r="L241" s="29">
        <f t="shared" si="39"/>
        <v>169864240</v>
      </c>
      <c r="M241" s="27" t="s">
        <v>1546</v>
      </c>
      <c r="N241" s="27" t="s">
        <v>1547</v>
      </c>
      <c r="O241" s="27" t="s">
        <v>173</v>
      </c>
      <c r="P241" s="63">
        <v>0</v>
      </c>
      <c r="Q241" s="25">
        <v>100</v>
      </c>
      <c r="R241" s="25" t="s">
        <v>174</v>
      </c>
      <c r="S241" s="67">
        <v>5</v>
      </c>
      <c r="T241" s="29">
        <f>L241/V241</f>
        <v>18666.400000000001</v>
      </c>
      <c r="U241" s="28">
        <f t="shared" si="41"/>
        <v>93332</v>
      </c>
      <c r="V241" s="28">
        <f t="shared" si="40"/>
        <v>9100</v>
      </c>
      <c r="W241" s="28">
        <v>3435</v>
      </c>
      <c r="X241" s="28"/>
      <c r="Y241" s="28"/>
      <c r="Z241" s="28"/>
      <c r="AA241" s="28"/>
      <c r="AB241" s="28">
        <v>1290</v>
      </c>
      <c r="AC241" s="28"/>
      <c r="AD241" s="28"/>
      <c r="AE241" s="28"/>
      <c r="AF241" s="28"/>
      <c r="AG241" s="28">
        <v>4375</v>
      </c>
      <c r="AH241" s="28"/>
      <c r="AI241" s="28"/>
      <c r="AJ241" s="28"/>
      <c r="AK241" s="28"/>
      <c r="AL241" s="28">
        <f t="shared" si="42"/>
        <v>1820</v>
      </c>
      <c r="AM241" s="28">
        <f t="shared" si="38"/>
        <v>1820</v>
      </c>
      <c r="AN241" s="27" t="s">
        <v>1562</v>
      </c>
      <c r="AO241" s="24">
        <v>44972</v>
      </c>
      <c r="AP241" s="24">
        <v>45031</v>
      </c>
      <c r="AQ241" s="24">
        <v>45184</v>
      </c>
      <c r="AR241" s="27" t="s">
        <v>47</v>
      </c>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row>
    <row r="242" spans="1:107" customFormat="1" ht="139.94999999999999" customHeight="1" x14ac:dyDescent="0.3">
      <c r="A242" s="26" t="s">
        <v>1563</v>
      </c>
      <c r="B242" s="24">
        <v>44897</v>
      </c>
      <c r="C242" s="25">
        <v>545</v>
      </c>
      <c r="D242" s="26" t="s">
        <v>1564</v>
      </c>
      <c r="E242" s="6" t="s">
        <v>1565</v>
      </c>
      <c r="F242" s="24">
        <v>44921</v>
      </c>
      <c r="G242" s="25" t="s">
        <v>1566</v>
      </c>
      <c r="H242" s="27" t="s">
        <v>179</v>
      </c>
      <c r="I242" s="27" t="s">
        <v>1545</v>
      </c>
      <c r="J242" s="28">
        <v>217090232</v>
      </c>
      <c r="K242" s="29">
        <f t="shared" si="43"/>
        <v>217090232</v>
      </c>
      <c r="L242" s="29">
        <f t="shared" si="39"/>
        <v>217090232</v>
      </c>
      <c r="M242" s="27" t="s">
        <v>1546</v>
      </c>
      <c r="N242" s="27" t="s">
        <v>1547</v>
      </c>
      <c r="O242" s="27" t="s">
        <v>173</v>
      </c>
      <c r="P242" s="63">
        <v>0</v>
      </c>
      <c r="Q242" s="25">
        <v>100</v>
      </c>
      <c r="R242" s="25" t="s">
        <v>174</v>
      </c>
      <c r="S242" s="67">
        <v>5</v>
      </c>
      <c r="T242" s="29">
        <f>L242/V242</f>
        <v>18666.400000000001</v>
      </c>
      <c r="U242" s="28">
        <f t="shared" si="41"/>
        <v>93332</v>
      </c>
      <c r="V242" s="28">
        <f t="shared" si="40"/>
        <v>11630</v>
      </c>
      <c r="W242" s="28">
        <v>4390</v>
      </c>
      <c r="X242" s="28"/>
      <c r="Y242" s="28"/>
      <c r="Z242" s="28"/>
      <c r="AA242" s="28"/>
      <c r="AB242" s="28">
        <v>1650</v>
      </c>
      <c r="AC242" s="28"/>
      <c r="AD242" s="28"/>
      <c r="AE242" s="28"/>
      <c r="AF242" s="28"/>
      <c r="AG242" s="28">
        <v>5590</v>
      </c>
      <c r="AH242" s="28"/>
      <c r="AI242" s="28"/>
      <c r="AJ242" s="28"/>
      <c r="AK242" s="28"/>
      <c r="AL242" s="28">
        <f t="shared" si="42"/>
        <v>2326</v>
      </c>
      <c r="AM242" s="28">
        <f t="shared" si="38"/>
        <v>2326</v>
      </c>
      <c r="AN242" s="27" t="s">
        <v>1567</v>
      </c>
      <c r="AO242" s="24">
        <v>44972</v>
      </c>
      <c r="AP242" s="24">
        <v>45031</v>
      </c>
      <c r="AQ242" s="24">
        <v>45184</v>
      </c>
      <c r="AR242" s="27" t="s">
        <v>47</v>
      </c>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row>
    <row r="243" spans="1:107" customFormat="1" ht="93.6" x14ac:dyDescent="0.3">
      <c r="A243" s="26" t="s">
        <v>1568</v>
      </c>
      <c r="B243" s="24">
        <v>44897</v>
      </c>
      <c r="C243" s="25">
        <v>545</v>
      </c>
      <c r="D243" s="26" t="s">
        <v>1569</v>
      </c>
      <c r="E243" s="6" t="s">
        <v>1570</v>
      </c>
      <c r="F243" s="24">
        <v>44921</v>
      </c>
      <c r="G243" s="25" t="s">
        <v>1571</v>
      </c>
      <c r="H243" s="27" t="s">
        <v>834</v>
      </c>
      <c r="I243" s="27" t="s">
        <v>1443</v>
      </c>
      <c r="J243" s="28">
        <v>294445151</v>
      </c>
      <c r="K243" s="29">
        <f t="shared" si="43"/>
        <v>294445151</v>
      </c>
      <c r="L243" s="29">
        <f t="shared" si="39"/>
        <v>294445151</v>
      </c>
      <c r="M243" s="27" t="s">
        <v>1444</v>
      </c>
      <c r="N243" s="27" t="s">
        <v>1445</v>
      </c>
      <c r="O243" s="27" t="s">
        <v>303</v>
      </c>
      <c r="P243" s="63">
        <v>0</v>
      </c>
      <c r="Q243" s="25">
        <v>100</v>
      </c>
      <c r="R243" s="25" t="s">
        <v>1446</v>
      </c>
      <c r="S243" s="67">
        <v>2</v>
      </c>
      <c r="T243" s="29">
        <f>L243/V243</f>
        <v>333082.75</v>
      </c>
      <c r="U243" s="28">
        <f t="shared" si="41"/>
        <v>666165.5</v>
      </c>
      <c r="V243" s="28">
        <f t="shared" si="40"/>
        <v>884</v>
      </c>
      <c r="W243" s="28">
        <v>328</v>
      </c>
      <c r="X243" s="28"/>
      <c r="Y243" s="28"/>
      <c r="Z243" s="28"/>
      <c r="AA243" s="28"/>
      <c r="AB243" s="28">
        <v>556</v>
      </c>
      <c r="AC243" s="28"/>
      <c r="AD243" s="28"/>
      <c r="AE243" s="28"/>
      <c r="AF243" s="28"/>
      <c r="AG243" s="28"/>
      <c r="AH243" s="28"/>
      <c r="AI243" s="28"/>
      <c r="AJ243" s="28"/>
      <c r="AK243" s="28"/>
      <c r="AL243" s="28">
        <f t="shared" si="42"/>
        <v>442</v>
      </c>
      <c r="AM243" s="28">
        <f t="shared" si="38"/>
        <v>442</v>
      </c>
      <c r="AN243" s="27" t="s">
        <v>1572</v>
      </c>
      <c r="AO243" s="24">
        <v>44986</v>
      </c>
      <c r="AP243" s="24">
        <v>45047</v>
      </c>
      <c r="AQ243" s="24"/>
      <c r="AR243" s="27" t="s">
        <v>47</v>
      </c>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row>
    <row r="244" spans="1:107" customFormat="1" ht="111.6" customHeight="1" x14ac:dyDescent="0.3">
      <c r="A244" s="26" t="s">
        <v>1573</v>
      </c>
      <c r="B244" s="24">
        <v>44897</v>
      </c>
      <c r="C244" s="25">
        <v>545</v>
      </c>
      <c r="D244" s="26" t="s">
        <v>1574</v>
      </c>
      <c r="E244" s="6" t="s">
        <v>1575</v>
      </c>
      <c r="F244" s="24">
        <v>44921</v>
      </c>
      <c r="G244" s="25" t="s">
        <v>1576</v>
      </c>
      <c r="H244" s="27" t="s">
        <v>179</v>
      </c>
      <c r="I244" s="27" t="s">
        <v>1545</v>
      </c>
      <c r="J244" s="28">
        <v>184424032</v>
      </c>
      <c r="K244" s="29">
        <f t="shared" si="43"/>
        <v>184424032</v>
      </c>
      <c r="L244" s="29">
        <f t="shared" si="39"/>
        <v>184424032</v>
      </c>
      <c r="M244" s="27" t="s">
        <v>1546</v>
      </c>
      <c r="N244" s="27" t="s">
        <v>1547</v>
      </c>
      <c r="O244" s="27" t="s">
        <v>173</v>
      </c>
      <c r="P244" s="63">
        <v>0</v>
      </c>
      <c r="Q244" s="25">
        <v>100</v>
      </c>
      <c r="R244" s="25" t="s">
        <v>174</v>
      </c>
      <c r="S244" s="67">
        <v>5</v>
      </c>
      <c r="T244" s="29">
        <f>L244/V244</f>
        <v>18666.400000000001</v>
      </c>
      <c r="U244" s="28">
        <f t="shared" si="41"/>
        <v>93332</v>
      </c>
      <c r="V244" s="28">
        <f t="shared" si="40"/>
        <v>9880</v>
      </c>
      <c r="W244" s="28">
        <v>3730</v>
      </c>
      <c r="X244" s="28"/>
      <c r="Y244" s="28"/>
      <c r="Z244" s="28"/>
      <c r="AA244" s="28"/>
      <c r="AB244" s="28">
        <v>1400</v>
      </c>
      <c r="AC244" s="28"/>
      <c r="AD244" s="28"/>
      <c r="AE244" s="28"/>
      <c r="AF244" s="28"/>
      <c r="AG244" s="28">
        <v>4750</v>
      </c>
      <c r="AH244" s="28"/>
      <c r="AI244" s="28"/>
      <c r="AJ244" s="28"/>
      <c r="AK244" s="28"/>
      <c r="AL244" s="28">
        <f t="shared" si="42"/>
        <v>1976</v>
      </c>
      <c r="AM244" s="28">
        <f t="shared" si="38"/>
        <v>1976</v>
      </c>
      <c r="AN244" s="27" t="s">
        <v>1535</v>
      </c>
      <c r="AO244" s="24">
        <v>44972</v>
      </c>
      <c r="AP244" s="24">
        <v>45031</v>
      </c>
      <c r="AQ244" s="24">
        <v>45184</v>
      </c>
      <c r="AR244" s="27" t="s">
        <v>47</v>
      </c>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row>
    <row r="245" spans="1:107" customFormat="1" ht="109.5" customHeight="1" x14ac:dyDescent="0.3">
      <c r="A245" s="26" t="s">
        <v>1577</v>
      </c>
      <c r="B245" s="24">
        <v>44897</v>
      </c>
      <c r="C245" s="25">
        <v>545</v>
      </c>
      <c r="D245" s="26" t="s">
        <v>1578</v>
      </c>
      <c r="E245" s="6" t="s">
        <v>1579</v>
      </c>
      <c r="F245" s="24">
        <v>44921</v>
      </c>
      <c r="G245" s="25" t="s">
        <v>1580</v>
      </c>
      <c r="H245" s="27" t="s">
        <v>179</v>
      </c>
      <c r="I245" s="27" t="s">
        <v>1545</v>
      </c>
      <c r="J245" s="28">
        <v>193757232</v>
      </c>
      <c r="K245" s="29">
        <f t="shared" si="43"/>
        <v>193757232</v>
      </c>
      <c r="L245" s="29">
        <f t="shared" si="39"/>
        <v>193757232</v>
      </c>
      <c r="M245" s="27" t="s">
        <v>1546</v>
      </c>
      <c r="N245" s="27" t="s">
        <v>1547</v>
      </c>
      <c r="O245" s="27" t="s">
        <v>173</v>
      </c>
      <c r="P245" s="63">
        <v>0</v>
      </c>
      <c r="Q245" s="25">
        <v>100</v>
      </c>
      <c r="R245" s="25" t="s">
        <v>174</v>
      </c>
      <c r="S245" s="67">
        <v>5</v>
      </c>
      <c r="T245" s="29">
        <f>L245/V245</f>
        <v>18666.400000000001</v>
      </c>
      <c r="U245" s="28">
        <f t="shared" si="41"/>
        <v>93332</v>
      </c>
      <c r="V245" s="28">
        <f t="shared" si="40"/>
        <v>10380</v>
      </c>
      <c r="W245" s="28">
        <v>10380</v>
      </c>
      <c r="X245" s="28"/>
      <c r="Y245" s="28"/>
      <c r="Z245" s="28"/>
      <c r="AA245" s="28"/>
      <c r="AB245" s="28"/>
      <c r="AC245" s="28"/>
      <c r="AD245" s="28"/>
      <c r="AE245" s="28"/>
      <c r="AF245" s="28"/>
      <c r="AG245" s="28"/>
      <c r="AH245" s="28"/>
      <c r="AI245" s="28"/>
      <c r="AJ245" s="28"/>
      <c r="AK245" s="28"/>
      <c r="AL245" s="28">
        <f t="shared" si="42"/>
        <v>2076</v>
      </c>
      <c r="AM245" s="28">
        <f t="shared" si="38"/>
        <v>2076</v>
      </c>
      <c r="AN245" s="27" t="s">
        <v>1581</v>
      </c>
      <c r="AO245" s="24">
        <v>45184</v>
      </c>
      <c r="AP245" s="24"/>
      <c r="AQ245" s="24"/>
      <c r="AR245" s="27" t="s">
        <v>47</v>
      </c>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row>
    <row r="246" spans="1:107" customFormat="1" ht="93.6" x14ac:dyDescent="0.3">
      <c r="A246" s="26" t="s">
        <v>1582</v>
      </c>
      <c r="B246" s="24">
        <v>44897</v>
      </c>
      <c r="C246" s="25">
        <v>545</v>
      </c>
      <c r="D246" s="26" t="s">
        <v>1583</v>
      </c>
      <c r="E246" s="6" t="s">
        <v>1584</v>
      </c>
      <c r="F246" s="24">
        <v>44925</v>
      </c>
      <c r="G246" s="25" t="s">
        <v>1585</v>
      </c>
      <c r="H246" s="27" t="s">
        <v>834</v>
      </c>
      <c r="I246" s="27" t="s">
        <v>1443</v>
      </c>
      <c r="J246" s="28">
        <v>333082750</v>
      </c>
      <c r="K246" s="29">
        <f t="shared" si="43"/>
        <v>333082750</v>
      </c>
      <c r="L246" s="29">
        <f t="shared" si="39"/>
        <v>333082750</v>
      </c>
      <c r="M246" s="27" t="s">
        <v>1444</v>
      </c>
      <c r="N246" s="27" t="s">
        <v>1445</v>
      </c>
      <c r="O246" s="27" t="s">
        <v>303</v>
      </c>
      <c r="P246" s="63">
        <v>0</v>
      </c>
      <c r="Q246" s="25">
        <v>100</v>
      </c>
      <c r="R246" s="25" t="s">
        <v>1446</v>
      </c>
      <c r="S246" s="67">
        <v>2</v>
      </c>
      <c r="T246" s="29">
        <f>L246/V246</f>
        <v>333082.75</v>
      </c>
      <c r="U246" s="28">
        <f t="shared" si="41"/>
        <v>666165.5</v>
      </c>
      <c r="V246" s="28">
        <f t="shared" si="40"/>
        <v>1000</v>
      </c>
      <c r="W246" s="28">
        <v>1000</v>
      </c>
      <c r="X246" s="28"/>
      <c r="Y246" s="28"/>
      <c r="Z246" s="28"/>
      <c r="AA246" s="28"/>
      <c r="AB246" s="28"/>
      <c r="AC246" s="28"/>
      <c r="AD246" s="28"/>
      <c r="AE246" s="28"/>
      <c r="AF246" s="28"/>
      <c r="AG246" s="28"/>
      <c r="AH246" s="28"/>
      <c r="AI246" s="28"/>
      <c r="AJ246" s="28"/>
      <c r="AK246" s="28"/>
      <c r="AL246" s="28">
        <f t="shared" si="42"/>
        <v>500</v>
      </c>
      <c r="AM246" s="28">
        <f t="shared" si="38"/>
        <v>500</v>
      </c>
      <c r="AN246" s="27" t="s">
        <v>1222</v>
      </c>
      <c r="AO246" s="24">
        <v>45047</v>
      </c>
      <c r="AP246" s="24"/>
      <c r="AQ246" s="24"/>
      <c r="AR246" s="27" t="s">
        <v>47</v>
      </c>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row>
    <row r="247" spans="1:107" customFormat="1" ht="93.6" x14ac:dyDescent="0.3">
      <c r="A247" s="26" t="s">
        <v>1586</v>
      </c>
      <c r="B247" s="24">
        <v>44897</v>
      </c>
      <c r="C247" s="25">
        <v>545</v>
      </c>
      <c r="D247" s="26" t="s">
        <v>1587</v>
      </c>
      <c r="E247" s="6" t="s">
        <v>1588</v>
      </c>
      <c r="F247" s="24">
        <v>44925</v>
      </c>
      <c r="G247" s="25" t="s">
        <v>1589</v>
      </c>
      <c r="H247" s="27" t="s">
        <v>834</v>
      </c>
      <c r="I247" s="27" t="s">
        <v>1443</v>
      </c>
      <c r="J247" s="28">
        <v>442333892</v>
      </c>
      <c r="K247" s="29">
        <f t="shared" si="43"/>
        <v>442333892</v>
      </c>
      <c r="L247" s="29">
        <f t="shared" si="39"/>
        <v>442333892</v>
      </c>
      <c r="M247" s="27" t="s">
        <v>1444</v>
      </c>
      <c r="N247" s="27" t="s">
        <v>1445</v>
      </c>
      <c r="O247" s="27" t="s">
        <v>303</v>
      </c>
      <c r="P247" s="63">
        <v>0</v>
      </c>
      <c r="Q247" s="25">
        <v>100</v>
      </c>
      <c r="R247" s="25" t="s">
        <v>1446</v>
      </c>
      <c r="S247" s="67">
        <v>2</v>
      </c>
      <c r="T247" s="29">
        <f>L247/V247</f>
        <v>333082.75</v>
      </c>
      <c r="U247" s="28">
        <f t="shared" si="41"/>
        <v>666165.5</v>
      </c>
      <c r="V247" s="28">
        <f t="shared" si="40"/>
        <v>1328</v>
      </c>
      <c r="W247" s="28">
        <v>1328</v>
      </c>
      <c r="X247" s="28"/>
      <c r="Y247" s="28"/>
      <c r="Z247" s="28"/>
      <c r="AA247" s="28"/>
      <c r="AB247" s="28"/>
      <c r="AC247" s="28"/>
      <c r="AD247" s="28"/>
      <c r="AE247" s="28"/>
      <c r="AF247" s="28"/>
      <c r="AG247" s="28"/>
      <c r="AH247" s="28"/>
      <c r="AI247" s="28"/>
      <c r="AJ247" s="28"/>
      <c r="AK247" s="28"/>
      <c r="AL247" s="28">
        <f t="shared" si="42"/>
        <v>664</v>
      </c>
      <c r="AM247" s="28">
        <f t="shared" si="38"/>
        <v>664</v>
      </c>
      <c r="AN247" s="27" t="s">
        <v>1222</v>
      </c>
      <c r="AO247" s="24">
        <v>44986</v>
      </c>
      <c r="AP247" s="24"/>
      <c r="AQ247" s="24"/>
      <c r="AR247" s="27" t="s">
        <v>47</v>
      </c>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row>
    <row r="248" spans="1:107" customFormat="1" ht="93.6" x14ac:dyDescent="0.3">
      <c r="A248" s="26" t="s">
        <v>1590</v>
      </c>
      <c r="B248" s="24">
        <v>44897</v>
      </c>
      <c r="C248" s="25">
        <v>545</v>
      </c>
      <c r="D248" s="26" t="s">
        <v>1591</v>
      </c>
      <c r="E248" s="6" t="s">
        <v>1592</v>
      </c>
      <c r="F248" s="24">
        <v>44925</v>
      </c>
      <c r="G248" s="25" t="s">
        <v>1593</v>
      </c>
      <c r="H248" s="27" t="s">
        <v>834</v>
      </c>
      <c r="I248" s="27" t="s">
        <v>1443</v>
      </c>
      <c r="J248" s="28">
        <v>399699300</v>
      </c>
      <c r="K248" s="29">
        <f t="shared" si="43"/>
        <v>399699300</v>
      </c>
      <c r="L248" s="29">
        <f t="shared" si="39"/>
        <v>399699300</v>
      </c>
      <c r="M248" s="27" t="s">
        <v>1444</v>
      </c>
      <c r="N248" s="27" t="s">
        <v>1445</v>
      </c>
      <c r="O248" s="27" t="s">
        <v>303</v>
      </c>
      <c r="P248" s="63">
        <v>0</v>
      </c>
      <c r="Q248" s="25">
        <v>100</v>
      </c>
      <c r="R248" s="25" t="s">
        <v>1446</v>
      </c>
      <c r="S248" s="67">
        <v>2</v>
      </c>
      <c r="T248" s="29">
        <f>L248/V248</f>
        <v>333082.75</v>
      </c>
      <c r="U248" s="28">
        <f t="shared" si="41"/>
        <v>666165.5</v>
      </c>
      <c r="V248" s="28">
        <f t="shared" si="40"/>
        <v>1200</v>
      </c>
      <c r="W248" s="28">
        <v>1200</v>
      </c>
      <c r="X248" s="28"/>
      <c r="Y248" s="28"/>
      <c r="Z248" s="28"/>
      <c r="AA248" s="28"/>
      <c r="AB248" s="28"/>
      <c r="AC248" s="28"/>
      <c r="AD248" s="28"/>
      <c r="AE248" s="28"/>
      <c r="AF248" s="28"/>
      <c r="AG248" s="28"/>
      <c r="AH248" s="28"/>
      <c r="AI248" s="28"/>
      <c r="AJ248" s="28"/>
      <c r="AK248" s="28"/>
      <c r="AL248" s="28">
        <f t="shared" si="42"/>
        <v>600</v>
      </c>
      <c r="AM248" s="28">
        <f t="shared" si="38"/>
        <v>600</v>
      </c>
      <c r="AN248" s="27" t="s">
        <v>1535</v>
      </c>
      <c r="AO248" s="24">
        <v>44986</v>
      </c>
      <c r="AP248" s="24"/>
      <c r="AQ248" s="24"/>
      <c r="AR248" s="27" t="s">
        <v>47</v>
      </c>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row>
    <row r="249" spans="1:107" customFormat="1" ht="121.95" customHeight="1" x14ac:dyDescent="0.3">
      <c r="A249" s="26" t="s">
        <v>1594</v>
      </c>
      <c r="B249" s="24">
        <v>44897</v>
      </c>
      <c r="C249" s="25">
        <v>545</v>
      </c>
      <c r="D249" s="26" t="s">
        <v>1595</v>
      </c>
      <c r="E249" s="6" t="s">
        <v>1596</v>
      </c>
      <c r="F249" s="24">
        <v>44921</v>
      </c>
      <c r="G249" s="25" t="s">
        <v>1597</v>
      </c>
      <c r="H249" s="27" t="s">
        <v>179</v>
      </c>
      <c r="I249" s="27" t="s">
        <v>1545</v>
      </c>
      <c r="J249" s="28">
        <v>144291272</v>
      </c>
      <c r="K249" s="29">
        <f t="shared" si="43"/>
        <v>144291272</v>
      </c>
      <c r="L249" s="29">
        <f t="shared" si="39"/>
        <v>144291272</v>
      </c>
      <c r="M249" s="27" t="s">
        <v>1546</v>
      </c>
      <c r="N249" s="27" t="s">
        <v>1547</v>
      </c>
      <c r="O249" s="27" t="s">
        <v>173</v>
      </c>
      <c r="P249" s="63">
        <v>0</v>
      </c>
      <c r="Q249" s="25">
        <v>100</v>
      </c>
      <c r="R249" s="25" t="s">
        <v>174</v>
      </c>
      <c r="S249" s="67">
        <v>5</v>
      </c>
      <c r="T249" s="29">
        <f>L249/V249</f>
        <v>18666.400000000001</v>
      </c>
      <c r="U249" s="28">
        <f t="shared" si="41"/>
        <v>93332</v>
      </c>
      <c r="V249" s="28">
        <f t="shared" si="40"/>
        <v>7730</v>
      </c>
      <c r="W249" s="28">
        <v>2915</v>
      </c>
      <c r="X249" s="28"/>
      <c r="Y249" s="28"/>
      <c r="Z249" s="28"/>
      <c r="AA249" s="28"/>
      <c r="AB249" s="28">
        <v>1095</v>
      </c>
      <c r="AC249" s="28"/>
      <c r="AD249" s="28"/>
      <c r="AE249" s="28"/>
      <c r="AF249" s="28"/>
      <c r="AG249" s="28">
        <v>3720</v>
      </c>
      <c r="AH249" s="28"/>
      <c r="AI249" s="28"/>
      <c r="AJ249" s="28"/>
      <c r="AK249" s="28"/>
      <c r="AL249" s="28">
        <f t="shared" si="42"/>
        <v>1546</v>
      </c>
      <c r="AM249" s="28">
        <f t="shared" si="38"/>
        <v>1546</v>
      </c>
      <c r="AN249" s="27" t="s">
        <v>1598</v>
      </c>
      <c r="AO249" s="24">
        <v>44972</v>
      </c>
      <c r="AP249" s="24">
        <v>45031</v>
      </c>
      <c r="AQ249" s="24">
        <v>45184</v>
      </c>
      <c r="AR249" s="27" t="s">
        <v>47</v>
      </c>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row>
    <row r="250" spans="1:107" customFormat="1" ht="93.6" x14ac:dyDescent="0.3">
      <c r="A250" s="26" t="s">
        <v>1599</v>
      </c>
      <c r="B250" s="24">
        <v>44900</v>
      </c>
      <c r="C250" s="25">
        <v>545</v>
      </c>
      <c r="D250" s="26" t="s">
        <v>1600</v>
      </c>
      <c r="E250" s="6" t="s">
        <v>1601</v>
      </c>
      <c r="F250" s="24">
        <v>44922</v>
      </c>
      <c r="G250" s="25" t="s">
        <v>1602</v>
      </c>
      <c r="H250" s="27" t="s">
        <v>834</v>
      </c>
      <c r="I250" s="27" t="s">
        <v>1443</v>
      </c>
      <c r="J250" s="28">
        <v>283786503</v>
      </c>
      <c r="K250" s="29">
        <f t="shared" si="43"/>
        <v>283786503</v>
      </c>
      <c r="L250" s="29">
        <f t="shared" si="39"/>
        <v>283786503</v>
      </c>
      <c r="M250" s="27" t="s">
        <v>1444</v>
      </c>
      <c r="N250" s="27" t="s">
        <v>1445</v>
      </c>
      <c r="O250" s="27" t="s">
        <v>303</v>
      </c>
      <c r="P250" s="63">
        <v>0</v>
      </c>
      <c r="Q250" s="25">
        <v>100</v>
      </c>
      <c r="R250" s="25" t="s">
        <v>1446</v>
      </c>
      <c r="S250" s="67">
        <v>2</v>
      </c>
      <c r="T250" s="29">
        <f>L250/V250</f>
        <v>333082.75</v>
      </c>
      <c r="U250" s="28">
        <f t="shared" si="41"/>
        <v>666165.5</v>
      </c>
      <c r="V250" s="28">
        <f t="shared" si="40"/>
        <v>852</v>
      </c>
      <c r="W250" s="28">
        <v>316</v>
      </c>
      <c r="X250" s="28"/>
      <c r="Y250" s="28"/>
      <c r="Z250" s="28"/>
      <c r="AA250" s="28"/>
      <c r="AB250" s="28">
        <v>536</v>
      </c>
      <c r="AC250" s="28"/>
      <c r="AD250" s="28"/>
      <c r="AE250" s="28"/>
      <c r="AF250" s="28"/>
      <c r="AG250" s="28"/>
      <c r="AH250" s="28"/>
      <c r="AI250" s="28"/>
      <c r="AJ250" s="28"/>
      <c r="AK250" s="28"/>
      <c r="AL250" s="28">
        <f t="shared" si="42"/>
        <v>426</v>
      </c>
      <c r="AM250" s="28">
        <f t="shared" si="38"/>
        <v>426</v>
      </c>
      <c r="AN250" s="27" t="s">
        <v>1603</v>
      </c>
      <c r="AO250" s="24">
        <v>44986</v>
      </c>
      <c r="AP250" s="24">
        <v>45047</v>
      </c>
      <c r="AQ250" s="24"/>
      <c r="AR250" s="27" t="s">
        <v>47</v>
      </c>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row>
    <row r="251" spans="1:107" customFormat="1" ht="93.6" x14ac:dyDescent="0.3">
      <c r="A251" s="26" t="s">
        <v>1604</v>
      </c>
      <c r="B251" s="24">
        <v>44900</v>
      </c>
      <c r="C251" s="25">
        <v>545</v>
      </c>
      <c r="D251" s="26" t="s">
        <v>1605</v>
      </c>
      <c r="E251" s="6" t="s">
        <v>1606</v>
      </c>
      <c r="F251" s="24">
        <v>44922</v>
      </c>
      <c r="G251" s="25" t="s">
        <v>1607</v>
      </c>
      <c r="H251" s="27" t="s">
        <v>834</v>
      </c>
      <c r="I251" s="27" t="s">
        <v>1443</v>
      </c>
      <c r="J251" s="28">
        <v>279789510</v>
      </c>
      <c r="K251" s="29">
        <f t="shared" si="43"/>
        <v>279789510</v>
      </c>
      <c r="L251" s="29">
        <f t="shared" si="39"/>
        <v>279789510</v>
      </c>
      <c r="M251" s="27" t="s">
        <v>1444</v>
      </c>
      <c r="N251" s="27" t="s">
        <v>1445</v>
      </c>
      <c r="O251" s="27" t="s">
        <v>303</v>
      </c>
      <c r="P251" s="63">
        <v>0</v>
      </c>
      <c r="Q251" s="25">
        <v>100</v>
      </c>
      <c r="R251" s="25" t="s">
        <v>1446</v>
      </c>
      <c r="S251" s="67">
        <v>2</v>
      </c>
      <c r="T251" s="29">
        <f>L251/V251</f>
        <v>333082.75</v>
      </c>
      <c r="U251" s="28">
        <f t="shared" si="41"/>
        <v>666165.5</v>
      </c>
      <c r="V251" s="28">
        <f t="shared" si="40"/>
        <v>840</v>
      </c>
      <c r="W251" s="28">
        <v>840</v>
      </c>
      <c r="X251" s="28">
        <v>0</v>
      </c>
      <c r="Y251" s="28">
        <v>0</v>
      </c>
      <c r="Z251" s="28">
        <v>0</v>
      </c>
      <c r="AA251" s="28">
        <v>0</v>
      </c>
      <c r="AB251" s="28">
        <v>0</v>
      </c>
      <c r="AC251" s="28">
        <v>0</v>
      </c>
      <c r="AD251" s="28">
        <v>0</v>
      </c>
      <c r="AE251" s="28">
        <v>0</v>
      </c>
      <c r="AF251" s="28">
        <v>0</v>
      </c>
      <c r="AG251" s="28">
        <v>0</v>
      </c>
      <c r="AH251" s="28">
        <v>0</v>
      </c>
      <c r="AI251" s="28">
        <v>0</v>
      </c>
      <c r="AJ251" s="28">
        <v>0</v>
      </c>
      <c r="AK251" s="28">
        <v>0</v>
      </c>
      <c r="AL251" s="28">
        <f t="shared" si="42"/>
        <v>420</v>
      </c>
      <c r="AM251" s="28">
        <f t="shared" si="38"/>
        <v>420</v>
      </c>
      <c r="AN251" s="27" t="s">
        <v>1530</v>
      </c>
      <c r="AO251" s="24">
        <v>45047</v>
      </c>
      <c r="AP251" s="24"/>
      <c r="AQ251" s="24"/>
      <c r="AR251" s="27" t="s">
        <v>47</v>
      </c>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row>
    <row r="252" spans="1:107" customFormat="1" ht="93.6" x14ac:dyDescent="0.3">
      <c r="A252" s="26" t="s">
        <v>1608</v>
      </c>
      <c r="B252" s="24">
        <v>44900</v>
      </c>
      <c r="C252" s="25">
        <v>545</v>
      </c>
      <c r="D252" s="26" t="s">
        <v>1609</v>
      </c>
      <c r="E252" s="6" t="s">
        <v>1610</v>
      </c>
      <c r="F252" s="24">
        <v>44922</v>
      </c>
      <c r="G252" s="25" t="s">
        <v>1611</v>
      </c>
      <c r="H252" s="27" t="s">
        <v>834</v>
      </c>
      <c r="I252" s="27" t="s">
        <v>1612</v>
      </c>
      <c r="J252" s="28">
        <v>266466200</v>
      </c>
      <c r="K252" s="29">
        <f t="shared" si="43"/>
        <v>266466200</v>
      </c>
      <c r="L252" s="29">
        <f t="shared" si="39"/>
        <v>266466200</v>
      </c>
      <c r="M252" s="27" t="s">
        <v>1444</v>
      </c>
      <c r="N252" s="27" t="s">
        <v>1445</v>
      </c>
      <c r="O252" s="27" t="s">
        <v>303</v>
      </c>
      <c r="P252" s="63">
        <v>0</v>
      </c>
      <c r="Q252" s="25">
        <v>100</v>
      </c>
      <c r="R252" s="25" t="s">
        <v>1446</v>
      </c>
      <c r="S252" s="67">
        <v>2</v>
      </c>
      <c r="T252" s="29">
        <f>L252/V252</f>
        <v>333082.75</v>
      </c>
      <c r="U252" s="28">
        <f t="shared" si="41"/>
        <v>666165.5</v>
      </c>
      <c r="V252" s="28">
        <f t="shared" si="40"/>
        <v>800</v>
      </c>
      <c r="W252" s="28">
        <v>800</v>
      </c>
      <c r="X252" s="28">
        <v>0</v>
      </c>
      <c r="Y252" s="28">
        <v>0</v>
      </c>
      <c r="Z252" s="28">
        <v>0</v>
      </c>
      <c r="AA252" s="28">
        <v>0</v>
      </c>
      <c r="AB252" s="28">
        <v>0</v>
      </c>
      <c r="AC252" s="28">
        <v>0</v>
      </c>
      <c r="AD252" s="28">
        <v>0</v>
      </c>
      <c r="AE252" s="28">
        <v>0</v>
      </c>
      <c r="AF252" s="28">
        <v>0</v>
      </c>
      <c r="AG252" s="28">
        <v>0</v>
      </c>
      <c r="AH252" s="28">
        <v>0</v>
      </c>
      <c r="AI252" s="28">
        <v>0</v>
      </c>
      <c r="AJ252" s="28">
        <v>0</v>
      </c>
      <c r="AK252" s="28">
        <v>0</v>
      </c>
      <c r="AL252" s="28">
        <f t="shared" si="42"/>
        <v>400</v>
      </c>
      <c r="AM252" s="28">
        <f t="shared" si="38"/>
        <v>400</v>
      </c>
      <c r="AN252" s="27" t="s">
        <v>1334</v>
      </c>
      <c r="AO252" s="24">
        <v>44986</v>
      </c>
      <c r="AP252" s="24"/>
      <c r="AQ252" s="24"/>
      <c r="AR252" s="27" t="s">
        <v>47</v>
      </c>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row>
    <row r="253" spans="1:107" customFormat="1" ht="124.8" x14ac:dyDescent="0.3">
      <c r="A253" s="26" t="s">
        <v>1613</v>
      </c>
      <c r="B253" s="24">
        <v>44900</v>
      </c>
      <c r="C253" s="25">
        <v>545</v>
      </c>
      <c r="D253" s="26" t="s">
        <v>1614</v>
      </c>
      <c r="E253" s="6" t="s">
        <v>1615</v>
      </c>
      <c r="F253" s="24">
        <v>44922</v>
      </c>
      <c r="G253" s="25" t="s">
        <v>1616</v>
      </c>
      <c r="H253" s="27" t="s">
        <v>179</v>
      </c>
      <c r="I253" s="27" t="s">
        <v>1617</v>
      </c>
      <c r="J253" s="28">
        <v>164173033.19999999</v>
      </c>
      <c r="K253" s="29">
        <f t="shared" si="43"/>
        <v>164173033.19999999</v>
      </c>
      <c r="L253" s="29">
        <f t="shared" si="39"/>
        <v>164173033.19999999</v>
      </c>
      <c r="M253" s="27" t="s">
        <v>1618</v>
      </c>
      <c r="N253" s="27" t="s">
        <v>1619</v>
      </c>
      <c r="O253" s="27" t="s">
        <v>988</v>
      </c>
      <c r="P253" s="63">
        <v>0</v>
      </c>
      <c r="Q253" s="25">
        <v>100</v>
      </c>
      <c r="R253" s="25" t="s">
        <v>1446</v>
      </c>
      <c r="S253" s="67">
        <v>15</v>
      </c>
      <c r="T253" s="29">
        <f>L253/V253</f>
        <v>25813.37</v>
      </c>
      <c r="U253" s="28">
        <f t="shared" si="41"/>
        <v>387200.55</v>
      </c>
      <c r="V253" s="28">
        <f t="shared" si="40"/>
        <v>6360</v>
      </c>
      <c r="W253" s="28">
        <v>6360</v>
      </c>
      <c r="X253" s="28">
        <v>0</v>
      </c>
      <c r="Y253" s="28">
        <v>0</v>
      </c>
      <c r="Z253" s="28">
        <v>0</v>
      </c>
      <c r="AA253" s="28">
        <v>0</v>
      </c>
      <c r="AB253" s="28">
        <v>0</v>
      </c>
      <c r="AC253" s="28">
        <v>0</v>
      </c>
      <c r="AD253" s="28">
        <v>0</v>
      </c>
      <c r="AE253" s="28">
        <v>0</v>
      </c>
      <c r="AF253" s="28">
        <v>0</v>
      </c>
      <c r="AG253" s="28">
        <v>0</v>
      </c>
      <c r="AH253" s="28">
        <v>0</v>
      </c>
      <c r="AI253" s="28">
        <v>0</v>
      </c>
      <c r="AJ253" s="28">
        <v>0</v>
      </c>
      <c r="AK253" s="28">
        <v>0</v>
      </c>
      <c r="AL253" s="28">
        <f t="shared" si="42"/>
        <v>424</v>
      </c>
      <c r="AM253" s="28">
        <f t="shared" si="38"/>
        <v>424</v>
      </c>
      <c r="AN253" s="27" t="s">
        <v>1366</v>
      </c>
      <c r="AO253" s="24">
        <v>44972</v>
      </c>
      <c r="AP253" s="24"/>
      <c r="AQ253" s="24"/>
      <c r="AR253" s="27" t="s">
        <v>47</v>
      </c>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row>
    <row r="254" spans="1:107" customFormat="1" ht="93.6" x14ac:dyDescent="0.3">
      <c r="A254" s="26" t="s">
        <v>1620</v>
      </c>
      <c r="B254" s="24">
        <v>44900</v>
      </c>
      <c r="C254" s="25">
        <v>545</v>
      </c>
      <c r="D254" s="26" t="s">
        <v>1621</v>
      </c>
      <c r="E254" s="6" t="s">
        <v>1622</v>
      </c>
      <c r="F254" s="24">
        <v>44922</v>
      </c>
      <c r="G254" s="25" t="s">
        <v>1623</v>
      </c>
      <c r="H254" s="27" t="s">
        <v>834</v>
      </c>
      <c r="I254" s="27" t="s">
        <v>1443</v>
      </c>
      <c r="J254" s="28">
        <v>145224079</v>
      </c>
      <c r="K254" s="29">
        <f t="shared" si="43"/>
        <v>145224079</v>
      </c>
      <c r="L254" s="29">
        <f t="shared" si="39"/>
        <v>145224079</v>
      </c>
      <c r="M254" s="27" t="s">
        <v>1444</v>
      </c>
      <c r="N254" s="27" t="s">
        <v>1445</v>
      </c>
      <c r="O254" s="27" t="s">
        <v>303</v>
      </c>
      <c r="P254" s="63">
        <v>0</v>
      </c>
      <c r="Q254" s="25">
        <v>100</v>
      </c>
      <c r="R254" s="25" t="s">
        <v>1446</v>
      </c>
      <c r="S254" s="67">
        <v>2</v>
      </c>
      <c r="T254" s="29">
        <f>L254/V254</f>
        <v>333082.75</v>
      </c>
      <c r="U254" s="28">
        <f t="shared" si="41"/>
        <v>666165.5</v>
      </c>
      <c r="V254" s="28">
        <f t="shared" si="40"/>
        <v>436</v>
      </c>
      <c r="W254" s="28">
        <v>436</v>
      </c>
      <c r="X254" s="28">
        <v>0</v>
      </c>
      <c r="Y254" s="28">
        <v>0</v>
      </c>
      <c r="Z254" s="28">
        <v>0</v>
      </c>
      <c r="AA254" s="28">
        <v>0</v>
      </c>
      <c r="AB254" s="28">
        <v>0</v>
      </c>
      <c r="AC254" s="28">
        <v>0</v>
      </c>
      <c r="AD254" s="28">
        <v>0</v>
      </c>
      <c r="AE254" s="28">
        <v>0</v>
      </c>
      <c r="AF254" s="28">
        <v>0</v>
      </c>
      <c r="AG254" s="28">
        <v>0</v>
      </c>
      <c r="AH254" s="28">
        <v>0</v>
      </c>
      <c r="AI254" s="28">
        <v>0</v>
      </c>
      <c r="AJ254" s="28">
        <v>0</v>
      </c>
      <c r="AK254" s="28">
        <v>0</v>
      </c>
      <c r="AL254" s="28">
        <f t="shared" si="42"/>
        <v>218</v>
      </c>
      <c r="AM254" s="28">
        <f t="shared" ref="AM254:AM317" si="44">_xlfn.CEILING.MATH(AL254)</f>
        <v>218</v>
      </c>
      <c r="AN254" s="27" t="s">
        <v>1334</v>
      </c>
      <c r="AO254" s="24">
        <v>45047</v>
      </c>
      <c r="AP254" s="24"/>
      <c r="AQ254" s="24"/>
      <c r="AR254" s="27" t="s">
        <v>47</v>
      </c>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row>
    <row r="255" spans="1:107" customFormat="1" ht="103.5" customHeight="1" x14ac:dyDescent="0.3">
      <c r="A255" s="26" t="s">
        <v>1624</v>
      </c>
      <c r="B255" s="24">
        <v>44900</v>
      </c>
      <c r="C255" s="25">
        <v>545</v>
      </c>
      <c r="D255" s="26" t="s">
        <v>1625</v>
      </c>
      <c r="E255" s="6" t="s">
        <v>1626</v>
      </c>
      <c r="F255" s="24">
        <v>44922</v>
      </c>
      <c r="G255" s="25" t="s">
        <v>1627</v>
      </c>
      <c r="H255" s="27" t="s">
        <v>179</v>
      </c>
      <c r="I255" s="27" t="s">
        <v>1545</v>
      </c>
      <c r="J255" s="28">
        <v>203837088</v>
      </c>
      <c r="K255" s="29">
        <f t="shared" si="43"/>
        <v>203837088</v>
      </c>
      <c r="L255" s="29">
        <f t="shared" si="39"/>
        <v>203837088</v>
      </c>
      <c r="M255" s="27" t="s">
        <v>1546</v>
      </c>
      <c r="N255" s="27" t="s">
        <v>1628</v>
      </c>
      <c r="O255" s="27" t="s">
        <v>173</v>
      </c>
      <c r="P255" s="63">
        <v>0</v>
      </c>
      <c r="Q255" s="25">
        <v>100</v>
      </c>
      <c r="R255" s="25" t="s">
        <v>174</v>
      </c>
      <c r="S255" s="67">
        <v>5</v>
      </c>
      <c r="T255" s="29">
        <f>L255/V255</f>
        <v>18666.400000000001</v>
      </c>
      <c r="U255" s="28">
        <f t="shared" si="41"/>
        <v>93332</v>
      </c>
      <c r="V255" s="28">
        <f t="shared" si="40"/>
        <v>10920</v>
      </c>
      <c r="W255" s="28">
        <v>4120</v>
      </c>
      <c r="X255" s="28">
        <v>0</v>
      </c>
      <c r="Y255" s="28">
        <v>0</v>
      </c>
      <c r="Z255" s="28">
        <v>0</v>
      </c>
      <c r="AA255" s="28">
        <v>0</v>
      </c>
      <c r="AB255" s="28">
        <v>1550</v>
      </c>
      <c r="AC255" s="28">
        <v>0</v>
      </c>
      <c r="AD255" s="28">
        <v>0</v>
      </c>
      <c r="AE255" s="28">
        <v>0</v>
      </c>
      <c r="AF255" s="28">
        <v>0</v>
      </c>
      <c r="AG255" s="28">
        <v>5250</v>
      </c>
      <c r="AH255" s="28">
        <v>0</v>
      </c>
      <c r="AI255" s="28">
        <v>0</v>
      </c>
      <c r="AJ255" s="28">
        <v>0</v>
      </c>
      <c r="AK255" s="28">
        <v>0</v>
      </c>
      <c r="AL255" s="28">
        <f t="shared" si="42"/>
        <v>2184</v>
      </c>
      <c r="AM255" s="28">
        <f t="shared" si="44"/>
        <v>2184</v>
      </c>
      <c r="AN255" s="27" t="s">
        <v>1629</v>
      </c>
      <c r="AO255" s="24">
        <v>44972</v>
      </c>
      <c r="AP255" s="24">
        <v>45031</v>
      </c>
      <c r="AQ255" s="24">
        <v>45184</v>
      </c>
      <c r="AR255" s="27" t="s">
        <v>47</v>
      </c>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row>
    <row r="256" spans="1:107" customFormat="1" ht="123.75" customHeight="1" x14ac:dyDescent="0.3">
      <c r="A256" s="26" t="s">
        <v>1630</v>
      </c>
      <c r="B256" s="24">
        <v>44900</v>
      </c>
      <c r="C256" s="25">
        <v>545</v>
      </c>
      <c r="D256" s="26" t="s">
        <v>1631</v>
      </c>
      <c r="E256" s="6" t="s">
        <v>1632</v>
      </c>
      <c r="F256" s="24">
        <v>44922</v>
      </c>
      <c r="G256" s="25" t="s">
        <v>1633</v>
      </c>
      <c r="H256" s="27" t="s">
        <v>179</v>
      </c>
      <c r="I256" s="27" t="s">
        <v>1545</v>
      </c>
      <c r="J256" s="28">
        <v>209063680</v>
      </c>
      <c r="K256" s="29">
        <f t="shared" si="43"/>
        <v>209063680</v>
      </c>
      <c r="L256" s="29">
        <f t="shared" si="39"/>
        <v>209063680</v>
      </c>
      <c r="M256" s="27" t="s">
        <v>1546</v>
      </c>
      <c r="N256" s="27" t="s">
        <v>1628</v>
      </c>
      <c r="O256" s="27" t="s">
        <v>173</v>
      </c>
      <c r="P256" s="63">
        <v>0</v>
      </c>
      <c r="Q256" s="25">
        <v>100</v>
      </c>
      <c r="R256" s="25" t="s">
        <v>174</v>
      </c>
      <c r="S256" s="67">
        <v>5</v>
      </c>
      <c r="T256" s="29">
        <f>L256/V256</f>
        <v>18666.400000000001</v>
      </c>
      <c r="U256" s="28">
        <f t="shared" si="41"/>
        <v>93332</v>
      </c>
      <c r="V256" s="28">
        <f t="shared" si="40"/>
        <v>11200</v>
      </c>
      <c r="W256" s="28">
        <v>8160</v>
      </c>
      <c r="X256" s="28">
        <v>0</v>
      </c>
      <c r="Y256" s="28">
        <v>0</v>
      </c>
      <c r="Z256" s="28">
        <v>0</v>
      </c>
      <c r="AA256" s="28">
        <v>0</v>
      </c>
      <c r="AB256" s="28">
        <v>3040</v>
      </c>
      <c r="AC256" s="28">
        <v>0</v>
      </c>
      <c r="AD256" s="28">
        <v>0</v>
      </c>
      <c r="AE256" s="28">
        <v>0</v>
      </c>
      <c r="AF256" s="28">
        <v>0</v>
      </c>
      <c r="AG256" s="28">
        <v>0</v>
      </c>
      <c r="AH256" s="28">
        <v>0</v>
      </c>
      <c r="AI256" s="28">
        <v>0</v>
      </c>
      <c r="AJ256" s="28">
        <v>0</v>
      </c>
      <c r="AK256" s="28">
        <v>0</v>
      </c>
      <c r="AL256" s="28">
        <f t="shared" si="42"/>
        <v>2240</v>
      </c>
      <c r="AM256" s="28">
        <f t="shared" si="44"/>
        <v>2240</v>
      </c>
      <c r="AN256" s="27" t="s">
        <v>1581</v>
      </c>
      <c r="AO256" s="24">
        <v>44972</v>
      </c>
      <c r="AP256" s="24">
        <v>45031</v>
      </c>
      <c r="AQ256" s="24"/>
      <c r="AR256" s="27" t="s">
        <v>47</v>
      </c>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row>
    <row r="257" spans="1:107" customFormat="1" ht="61.5" customHeight="1" x14ac:dyDescent="0.3">
      <c r="A257" s="26" t="s">
        <v>1634</v>
      </c>
      <c r="B257" s="24">
        <v>44900</v>
      </c>
      <c r="C257" s="25">
        <v>545</v>
      </c>
      <c r="D257" s="26" t="s">
        <v>1635</v>
      </c>
      <c r="E257" s="6" t="s">
        <v>1636</v>
      </c>
      <c r="F257" s="24">
        <v>44922</v>
      </c>
      <c r="G257" s="25" t="s">
        <v>1637</v>
      </c>
      <c r="H257" s="27" t="s">
        <v>179</v>
      </c>
      <c r="I257" s="27" t="s">
        <v>1545</v>
      </c>
      <c r="J257" s="28">
        <v>223250144</v>
      </c>
      <c r="K257" s="29">
        <f t="shared" si="43"/>
        <v>223250144</v>
      </c>
      <c r="L257" s="29">
        <f t="shared" si="39"/>
        <v>223250144</v>
      </c>
      <c r="M257" s="27" t="s">
        <v>1546</v>
      </c>
      <c r="N257" s="27" t="s">
        <v>1628</v>
      </c>
      <c r="O257" s="27" t="s">
        <v>173</v>
      </c>
      <c r="P257" s="63">
        <v>0</v>
      </c>
      <c r="Q257" s="25">
        <v>100</v>
      </c>
      <c r="R257" s="25" t="s">
        <v>174</v>
      </c>
      <c r="S257" s="67">
        <v>5</v>
      </c>
      <c r="T257" s="29">
        <f>L257/V257</f>
        <v>18666.400000000001</v>
      </c>
      <c r="U257" s="28">
        <f t="shared" si="41"/>
        <v>93332</v>
      </c>
      <c r="V257" s="28">
        <f t="shared" si="40"/>
        <v>11960</v>
      </c>
      <c r="W257" s="28">
        <v>4510</v>
      </c>
      <c r="X257" s="28">
        <v>0</v>
      </c>
      <c r="Y257" s="28">
        <v>0</v>
      </c>
      <c r="Z257" s="28">
        <v>0</v>
      </c>
      <c r="AA257" s="28">
        <v>0</v>
      </c>
      <c r="AB257" s="28">
        <v>1695</v>
      </c>
      <c r="AC257" s="28">
        <v>0</v>
      </c>
      <c r="AD257" s="28">
        <v>0</v>
      </c>
      <c r="AE257" s="28">
        <v>0</v>
      </c>
      <c r="AF257" s="28">
        <v>0</v>
      </c>
      <c r="AG257" s="28">
        <v>5755</v>
      </c>
      <c r="AH257" s="28">
        <v>0</v>
      </c>
      <c r="AI257" s="28">
        <v>0</v>
      </c>
      <c r="AJ257" s="28">
        <v>0</v>
      </c>
      <c r="AK257" s="28">
        <v>0</v>
      </c>
      <c r="AL257" s="28">
        <f t="shared" si="42"/>
        <v>2392</v>
      </c>
      <c r="AM257" s="28">
        <f t="shared" si="44"/>
        <v>2392</v>
      </c>
      <c r="AN257" s="27" t="s">
        <v>1638</v>
      </c>
      <c r="AO257" s="24">
        <v>44972</v>
      </c>
      <c r="AP257" s="24">
        <v>45031</v>
      </c>
      <c r="AQ257" s="24">
        <v>45184</v>
      </c>
      <c r="AR257" s="27" t="s">
        <v>47</v>
      </c>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row>
    <row r="258" spans="1:107" customFormat="1" ht="93.6" x14ac:dyDescent="0.3">
      <c r="A258" s="26" t="s">
        <v>1639</v>
      </c>
      <c r="B258" s="24">
        <v>44900</v>
      </c>
      <c r="C258" s="25">
        <v>545</v>
      </c>
      <c r="D258" s="26" t="s">
        <v>1640</v>
      </c>
      <c r="E258" s="6" t="s">
        <v>1641</v>
      </c>
      <c r="F258" s="24">
        <v>44922</v>
      </c>
      <c r="G258" s="25" t="s">
        <v>1642</v>
      </c>
      <c r="H258" s="27" t="s">
        <v>834</v>
      </c>
      <c r="I258" s="27" t="s">
        <v>1443</v>
      </c>
      <c r="J258" s="28">
        <v>287783496</v>
      </c>
      <c r="K258" s="29">
        <v>297775978.5</v>
      </c>
      <c r="L258" s="29">
        <f t="shared" si="39"/>
        <v>297775978.5</v>
      </c>
      <c r="M258" s="27" t="s">
        <v>1444</v>
      </c>
      <c r="N258" s="27" t="s">
        <v>1445</v>
      </c>
      <c r="O258" s="27" t="s">
        <v>303</v>
      </c>
      <c r="P258" s="63">
        <v>0</v>
      </c>
      <c r="Q258" s="25">
        <v>100</v>
      </c>
      <c r="R258" s="25" t="s">
        <v>1446</v>
      </c>
      <c r="S258" s="67">
        <v>2</v>
      </c>
      <c r="T258" s="29">
        <f>L258/V258</f>
        <v>333082.75</v>
      </c>
      <c r="U258" s="28">
        <f t="shared" si="41"/>
        <v>666165.5</v>
      </c>
      <c r="V258" s="28">
        <f t="shared" si="40"/>
        <v>894</v>
      </c>
      <c r="W258" s="28">
        <v>318</v>
      </c>
      <c r="X258" s="28">
        <v>0</v>
      </c>
      <c r="Y258" s="28">
        <v>0</v>
      </c>
      <c r="Z258" s="28">
        <v>0</v>
      </c>
      <c r="AA258" s="28">
        <v>0</v>
      </c>
      <c r="AB258" s="28">
        <f>546+30</f>
        <v>576</v>
      </c>
      <c r="AC258" s="28">
        <v>0</v>
      </c>
      <c r="AD258" s="28">
        <v>0</v>
      </c>
      <c r="AE258" s="28">
        <v>0</v>
      </c>
      <c r="AF258" s="28">
        <v>0</v>
      </c>
      <c r="AG258" s="28">
        <v>0</v>
      </c>
      <c r="AH258" s="28">
        <v>0</v>
      </c>
      <c r="AI258" s="28">
        <v>0</v>
      </c>
      <c r="AJ258" s="28">
        <v>0</v>
      </c>
      <c r="AK258" s="28">
        <v>0</v>
      </c>
      <c r="AL258" s="28">
        <f t="shared" si="42"/>
        <v>447</v>
      </c>
      <c r="AM258" s="28">
        <f t="shared" si="44"/>
        <v>447</v>
      </c>
      <c r="AN258" s="27" t="s">
        <v>1643</v>
      </c>
      <c r="AO258" s="24">
        <v>44986</v>
      </c>
      <c r="AP258" s="24">
        <v>45047</v>
      </c>
      <c r="AQ258" s="24"/>
      <c r="AR258" s="27" t="s">
        <v>47</v>
      </c>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row>
    <row r="259" spans="1:107" customFormat="1" ht="99.75" customHeight="1" x14ac:dyDescent="0.3">
      <c r="A259" s="26" t="s">
        <v>1644</v>
      </c>
      <c r="B259" s="24">
        <v>44900</v>
      </c>
      <c r="C259" s="25">
        <v>545</v>
      </c>
      <c r="D259" s="26" t="s">
        <v>1645</v>
      </c>
      <c r="E259" s="6" t="s">
        <v>1646</v>
      </c>
      <c r="F259" s="24">
        <v>44922</v>
      </c>
      <c r="G259" s="25" t="s">
        <v>1647</v>
      </c>
      <c r="H259" s="27" t="s">
        <v>834</v>
      </c>
      <c r="I259" s="27" t="s">
        <v>1443</v>
      </c>
      <c r="J259" s="28">
        <v>250478228</v>
      </c>
      <c r="K259" s="29">
        <v>287783496</v>
      </c>
      <c r="L259" s="29">
        <f t="shared" si="39"/>
        <v>287783496</v>
      </c>
      <c r="M259" s="27" t="s">
        <v>1444</v>
      </c>
      <c r="N259" s="27" t="s">
        <v>1445</v>
      </c>
      <c r="O259" s="27" t="s">
        <v>303</v>
      </c>
      <c r="P259" s="63">
        <v>0</v>
      </c>
      <c r="Q259" s="25">
        <v>100</v>
      </c>
      <c r="R259" s="25" t="s">
        <v>1446</v>
      </c>
      <c r="S259" s="67">
        <v>2</v>
      </c>
      <c r="T259" s="29">
        <f>L259/V259</f>
        <v>333082.75</v>
      </c>
      <c r="U259" s="28">
        <f t="shared" si="41"/>
        <v>666165.5</v>
      </c>
      <c r="V259" s="28">
        <f t="shared" si="40"/>
        <v>864</v>
      </c>
      <c r="W259" s="28">
        <v>278</v>
      </c>
      <c r="X259" s="28">
        <v>0</v>
      </c>
      <c r="Y259" s="28">
        <v>0</v>
      </c>
      <c r="Z259" s="28">
        <v>0</v>
      </c>
      <c r="AA259" s="28">
        <v>0</v>
      </c>
      <c r="AB259" s="28">
        <f>474+112</f>
        <v>586</v>
      </c>
      <c r="AC259" s="28">
        <v>0</v>
      </c>
      <c r="AD259" s="28">
        <v>0</v>
      </c>
      <c r="AE259" s="28">
        <v>0</v>
      </c>
      <c r="AF259" s="28">
        <v>0</v>
      </c>
      <c r="AG259" s="28">
        <v>0</v>
      </c>
      <c r="AH259" s="28">
        <v>0</v>
      </c>
      <c r="AI259" s="28">
        <v>0</v>
      </c>
      <c r="AJ259" s="28">
        <v>0</v>
      </c>
      <c r="AK259" s="28">
        <v>0</v>
      </c>
      <c r="AL259" s="28">
        <f t="shared" si="42"/>
        <v>432</v>
      </c>
      <c r="AM259" s="28">
        <f t="shared" si="44"/>
        <v>432</v>
      </c>
      <c r="AN259" s="27" t="s">
        <v>1648</v>
      </c>
      <c r="AO259" s="24">
        <v>44986</v>
      </c>
      <c r="AP259" s="24">
        <v>45047</v>
      </c>
      <c r="AQ259" s="24"/>
      <c r="AR259" s="27" t="s">
        <v>47</v>
      </c>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row>
    <row r="260" spans="1:107" customFormat="1" ht="93.6" x14ac:dyDescent="0.3">
      <c r="A260" s="26" t="s">
        <v>1649</v>
      </c>
      <c r="B260" s="24">
        <v>44900</v>
      </c>
      <c r="C260" s="25">
        <v>545</v>
      </c>
      <c r="D260" s="26" t="s">
        <v>1650</v>
      </c>
      <c r="E260" s="6" t="s">
        <v>1651</v>
      </c>
      <c r="F260" s="24">
        <v>44922</v>
      </c>
      <c r="G260" s="25" t="s">
        <v>1652</v>
      </c>
      <c r="H260" s="27" t="s">
        <v>834</v>
      </c>
      <c r="I260" s="27" t="s">
        <v>1443</v>
      </c>
      <c r="J260" s="28">
        <v>289781992.5</v>
      </c>
      <c r="K260" s="29">
        <f t="shared" ref="K260:L275" si="45">J260</f>
        <v>289781992.5</v>
      </c>
      <c r="L260" s="29">
        <f t="shared" si="39"/>
        <v>289781992.5</v>
      </c>
      <c r="M260" s="27" t="s">
        <v>1444</v>
      </c>
      <c r="N260" s="27" t="s">
        <v>1445</v>
      </c>
      <c r="O260" s="27" t="s">
        <v>303</v>
      </c>
      <c r="P260" s="63">
        <v>0</v>
      </c>
      <c r="Q260" s="25">
        <v>100</v>
      </c>
      <c r="R260" s="25" t="s">
        <v>1446</v>
      </c>
      <c r="S260" s="67">
        <v>2</v>
      </c>
      <c r="T260" s="29">
        <f>L260/V260</f>
        <v>333082.75</v>
      </c>
      <c r="U260" s="28">
        <f t="shared" si="41"/>
        <v>666165.5</v>
      </c>
      <c r="V260" s="28">
        <f t="shared" si="40"/>
        <v>870</v>
      </c>
      <c r="W260" s="28">
        <v>322</v>
      </c>
      <c r="X260" s="28">
        <v>0</v>
      </c>
      <c r="Y260" s="28">
        <v>0</v>
      </c>
      <c r="Z260" s="28">
        <v>0</v>
      </c>
      <c r="AA260" s="28">
        <v>0</v>
      </c>
      <c r="AB260" s="28">
        <v>548</v>
      </c>
      <c r="AC260" s="28">
        <v>0</v>
      </c>
      <c r="AD260" s="28">
        <v>0</v>
      </c>
      <c r="AE260" s="28">
        <v>0</v>
      </c>
      <c r="AF260" s="28">
        <v>0</v>
      </c>
      <c r="AG260" s="28">
        <v>0</v>
      </c>
      <c r="AH260" s="28">
        <v>0</v>
      </c>
      <c r="AI260" s="28">
        <v>0</v>
      </c>
      <c r="AJ260" s="28">
        <v>0</v>
      </c>
      <c r="AK260" s="28">
        <v>0</v>
      </c>
      <c r="AL260" s="28">
        <f t="shared" si="42"/>
        <v>435</v>
      </c>
      <c r="AM260" s="28">
        <f t="shared" si="44"/>
        <v>435</v>
      </c>
      <c r="AN260" s="27" t="s">
        <v>1653</v>
      </c>
      <c r="AO260" s="24">
        <v>44986</v>
      </c>
      <c r="AP260" s="24">
        <v>45047</v>
      </c>
      <c r="AQ260" s="24"/>
      <c r="AR260" s="27" t="s">
        <v>47</v>
      </c>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row>
    <row r="261" spans="1:107" customFormat="1" ht="93.6" x14ac:dyDescent="0.3">
      <c r="A261" s="26" t="s">
        <v>1654</v>
      </c>
      <c r="B261" s="24">
        <v>44900</v>
      </c>
      <c r="C261" s="25">
        <v>545</v>
      </c>
      <c r="D261" s="26" t="s">
        <v>1655</v>
      </c>
      <c r="E261" s="6" t="s">
        <v>1656</v>
      </c>
      <c r="F261" s="24">
        <v>44922</v>
      </c>
      <c r="G261" s="25" t="s">
        <v>1657</v>
      </c>
      <c r="H261" s="27" t="s">
        <v>834</v>
      </c>
      <c r="I261" s="27" t="s">
        <v>1443</v>
      </c>
      <c r="J261" s="28">
        <v>249145897</v>
      </c>
      <c r="K261" s="29">
        <f t="shared" si="45"/>
        <v>249145897</v>
      </c>
      <c r="L261" s="29">
        <f t="shared" si="39"/>
        <v>249145897</v>
      </c>
      <c r="M261" s="27" t="s">
        <v>1444</v>
      </c>
      <c r="N261" s="27" t="s">
        <v>1445</v>
      </c>
      <c r="O261" s="27" t="s">
        <v>303</v>
      </c>
      <c r="P261" s="63">
        <v>0</v>
      </c>
      <c r="Q261" s="25">
        <v>100</v>
      </c>
      <c r="R261" s="25" t="s">
        <v>1446</v>
      </c>
      <c r="S261" s="67">
        <v>2</v>
      </c>
      <c r="T261" s="29">
        <f>L261/V261</f>
        <v>333082.75</v>
      </c>
      <c r="U261" s="28">
        <f t="shared" si="41"/>
        <v>666165.5</v>
      </c>
      <c r="V261" s="28">
        <f t="shared" si="40"/>
        <v>748</v>
      </c>
      <c r="W261" s="28">
        <v>276</v>
      </c>
      <c r="X261" s="28">
        <v>0</v>
      </c>
      <c r="Y261" s="28">
        <v>0</v>
      </c>
      <c r="Z261" s="28">
        <v>0</v>
      </c>
      <c r="AA261" s="28">
        <v>0</v>
      </c>
      <c r="AB261" s="28">
        <v>472</v>
      </c>
      <c r="AC261" s="28">
        <v>0</v>
      </c>
      <c r="AD261" s="28">
        <v>0</v>
      </c>
      <c r="AE261" s="28">
        <v>0</v>
      </c>
      <c r="AF261" s="28">
        <v>0</v>
      </c>
      <c r="AG261" s="28">
        <v>0</v>
      </c>
      <c r="AH261" s="28">
        <v>0</v>
      </c>
      <c r="AI261" s="28">
        <v>0</v>
      </c>
      <c r="AJ261" s="28">
        <v>0</v>
      </c>
      <c r="AK261" s="28">
        <v>0</v>
      </c>
      <c r="AL261" s="28">
        <f t="shared" si="42"/>
        <v>374</v>
      </c>
      <c r="AM261" s="28">
        <f t="shared" si="44"/>
        <v>374</v>
      </c>
      <c r="AN261" s="27" t="s">
        <v>1658</v>
      </c>
      <c r="AO261" s="24">
        <v>44986</v>
      </c>
      <c r="AP261" s="24">
        <v>45047</v>
      </c>
      <c r="AQ261" s="24"/>
      <c r="AR261" s="27" t="s">
        <v>47</v>
      </c>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row>
    <row r="262" spans="1:107" customFormat="1" ht="124.8" x14ac:dyDescent="0.3">
      <c r="A262" s="26" t="s">
        <v>1659</v>
      </c>
      <c r="B262" s="24">
        <v>44901</v>
      </c>
      <c r="C262" s="25">
        <v>545</v>
      </c>
      <c r="D262" s="26" t="s">
        <v>1660</v>
      </c>
      <c r="E262" s="6" t="s">
        <v>1661</v>
      </c>
      <c r="F262" s="24">
        <v>44925</v>
      </c>
      <c r="G262" s="25" t="s">
        <v>1662</v>
      </c>
      <c r="H262" s="27" t="s">
        <v>179</v>
      </c>
      <c r="I262" s="27" t="s">
        <v>1663</v>
      </c>
      <c r="J262" s="28">
        <v>298918361.39999998</v>
      </c>
      <c r="K262" s="29">
        <f t="shared" si="45"/>
        <v>298918361.39999998</v>
      </c>
      <c r="L262" s="48">
        <f t="shared" si="39"/>
        <v>298918361.39999998</v>
      </c>
      <c r="M262" s="27" t="s">
        <v>1618</v>
      </c>
      <c r="N262" s="27" t="s">
        <v>1664</v>
      </c>
      <c r="O262" s="27" t="s">
        <v>988</v>
      </c>
      <c r="P262" s="63">
        <v>0</v>
      </c>
      <c r="Q262" s="25">
        <v>100</v>
      </c>
      <c r="R262" s="25" t="s">
        <v>1446</v>
      </c>
      <c r="S262" s="67">
        <v>30</v>
      </c>
      <c r="T262" s="29">
        <f>L262/V262</f>
        <v>25813.329999999998</v>
      </c>
      <c r="U262" s="28">
        <f t="shared" si="41"/>
        <v>774399.89999999991</v>
      </c>
      <c r="V262" s="28">
        <f t="shared" si="40"/>
        <v>11580</v>
      </c>
      <c r="W262" s="28">
        <v>11580</v>
      </c>
      <c r="X262" s="28">
        <v>0</v>
      </c>
      <c r="Y262" s="28">
        <v>0</v>
      </c>
      <c r="Z262" s="28">
        <v>0</v>
      </c>
      <c r="AA262" s="28">
        <v>0</v>
      </c>
      <c r="AB262" s="28">
        <v>0</v>
      </c>
      <c r="AC262" s="28">
        <v>0</v>
      </c>
      <c r="AD262" s="28">
        <v>0</v>
      </c>
      <c r="AE262" s="28">
        <v>0</v>
      </c>
      <c r="AF262" s="28">
        <v>0</v>
      </c>
      <c r="AG262" s="28">
        <v>0</v>
      </c>
      <c r="AH262" s="28">
        <v>0</v>
      </c>
      <c r="AI262" s="28">
        <v>0</v>
      </c>
      <c r="AJ262" s="28">
        <v>0</v>
      </c>
      <c r="AK262" s="28">
        <v>0</v>
      </c>
      <c r="AL262" s="28">
        <f t="shared" si="42"/>
        <v>386</v>
      </c>
      <c r="AM262" s="28">
        <f t="shared" si="44"/>
        <v>386</v>
      </c>
      <c r="AN262" s="27" t="s">
        <v>1665</v>
      </c>
      <c r="AO262" s="24">
        <v>44972</v>
      </c>
      <c r="AP262" s="24"/>
      <c r="AQ262" s="24"/>
      <c r="AR262" s="27" t="s">
        <v>47</v>
      </c>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row>
    <row r="263" spans="1:107" customFormat="1" ht="124.8" x14ac:dyDescent="0.3">
      <c r="A263" s="26" t="s">
        <v>1666</v>
      </c>
      <c r="B263" s="24">
        <v>44901</v>
      </c>
      <c r="C263" s="25">
        <v>545</v>
      </c>
      <c r="D263" s="26" t="s">
        <v>1667</v>
      </c>
      <c r="E263" s="6" t="s">
        <v>1668</v>
      </c>
      <c r="F263" s="24">
        <v>44925</v>
      </c>
      <c r="G263" s="25" t="s">
        <v>1669</v>
      </c>
      <c r="H263" s="27" t="s">
        <v>179</v>
      </c>
      <c r="I263" s="27" t="s">
        <v>1663</v>
      </c>
      <c r="J263" s="28">
        <v>293497562.10000002</v>
      </c>
      <c r="K263" s="29">
        <f t="shared" si="45"/>
        <v>293497562.10000002</v>
      </c>
      <c r="L263" s="29">
        <f t="shared" si="39"/>
        <v>293497562.10000002</v>
      </c>
      <c r="M263" s="27" t="s">
        <v>1618</v>
      </c>
      <c r="N263" s="27" t="s">
        <v>1664</v>
      </c>
      <c r="O263" s="27" t="s">
        <v>988</v>
      </c>
      <c r="P263" s="63">
        <v>0</v>
      </c>
      <c r="Q263" s="25">
        <v>100</v>
      </c>
      <c r="R263" s="25" t="s">
        <v>1446</v>
      </c>
      <c r="S263" s="67">
        <v>30</v>
      </c>
      <c r="T263" s="29">
        <f>L263/V263</f>
        <v>25813.33</v>
      </c>
      <c r="U263" s="28">
        <f t="shared" si="41"/>
        <v>774399.9</v>
      </c>
      <c r="V263" s="28">
        <f t="shared" si="40"/>
        <v>11370</v>
      </c>
      <c r="W263" s="28">
        <v>11370</v>
      </c>
      <c r="X263" s="28">
        <v>0</v>
      </c>
      <c r="Y263" s="28">
        <v>0</v>
      </c>
      <c r="Z263" s="28">
        <v>0</v>
      </c>
      <c r="AA263" s="28">
        <v>0</v>
      </c>
      <c r="AB263" s="28">
        <v>0</v>
      </c>
      <c r="AC263" s="28">
        <v>0</v>
      </c>
      <c r="AD263" s="28">
        <v>0</v>
      </c>
      <c r="AE263" s="28">
        <v>0</v>
      </c>
      <c r="AF263" s="28">
        <v>0</v>
      </c>
      <c r="AG263" s="28">
        <v>0</v>
      </c>
      <c r="AH263" s="28">
        <v>0</v>
      </c>
      <c r="AI263" s="28">
        <v>0</v>
      </c>
      <c r="AJ263" s="28">
        <v>0</v>
      </c>
      <c r="AK263" s="28">
        <v>0</v>
      </c>
      <c r="AL263" s="28">
        <f t="shared" si="42"/>
        <v>379</v>
      </c>
      <c r="AM263" s="28">
        <f t="shared" si="44"/>
        <v>379</v>
      </c>
      <c r="AN263" s="27" t="s">
        <v>1670</v>
      </c>
      <c r="AO263" s="24">
        <v>44972</v>
      </c>
      <c r="AP263" s="24"/>
      <c r="AQ263" s="24"/>
      <c r="AR263" s="27" t="s">
        <v>47</v>
      </c>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row>
    <row r="264" spans="1:107" customFormat="1" ht="124.8" x14ac:dyDescent="0.3">
      <c r="A264" s="26" t="s">
        <v>1671</v>
      </c>
      <c r="B264" s="24">
        <v>44901</v>
      </c>
      <c r="C264" s="25">
        <v>545</v>
      </c>
      <c r="D264" s="26" t="s">
        <v>1672</v>
      </c>
      <c r="E264" s="6" t="s">
        <v>1673</v>
      </c>
      <c r="F264" s="24">
        <v>44925</v>
      </c>
      <c r="G264" s="25" t="s">
        <v>1674</v>
      </c>
      <c r="H264" s="27" t="s">
        <v>179</v>
      </c>
      <c r="I264" s="27" t="s">
        <v>1663</v>
      </c>
      <c r="J264" s="28">
        <v>285753563.10000002</v>
      </c>
      <c r="K264" s="29">
        <f t="shared" si="45"/>
        <v>285753563.10000002</v>
      </c>
      <c r="L264" s="29">
        <f t="shared" si="39"/>
        <v>285753563.10000002</v>
      </c>
      <c r="M264" s="27" t="s">
        <v>1618</v>
      </c>
      <c r="N264" s="27" t="s">
        <v>1664</v>
      </c>
      <c r="O264" s="27" t="s">
        <v>988</v>
      </c>
      <c r="P264" s="63">
        <v>0</v>
      </c>
      <c r="Q264" s="25">
        <v>100</v>
      </c>
      <c r="R264" s="25" t="s">
        <v>1446</v>
      </c>
      <c r="S264" s="67">
        <v>30</v>
      </c>
      <c r="T264" s="29">
        <f>L264/V264</f>
        <v>25813.33</v>
      </c>
      <c r="U264" s="28">
        <f t="shared" si="41"/>
        <v>774399.9</v>
      </c>
      <c r="V264" s="28">
        <f t="shared" si="40"/>
        <v>11070</v>
      </c>
      <c r="W264" s="28">
        <v>11070</v>
      </c>
      <c r="X264" s="28">
        <v>0</v>
      </c>
      <c r="Y264" s="28">
        <v>0</v>
      </c>
      <c r="Z264" s="28">
        <v>0</v>
      </c>
      <c r="AA264" s="28">
        <v>0</v>
      </c>
      <c r="AB264" s="28">
        <v>0</v>
      </c>
      <c r="AC264" s="28">
        <v>0</v>
      </c>
      <c r="AD264" s="28">
        <v>0</v>
      </c>
      <c r="AE264" s="28">
        <v>0</v>
      </c>
      <c r="AF264" s="28">
        <v>0</v>
      </c>
      <c r="AG264" s="28">
        <v>0</v>
      </c>
      <c r="AH264" s="28">
        <v>0</v>
      </c>
      <c r="AI264" s="28">
        <v>0</v>
      </c>
      <c r="AJ264" s="28">
        <v>0</v>
      </c>
      <c r="AK264" s="28">
        <v>0</v>
      </c>
      <c r="AL264" s="28">
        <f t="shared" si="42"/>
        <v>369</v>
      </c>
      <c r="AM264" s="28">
        <f t="shared" si="44"/>
        <v>369</v>
      </c>
      <c r="AN264" s="27" t="s">
        <v>1675</v>
      </c>
      <c r="AO264" s="24">
        <v>44972</v>
      </c>
      <c r="AP264" s="24"/>
      <c r="AQ264" s="24"/>
      <c r="AR264" s="27" t="s">
        <v>47</v>
      </c>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row>
    <row r="265" spans="1:107" customFormat="1" ht="96.75" customHeight="1" x14ac:dyDescent="0.3">
      <c r="A265" s="26" t="s">
        <v>1676</v>
      </c>
      <c r="B265" s="24">
        <v>44901</v>
      </c>
      <c r="C265" s="25">
        <v>545</v>
      </c>
      <c r="D265" s="26" t="s">
        <v>1677</v>
      </c>
      <c r="E265" s="6" t="s">
        <v>1678</v>
      </c>
      <c r="F265" s="24">
        <v>44925</v>
      </c>
      <c r="G265" s="25" t="s">
        <v>1679</v>
      </c>
      <c r="H265" s="27" t="s">
        <v>179</v>
      </c>
      <c r="I265" s="27" t="s">
        <v>1663</v>
      </c>
      <c r="J265" s="28">
        <v>104543986.5</v>
      </c>
      <c r="K265" s="29">
        <f t="shared" si="45"/>
        <v>104543986.5</v>
      </c>
      <c r="L265" s="29">
        <f t="shared" si="39"/>
        <v>104543986.5</v>
      </c>
      <c r="M265" s="27" t="s">
        <v>1618</v>
      </c>
      <c r="N265" s="27" t="s">
        <v>1664</v>
      </c>
      <c r="O265" s="27" t="s">
        <v>988</v>
      </c>
      <c r="P265" s="63">
        <v>0</v>
      </c>
      <c r="Q265" s="25">
        <v>100</v>
      </c>
      <c r="R265" s="25" t="s">
        <v>1446</v>
      </c>
      <c r="S265" s="67">
        <v>30</v>
      </c>
      <c r="T265" s="29">
        <f>L265/V265</f>
        <v>25813.33</v>
      </c>
      <c r="U265" s="28">
        <f t="shared" si="41"/>
        <v>774399.9</v>
      </c>
      <c r="V265" s="28">
        <f t="shared" si="40"/>
        <v>4050</v>
      </c>
      <c r="W265" s="28">
        <v>4050</v>
      </c>
      <c r="X265" s="28">
        <v>0</v>
      </c>
      <c r="Y265" s="28">
        <v>0</v>
      </c>
      <c r="Z265" s="28">
        <v>0</v>
      </c>
      <c r="AA265" s="28">
        <v>0</v>
      </c>
      <c r="AB265" s="28">
        <v>0</v>
      </c>
      <c r="AC265" s="28">
        <v>0</v>
      </c>
      <c r="AD265" s="28">
        <v>0</v>
      </c>
      <c r="AE265" s="28">
        <v>0</v>
      </c>
      <c r="AF265" s="28">
        <v>0</v>
      </c>
      <c r="AG265" s="28">
        <v>0</v>
      </c>
      <c r="AH265" s="28">
        <v>0</v>
      </c>
      <c r="AI265" s="28">
        <v>0</v>
      </c>
      <c r="AJ265" s="28">
        <v>0</v>
      </c>
      <c r="AK265" s="28">
        <v>0</v>
      </c>
      <c r="AL265" s="28">
        <f t="shared" si="42"/>
        <v>135</v>
      </c>
      <c r="AM265" s="28">
        <f t="shared" si="44"/>
        <v>135</v>
      </c>
      <c r="AN265" s="27" t="s">
        <v>1680</v>
      </c>
      <c r="AO265" s="24">
        <v>44972</v>
      </c>
      <c r="AP265" s="24"/>
      <c r="AQ265" s="24"/>
      <c r="AR265" s="27" t="s">
        <v>47</v>
      </c>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row>
    <row r="266" spans="1:107" customFormat="1" ht="108" customHeight="1" x14ac:dyDescent="0.3">
      <c r="A266" s="26" t="s">
        <v>1681</v>
      </c>
      <c r="B266" s="24">
        <v>44901</v>
      </c>
      <c r="C266" s="25">
        <v>545</v>
      </c>
      <c r="D266" s="26" t="s">
        <v>1682</v>
      </c>
      <c r="E266" s="6" t="s">
        <v>1683</v>
      </c>
      <c r="F266" s="24">
        <v>44925</v>
      </c>
      <c r="G266" s="25" t="s">
        <v>1684</v>
      </c>
      <c r="H266" s="27" t="s">
        <v>179</v>
      </c>
      <c r="I266" s="27" t="s">
        <v>1663</v>
      </c>
      <c r="J266" s="28">
        <v>128550383.40000001</v>
      </c>
      <c r="K266" s="29">
        <f t="shared" si="45"/>
        <v>128550383.40000001</v>
      </c>
      <c r="L266" s="29">
        <f t="shared" si="39"/>
        <v>128550383.40000001</v>
      </c>
      <c r="M266" s="27" t="s">
        <v>1618</v>
      </c>
      <c r="N266" s="27" t="s">
        <v>1664</v>
      </c>
      <c r="O266" s="27" t="s">
        <v>988</v>
      </c>
      <c r="P266" s="63">
        <v>0</v>
      </c>
      <c r="Q266" s="25">
        <v>100</v>
      </c>
      <c r="R266" s="25" t="s">
        <v>1446</v>
      </c>
      <c r="S266" s="67">
        <v>30</v>
      </c>
      <c r="T266" s="29">
        <f>L266/V266</f>
        <v>25813.33</v>
      </c>
      <c r="U266" s="28">
        <f t="shared" si="41"/>
        <v>774399.9</v>
      </c>
      <c r="V266" s="28">
        <f t="shared" si="40"/>
        <v>4980</v>
      </c>
      <c r="W266" s="28">
        <v>4980</v>
      </c>
      <c r="X266" s="28">
        <v>0</v>
      </c>
      <c r="Y266" s="28">
        <v>0</v>
      </c>
      <c r="Z266" s="28">
        <v>0</v>
      </c>
      <c r="AA266" s="28">
        <v>0</v>
      </c>
      <c r="AB266" s="28">
        <v>0</v>
      </c>
      <c r="AC266" s="28">
        <v>0</v>
      </c>
      <c r="AD266" s="28">
        <v>0</v>
      </c>
      <c r="AE266" s="28">
        <v>0</v>
      </c>
      <c r="AF266" s="28">
        <v>0</v>
      </c>
      <c r="AG266" s="28">
        <v>0</v>
      </c>
      <c r="AH266" s="28">
        <v>0</v>
      </c>
      <c r="AI266" s="28">
        <v>0</v>
      </c>
      <c r="AJ266" s="28">
        <v>0</v>
      </c>
      <c r="AK266" s="28">
        <v>0</v>
      </c>
      <c r="AL266" s="28">
        <f t="shared" si="42"/>
        <v>166</v>
      </c>
      <c r="AM266" s="28">
        <f t="shared" si="44"/>
        <v>166</v>
      </c>
      <c r="AN266" s="27" t="s">
        <v>1685</v>
      </c>
      <c r="AO266" s="24">
        <v>44972</v>
      </c>
      <c r="AP266" s="24"/>
      <c r="AQ266" s="24"/>
      <c r="AR266" s="27" t="s">
        <v>47</v>
      </c>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row>
    <row r="267" spans="1:107" customFormat="1" ht="72.75" customHeight="1" x14ac:dyDescent="0.3">
      <c r="A267" s="26" t="s">
        <v>1686</v>
      </c>
      <c r="B267" s="24">
        <v>44901</v>
      </c>
      <c r="C267" s="25">
        <v>545</v>
      </c>
      <c r="D267" s="26" t="s">
        <v>1687</v>
      </c>
      <c r="E267" s="6" t="s">
        <v>1688</v>
      </c>
      <c r="F267" s="24">
        <v>44925</v>
      </c>
      <c r="G267" s="25" t="s">
        <v>1689</v>
      </c>
      <c r="H267" s="27" t="s">
        <v>179</v>
      </c>
      <c r="I267" s="27" t="s">
        <v>1663</v>
      </c>
      <c r="J267" s="28">
        <v>219929571.59999999</v>
      </c>
      <c r="K267" s="29">
        <f t="shared" si="45"/>
        <v>219929571.59999999</v>
      </c>
      <c r="L267" s="29">
        <f t="shared" si="45"/>
        <v>219929571.59999999</v>
      </c>
      <c r="M267" s="27" t="s">
        <v>1618</v>
      </c>
      <c r="N267" s="27" t="s">
        <v>1664</v>
      </c>
      <c r="O267" s="27" t="s">
        <v>988</v>
      </c>
      <c r="P267" s="63">
        <v>0</v>
      </c>
      <c r="Q267" s="25">
        <v>100</v>
      </c>
      <c r="R267" s="25" t="s">
        <v>1446</v>
      </c>
      <c r="S267" s="67">
        <v>30</v>
      </c>
      <c r="T267" s="29">
        <f>L267/V267</f>
        <v>25813.329999999998</v>
      </c>
      <c r="U267" s="28">
        <f t="shared" si="41"/>
        <v>774399.89999999991</v>
      </c>
      <c r="V267" s="28">
        <f t="shared" si="40"/>
        <v>8520</v>
      </c>
      <c r="W267" s="28">
        <v>8520</v>
      </c>
      <c r="X267" s="28">
        <v>0</v>
      </c>
      <c r="Y267" s="28">
        <v>0</v>
      </c>
      <c r="Z267" s="28">
        <v>0</v>
      </c>
      <c r="AA267" s="28">
        <v>0</v>
      </c>
      <c r="AB267" s="28">
        <v>0</v>
      </c>
      <c r="AC267" s="28">
        <v>0</v>
      </c>
      <c r="AD267" s="28">
        <v>0</v>
      </c>
      <c r="AE267" s="28">
        <v>0</v>
      </c>
      <c r="AF267" s="28">
        <v>0</v>
      </c>
      <c r="AG267" s="28">
        <v>0</v>
      </c>
      <c r="AH267" s="28">
        <v>0</v>
      </c>
      <c r="AI267" s="28">
        <v>0</v>
      </c>
      <c r="AJ267" s="28">
        <v>0</v>
      </c>
      <c r="AK267" s="28">
        <v>0</v>
      </c>
      <c r="AL267" s="28">
        <f t="shared" si="42"/>
        <v>284</v>
      </c>
      <c r="AM267" s="28">
        <f t="shared" si="44"/>
        <v>284</v>
      </c>
      <c r="AN267" s="27" t="s">
        <v>1535</v>
      </c>
      <c r="AO267" s="24">
        <v>45005</v>
      </c>
      <c r="AP267" s="24"/>
      <c r="AQ267" s="24"/>
      <c r="AR267" s="27" t="s">
        <v>47</v>
      </c>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row>
    <row r="268" spans="1:107" customFormat="1" ht="135.75" customHeight="1" x14ac:dyDescent="0.3">
      <c r="A268" s="26" t="s">
        <v>1690</v>
      </c>
      <c r="B268" s="24">
        <v>44901</v>
      </c>
      <c r="C268" s="25">
        <v>545</v>
      </c>
      <c r="D268" s="26" t="s">
        <v>1691</v>
      </c>
      <c r="E268" s="6" t="s">
        <v>1692</v>
      </c>
      <c r="F268" s="24">
        <v>44925</v>
      </c>
      <c r="G268" s="25" t="s">
        <v>1693</v>
      </c>
      <c r="H268" s="27" t="s">
        <v>179</v>
      </c>
      <c r="I268" s="27" t="s">
        <v>1545</v>
      </c>
      <c r="J268" s="28">
        <v>198983824</v>
      </c>
      <c r="K268" s="29">
        <f t="shared" si="45"/>
        <v>198983824</v>
      </c>
      <c r="L268" s="29">
        <f t="shared" si="45"/>
        <v>198983824</v>
      </c>
      <c r="M268" s="27" t="s">
        <v>1546</v>
      </c>
      <c r="N268" s="27" t="s">
        <v>1547</v>
      </c>
      <c r="O268" s="27" t="s">
        <v>173</v>
      </c>
      <c r="P268" s="63">
        <v>0</v>
      </c>
      <c r="Q268" s="25">
        <v>100</v>
      </c>
      <c r="R268" s="25" t="s">
        <v>174</v>
      </c>
      <c r="S268" s="67">
        <v>5</v>
      </c>
      <c r="T268" s="29">
        <f>L268/V268</f>
        <v>18666.400000000001</v>
      </c>
      <c r="U268" s="28">
        <f t="shared" si="41"/>
        <v>93332</v>
      </c>
      <c r="V268" s="28">
        <f t="shared" si="40"/>
        <v>10660</v>
      </c>
      <c r="W268" s="28">
        <v>5535</v>
      </c>
      <c r="X268" s="28">
        <v>0</v>
      </c>
      <c r="Y268" s="28">
        <v>0</v>
      </c>
      <c r="Z268" s="28">
        <v>0</v>
      </c>
      <c r="AA268" s="28">
        <v>0</v>
      </c>
      <c r="AB268" s="28">
        <v>5125</v>
      </c>
      <c r="AC268" s="28">
        <v>0</v>
      </c>
      <c r="AD268" s="28">
        <v>0</v>
      </c>
      <c r="AE268" s="28">
        <v>0</v>
      </c>
      <c r="AF268" s="28">
        <v>0</v>
      </c>
      <c r="AG268" s="28">
        <v>0</v>
      </c>
      <c r="AH268" s="28">
        <v>0</v>
      </c>
      <c r="AI268" s="28">
        <v>0</v>
      </c>
      <c r="AJ268" s="28">
        <v>0</v>
      </c>
      <c r="AK268" s="28">
        <v>0</v>
      </c>
      <c r="AL268" s="28">
        <f t="shared" si="42"/>
        <v>2132</v>
      </c>
      <c r="AM268" s="28">
        <f t="shared" si="44"/>
        <v>2132</v>
      </c>
      <c r="AN268" s="27" t="s">
        <v>1694</v>
      </c>
      <c r="AO268" s="24">
        <v>45031</v>
      </c>
      <c r="AP268" s="24">
        <v>45184</v>
      </c>
      <c r="AQ268" s="24"/>
      <c r="AR268" s="27" t="s">
        <v>47</v>
      </c>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row>
    <row r="269" spans="1:107" customFormat="1" ht="93.6" x14ac:dyDescent="0.3">
      <c r="A269" s="26" t="s">
        <v>1695</v>
      </c>
      <c r="B269" s="24">
        <v>44901</v>
      </c>
      <c r="C269" s="25">
        <v>545</v>
      </c>
      <c r="D269" s="26" t="s">
        <v>1696</v>
      </c>
      <c r="E269" s="6" t="s">
        <v>1697</v>
      </c>
      <c r="F269" s="24">
        <v>44925</v>
      </c>
      <c r="G269" s="25" t="s">
        <v>1698</v>
      </c>
      <c r="H269" s="27" t="s">
        <v>834</v>
      </c>
      <c r="I269" s="27" t="s">
        <v>1443</v>
      </c>
      <c r="J269" s="28">
        <v>294445151</v>
      </c>
      <c r="K269" s="29">
        <f t="shared" si="45"/>
        <v>294445151</v>
      </c>
      <c r="L269" s="29">
        <f t="shared" si="45"/>
        <v>294445151</v>
      </c>
      <c r="M269" s="27" t="s">
        <v>1444</v>
      </c>
      <c r="N269" s="27" t="s">
        <v>1445</v>
      </c>
      <c r="O269" s="27" t="s">
        <v>303</v>
      </c>
      <c r="P269" s="63">
        <v>0</v>
      </c>
      <c r="Q269" s="25">
        <v>100</v>
      </c>
      <c r="R269" s="25" t="s">
        <v>1446</v>
      </c>
      <c r="S269" s="67">
        <v>2</v>
      </c>
      <c r="T269" s="29">
        <f>L269/V269</f>
        <v>333082.75</v>
      </c>
      <c r="U269" s="28">
        <f t="shared" si="41"/>
        <v>666165.5</v>
      </c>
      <c r="V269" s="28">
        <f t="shared" si="40"/>
        <v>884</v>
      </c>
      <c r="W269" s="28">
        <v>328</v>
      </c>
      <c r="X269" s="28">
        <v>0</v>
      </c>
      <c r="Y269" s="28">
        <v>0</v>
      </c>
      <c r="Z269" s="28">
        <v>0</v>
      </c>
      <c r="AA269" s="28">
        <v>0</v>
      </c>
      <c r="AB269" s="28">
        <v>556</v>
      </c>
      <c r="AC269" s="28">
        <v>0</v>
      </c>
      <c r="AD269" s="28">
        <v>0</v>
      </c>
      <c r="AE269" s="28">
        <v>0</v>
      </c>
      <c r="AF269" s="28">
        <v>0</v>
      </c>
      <c r="AG269" s="28">
        <v>0</v>
      </c>
      <c r="AH269" s="28">
        <v>0</v>
      </c>
      <c r="AI269" s="28">
        <v>0</v>
      </c>
      <c r="AJ269" s="28">
        <v>0</v>
      </c>
      <c r="AK269" s="28">
        <v>0</v>
      </c>
      <c r="AL269" s="28">
        <f t="shared" si="42"/>
        <v>442</v>
      </c>
      <c r="AM269" s="28">
        <f t="shared" si="44"/>
        <v>442</v>
      </c>
      <c r="AN269" s="27" t="s">
        <v>1699</v>
      </c>
      <c r="AO269" s="24">
        <v>44958</v>
      </c>
      <c r="AP269" s="24">
        <v>45047</v>
      </c>
      <c r="AQ269" s="24"/>
      <c r="AR269" s="27" t="s">
        <v>47</v>
      </c>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row>
    <row r="270" spans="1:107" customFormat="1" ht="57.6" x14ac:dyDescent="0.3">
      <c r="A270" s="26" t="s">
        <v>1700</v>
      </c>
      <c r="B270" s="24">
        <v>44901</v>
      </c>
      <c r="C270" s="25">
        <v>545</v>
      </c>
      <c r="D270" s="26" t="s">
        <v>1701</v>
      </c>
      <c r="E270" s="6" t="s">
        <v>1702</v>
      </c>
      <c r="F270" s="24">
        <v>44925</v>
      </c>
      <c r="G270" s="25" t="s">
        <v>1703</v>
      </c>
      <c r="H270" s="27" t="s">
        <v>143</v>
      </c>
      <c r="I270" s="27" t="s">
        <v>1704</v>
      </c>
      <c r="J270" s="28">
        <v>257756727.44999999</v>
      </c>
      <c r="K270" s="29">
        <f t="shared" si="45"/>
        <v>257756727.44999999</v>
      </c>
      <c r="L270" s="29">
        <f t="shared" si="45"/>
        <v>257756727.44999999</v>
      </c>
      <c r="M270" s="27" t="s">
        <v>1705</v>
      </c>
      <c r="N270" s="27" t="s">
        <v>1706</v>
      </c>
      <c r="O270" s="27" t="s">
        <v>147</v>
      </c>
      <c r="P270" s="63">
        <v>0</v>
      </c>
      <c r="Q270" s="25">
        <v>100</v>
      </c>
      <c r="R270" s="25" t="s">
        <v>174</v>
      </c>
      <c r="S270" s="67">
        <v>5</v>
      </c>
      <c r="T270" s="29">
        <f>L270/V270</f>
        <v>904409.57</v>
      </c>
      <c r="U270" s="28">
        <f t="shared" si="41"/>
        <v>4522047.8499999996</v>
      </c>
      <c r="V270" s="28">
        <f t="shared" si="40"/>
        <v>285</v>
      </c>
      <c r="W270" s="28">
        <v>200</v>
      </c>
      <c r="X270" s="28">
        <v>0</v>
      </c>
      <c r="Y270" s="28">
        <v>0</v>
      </c>
      <c r="Z270" s="28">
        <v>0</v>
      </c>
      <c r="AA270" s="28">
        <v>0</v>
      </c>
      <c r="AB270" s="28">
        <v>85</v>
      </c>
      <c r="AC270" s="28">
        <v>0</v>
      </c>
      <c r="AD270" s="28">
        <v>0</v>
      </c>
      <c r="AE270" s="28">
        <v>0</v>
      </c>
      <c r="AF270" s="28">
        <v>0</v>
      </c>
      <c r="AG270" s="28">
        <v>0</v>
      </c>
      <c r="AH270" s="28">
        <v>0</v>
      </c>
      <c r="AI270" s="28">
        <v>0</v>
      </c>
      <c r="AJ270" s="28">
        <v>0</v>
      </c>
      <c r="AK270" s="28">
        <v>0</v>
      </c>
      <c r="AL270" s="28">
        <f t="shared" si="42"/>
        <v>57</v>
      </c>
      <c r="AM270" s="28">
        <f t="shared" si="44"/>
        <v>57</v>
      </c>
      <c r="AN270" s="27" t="s">
        <v>1707</v>
      </c>
      <c r="AO270" s="24">
        <v>44946</v>
      </c>
      <c r="AP270" s="24">
        <v>45108</v>
      </c>
      <c r="AQ270" s="24"/>
      <c r="AR270" s="27" t="s">
        <v>47</v>
      </c>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row>
    <row r="271" spans="1:107" customFormat="1" ht="62.4" x14ac:dyDescent="0.3">
      <c r="A271" s="26" t="s">
        <v>1708</v>
      </c>
      <c r="B271" s="24">
        <v>44901</v>
      </c>
      <c r="C271" s="25">
        <v>545</v>
      </c>
      <c r="D271" s="26" t="s">
        <v>1709</v>
      </c>
      <c r="E271" s="6" t="s">
        <v>1710</v>
      </c>
      <c r="F271" s="24">
        <v>44925</v>
      </c>
      <c r="G271" s="25" t="s">
        <v>1711</v>
      </c>
      <c r="H271" s="27" t="s">
        <v>143</v>
      </c>
      <c r="I271" s="27" t="s">
        <v>1704</v>
      </c>
      <c r="J271" s="28">
        <v>117573244.09999999</v>
      </c>
      <c r="K271" s="29">
        <f t="shared" si="45"/>
        <v>117573244.09999999</v>
      </c>
      <c r="L271" s="29">
        <f t="shared" si="45"/>
        <v>117573244.09999999</v>
      </c>
      <c r="M271" s="27" t="s">
        <v>1705</v>
      </c>
      <c r="N271" s="27" t="s">
        <v>1706</v>
      </c>
      <c r="O271" s="27" t="s">
        <v>147</v>
      </c>
      <c r="P271" s="63">
        <v>0</v>
      </c>
      <c r="Q271" s="25">
        <v>100</v>
      </c>
      <c r="R271" s="25" t="s">
        <v>174</v>
      </c>
      <c r="S271" s="67">
        <v>5</v>
      </c>
      <c r="T271" s="29">
        <f>L271/V271</f>
        <v>904409.57</v>
      </c>
      <c r="U271" s="28">
        <f t="shared" si="41"/>
        <v>4522047.8499999996</v>
      </c>
      <c r="V271" s="28">
        <f t="shared" si="40"/>
        <v>130</v>
      </c>
      <c r="W271" s="28">
        <v>90</v>
      </c>
      <c r="X271" s="28">
        <v>0</v>
      </c>
      <c r="Y271" s="28">
        <v>0</v>
      </c>
      <c r="Z271" s="28">
        <v>0</v>
      </c>
      <c r="AA271" s="28">
        <v>0</v>
      </c>
      <c r="AB271" s="28">
        <v>40</v>
      </c>
      <c r="AC271" s="28">
        <v>0</v>
      </c>
      <c r="AD271" s="28">
        <v>0</v>
      </c>
      <c r="AE271" s="28">
        <v>0</v>
      </c>
      <c r="AF271" s="28">
        <v>0</v>
      </c>
      <c r="AG271" s="28">
        <v>0</v>
      </c>
      <c r="AH271" s="28">
        <v>0</v>
      </c>
      <c r="AI271" s="28">
        <v>0</v>
      </c>
      <c r="AJ271" s="28">
        <v>0</v>
      </c>
      <c r="AK271" s="28">
        <v>0</v>
      </c>
      <c r="AL271" s="28">
        <f t="shared" si="42"/>
        <v>26</v>
      </c>
      <c r="AM271" s="28">
        <f t="shared" si="44"/>
        <v>26</v>
      </c>
      <c r="AN271" s="27" t="s">
        <v>1712</v>
      </c>
      <c r="AO271" s="24">
        <v>44946</v>
      </c>
      <c r="AP271" s="24">
        <v>45108</v>
      </c>
      <c r="AQ271" s="24"/>
      <c r="AR271" s="27" t="s">
        <v>47</v>
      </c>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row>
    <row r="272" spans="1:107" customFormat="1" ht="62.4" x14ac:dyDescent="0.3">
      <c r="A272" s="26" t="s">
        <v>1713</v>
      </c>
      <c r="B272" s="24">
        <v>44902</v>
      </c>
      <c r="C272" s="25">
        <v>545</v>
      </c>
      <c r="D272" s="26" t="s">
        <v>1714</v>
      </c>
      <c r="E272" s="6" t="s">
        <v>1715</v>
      </c>
      <c r="F272" s="24">
        <v>44935</v>
      </c>
      <c r="G272" s="25" t="s">
        <v>1716</v>
      </c>
      <c r="H272" s="27" t="s">
        <v>143</v>
      </c>
      <c r="I272" s="27" t="s">
        <v>1704</v>
      </c>
      <c r="J272" s="28">
        <v>284889014.55000001</v>
      </c>
      <c r="K272" s="29">
        <v>339153588.75</v>
      </c>
      <c r="L272" s="29">
        <f t="shared" si="45"/>
        <v>339153588.75</v>
      </c>
      <c r="M272" s="27" t="s">
        <v>1705</v>
      </c>
      <c r="N272" s="27" t="s">
        <v>1706</v>
      </c>
      <c r="O272" s="27" t="s">
        <v>147</v>
      </c>
      <c r="P272" s="63">
        <v>0</v>
      </c>
      <c r="Q272" s="25">
        <v>100</v>
      </c>
      <c r="R272" s="25" t="s">
        <v>174</v>
      </c>
      <c r="S272" s="67">
        <v>5</v>
      </c>
      <c r="T272" s="29">
        <f>L272/V272</f>
        <v>904409.57</v>
      </c>
      <c r="U272" s="28">
        <f t="shared" si="41"/>
        <v>4522047.8499999996</v>
      </c>
      <c r="V272" s="28">
        <f t="shared" si="40"/>
        <v>375</v>
      </c>
      <c r="W272" s="28">
        <v>210</v>
      </c>
      <c r="X272" s="28">
        <v>0</v>
      </c>
      <c r="Y272" s="28">
        <v>0</v>
      </c>
      <c r="Z272" s="28">
        <v>0</v>
      </c>
      <c r="AA272" s="28">
        <v>0</v>
      </c>
      <c r="AB272" s="28">
        <f>105+60</f>
        <v>165</v>
      </c>
      <c r="AC272" s="28">
        <v>0</v>
      </c>
      <c r="AD272" s="28">
        <v>0</v>
      </c>
      <c r="AE272" s="28">
        <v>0</v>
      </c>
      <c r="AF272" s="28">
        <v>0</v>
      </c>
      <c r="AG272" s="28">
        <v>0</v>
      </c>
      <c r="AH272" s="28">
        <v>0</v>
      </c>
      <c r="AI272" s="28">
        <v>0</v>
      </c>
      <c r="AJ272" s="28">
        <v>0</v>
      </c>
      <c r="AK272" s="28">
        <v>0</v>
      </c>
      <c r="AL272" s="28">
        <f t="shared" si="42"/>
        <v>75</v>
      </c>
      <c r="AM272" s="28">
        <f t="shared" si="44"/>
        <v>75</v>
      </c>
      <c r="AN272" s="27" t="s">
        <v>1717</v>
      </c>
      <c r="AO272" s="24">
        <v>44946</v>
      </c>
      <c r="AP272" s="24">
        <v>45108</v>
      </c>
      <c r="AQ272" s="24"/>
      <c r="AR272" s="27" t="s">
        <v>47</v>
      </c>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row>
    <row r="273" spans="1:107" customFormat="1" ht="62.4" x14ac:dyDescent="0.3">
      <c r="A273" s="26" t="s">
        <v>1718</v>
      </c>
      <c r="B273" s="24">
        <v>44902</v>
      </c>
      <c r="C273" s="25">
        <v>545</v>
      </c>
      <c r="D273" s="26" t="s">
        <v>1719</v>
      </c>
      <c r="E273" s="6" t="s">
        <v>1720</v>
      </c>
      <c r="F273" s="24">
        <v>44935</v>
      </c>
      <c r="G273" s="25" t="s">
        <v>1721</v>
      </c>
      <c r="H273" s="27" t="s">
        <v>143</v>
      </c>
      <c r="I273" s="27" t="s">
        <v>1704</v>
      </c>
      <c r="J273" s="28">
        <v>171837818.30000001</v>
      </c>
      <c r="K273" s="29">
        <v>185403961.84999999</v>
      </c>
      <c r="L273" s="29">
        <f t="shared" si="45"/>
        <v>185403961.84999999</v>
      </c>
      <c r="M273" s="27" t="s">
        <v>1705</v>
      </c>
      <c r="N273" s="27" t="s">
        <v>1706</v>
      </c>
      <c r="O273" s="27" t="s">
        <v>147</v>
      </c>
      <c r="P273" s="63">
        <v>0</v>
      </c>
      <c r="Q273" s="25">
        <v>100</v>
      </c>
      <c r="R273" s="25" t="s">
        <v>174</v>
      </c>
      <c r="S273" s="67">
        <v>5</v>
      </c>
      <c r="T273" s="29">
        <f>L273/V273</f>
        <v>904409.57</v>
      </c>
      <c r="U273" s="28">
        <f t="shared" si="41"/>
        <v>4522047.8499999996</v>
      </c>
      <c r="V273" s="28">
        <f t="shared" si="40"/>
        <v>205</v>
      </c>
      <c r="W273" s="28">
        <v>135</v>
      </c>
      <c r="X273" s="28">
        <v>0</v>
      </c>
      <c r="Y273" s="28">
        <v>0</v>
      </c>
      <c r="Z273" s="28">
        <v>0</v>
      </c>
      <c r="AA273" s="28">
        <v>0</v>
      </c>
      <c r="AB273" s="28">
        <v>70</v>
      </c>
      <c r="AC273" s="28">
        <v>0</v>
      </c>
      <c r="AD273" s="28">
        <v>0</v>
      </c>
      <c r="AE273" s="28">
        <v>0</v>
      </c>
      <c r="AF273" s="28">
        <v>0</v>
      </c>
      <c r="AG273" s="28">
        <v>0</v>
      </c>
      <c r="AH273" s="28">
        <v>0</v>
      </c>
      <c r="AI273" s="28">
        <v>0</v>
      </c>
      <c r="AJ273" s="28">
        <v>0</v>
      </c>
      <c r="AK273" s="28">
        <v>0</v>
      </c>
      <c r="AL273" s="28">
        <f t="shared" si="42"/>
        <v>41</v>
      </c>
      <c r="AM273" s="28">
        <f t="shared" si="44"/>
        <v>41</v>
      </c>
      <c r="AN273" s="27" t="s">
        <v>1722</v>
      </c>
      <c r="AO273" s="24">
        <v>44946</v>
      </c>
      <c r="AP273" s="24">
        <v>45108</v>
      </c>
      <c r="AQ273" s="24"/>
      <c r="AR273" s="27" t="s">
        <v>47</v>
      </c>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row>
    <row r="274" spans="1:107" customFormat="1" ht="57.6" x14ac:dyDescent="0.3">
      <c r="A274" s="26" t="s">
        <v>1723</v>
      </c>
      <c r="B274" s="24">
        <v>44902</v>
      </c>
      <c r="C274" s="25">
        <v>545</v>
      </c>
      <c r="D274" s="26" t="s">
        <v>1724</v>
      </c>
      <c r="E274" s="6" t="s">
        <v>1725</v>
      </c>
      <c r="F274" s="24">
        <v>44935</v>
      </c>
      <c r="G274" s="25" t="s">
        <v>1726</v>
      </c>
      <c r="H274" s="27" t="s">
        <v>143</v>
      </c>
      <c r="I274" s="27" t="s">
        <v>1704</v>
      </c>
      <c r="J274" s="28">
        <v>293933110.25</v>
      </c>
      <c r="K274" s="29">
        <v>321065397.35000002</v>
      </c>
      <c r="L274" s="29">
        <f t="shared" si="45"/>
        <v>321065397.35000002</v>
      </c>
      <c r="M274" s="27" t="s">
        <v>1705</v>
      </c>
      <c r="N274" s="27" t="s">
        <v>1706</v>
      </c>
      <c r="O274" s="27" t="s">
        <v>147</v>
      </c>
      <c r="P274" s="63">
        <v>0</v>
      </c>
      <c r="Q274" s="25">
        <v>100</v>
      </c>
      <c r="R274" s="25" t="s">
        <v>174</v>
      </c>
      <c r="S274" s="67">
        <v>5</v>
      </c>
      <c r="T274" s="29">
        <f>L274/V274</f>
        <v>904409.57000000007</v>
      </c>
      <c r="U274" s="28">
        <f t="shared" si="41"/>
        <v>4522047.8500000006</v>
      </c>
      <c r="V274" s="28">
        <f t="shared" si="40"/>
        <v>355</v>
      </c>
      <c r="W274" s="28">
        <v>225</v>
      </c>
      <c r="X274" s="28">
        <v>0</v>
      </c>
      <c r="Y274" s="28">
        <v>0</v>
      </c>
      <c r="Z274" s="28">
        <v>0</v>
      </c>
      <c r="AA274" s="28">
        <v>0</v>
      </c>
      <c r="AB274" s="28">
        <v>130</v>
      </c>
      <c r="AC274" s="28">
        <v>0</v>
      </c>
      <c r="AD274" s="28">
        <v>0</v>
      </c>
      <c r="AE274" s="28">
        <v>0</v>
      </c>
      <c r="AF274" s="28">
        <v>0</v>
      </c>
      <c r="AG274" s="28">
        <v>0</v>
      </c>
      <c r="AH274" s="28">
        <v>0</v>
      </c>
      <c r="AI274" s="28">
        <v>0</v>
      </c>
      <c r="AJ274" s="28">
        <v>0</v>
      </c>
      <c r="AK274" s="28">
        <v>0</v>
      </c>
      <c r="AL274" s="28">
        <f t="shared" si="42"/>
        <v>71</v>
      </c>
      <c r="AM274" s="28">
        <f t="shared" si="44"/>
        <v>71</v>
      </c>
      <c r="AN274" s="27" t="s">
        <v>1727</v>
      </c>
      <c r="AO274" s="24">
        <v>44946</v>
      </c>
      <c r="AP274" s="24">
        <v>45108</v>
      </c>
      <c r="AQ274" s="24"/>
      <c r="AR274" s="27" t="s">
        <v>47</v>
      </c>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row>
    <row r="275" spans="1:107" customFormat="1" ht="57.6" x14ac:dyDescent="0.3">
      <c r="A275" s="26" t="s">
        <v>1728</v>
      </c>
      <c r="B275" s="24">
        <v>44902</v>
      </c>
      <c r="C275" s="25">
        <v>545</v>
      </c>
      <c r="D275" s="26" t="s">
        <v>1729</v>
      </c>
      <c r="E275" s="6" t="s">
        <v>1730</v>
      </c>
      <c r="F275" s="24">
        <v>44935</v>
      </c>
      <c r="G275" s="25" t="s">
        <v>1731</v>
      </c>
      <c r="H275" s="27" t="s">
        <v>143</v>
      </c>
      <c r="I275" s="27" t="s">
        <v>1704</v>
      </c>
      <c r="J275" s="28">
        <v>284889014.55000001</v>
      </c>
      <c r="K275" s="29">
        <f>J275</f>
        <v>284889014.55000001</v>
      </c>
      <c r="L275" s="29">
        <f t="shared" si="45"/>
        <v>284889014.55000001</v>
      </c>
      <c r="M275" s="27" t="s">
        <v>1705</v>
      </c>
      <c r="N275" s="27" t="s">
        <v>1706</v>
      </c>
      <c r="O275" s="27" t="s">
        <v>147</v>
      </c>
      <c r="P275" s="63">
        <v>0</v>
      </c>
      <c r="Q275" s="25">
        <v>100</v>
      </c>
      <c r="R275" s="25" t="s">
        <v>174</v>
      </c>
      <c r="S275" s="67">
        <v>5</v>
      </c>
      <c r="T275" s="29">
        <f>L275/V275</f>
        <v>904409.57000000007</v>
      </c>
      <c r="U275" s="28">
        <f t="shared" si="41"/>
        <v>4522047.8500000006</v>
      </c>
      <c r="V275" s="28">
        <f t="shared" si="40"/>
        <v>315</v>
      </c>
      <c r="W275" s="28">
        <v>210</v>
      </c>
      <c r="X275" s="28">
        <v>0</v>
      </c>
      <c r="Y275" s="28">
        <v>0</v>
      </c>
      <c r="Z275" s="28">
        <v>0</v>
      </c>
      <c r="AA275" s="28">
        <v>0</v>
      </c>
      <c r="AB275" s="28">
        <v>105</v>
      </c>
      <c r="AC275" s="28">
        <v>0</v>
      </c>
      <c r="AD275" s="28">
        <v>0</v>
      </c>
      <c r="AE275" s="28">
        <v>0</v>
      </c>
      <c r="AF275" s="28">
        <v>0</v>
      </c>
      <c r="AG275" s="28">
        <v>0</v>
      </c>
      <c r="AH275" s="28">
        <v>0</v>
      </c>
      <c r="AI275" s="28">
        <v>0</v>
      </c>
      <c r="AJ275" s="28">
        <v>0</v>
      </c>
      <c r="AK275" s="28">
        <v>0</v>
      </c>
      <c r="AL275" s="28">
        <f t="shared" si="42"/>
        <v>63</v>
      </c>
      <c r="AM275" s="28">
        <f t="shared" si="44"/>
        <v>63</v>
      </c>
      <c r="AN275" s="27" t="s">
        <v>1732</v>
      </c>
      <c r="AO275" s="24">
        <v>44946</v>
      </c>
      <c r="AP275" s="24">
        <v>45108</v>
      </c>
      <c r="AQ275" s="24"/>
      <c r="AR275" s="27" t="s">
        <v>47</v>
      </c>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row>
    <row r="276" spans="1:107" customFormat="1" ht="57.6" x14ac:dyDescent="0.3">
      <c r="A276" s="26" t="s">
        <v>1733</v>
      </c>
      <c r="B276" s="24">
        <v>44902</v>
      </c>
      <c r="C276" s="25">
        <v>545</v>
      </c>
      <c r="D276" s="26" t="s">
        <v>1734</v>
      </c>
      <c r="E276" s="6" t="s">
        <v>1735</v>
      </c>
      <c r="F276" s="24">
        <v>44935</v>
      </c>
      <c r="G276" s="25" t="s">
        <v>1736</v>
      </c>
      <c r="H276" s="27" t="s">
        <v>143</v>
      </c>
      <c r="I276" s="27" t="s">
        <v>1704</v>
      </c>
      <c r="J276" s="28">
        <v>244190583.90000001</v>
      </c>
      <c r="K276" s="29">
        <v>298455158.10000002</v>
      </c>
      <c r="L276" s="29">
        <f t="shared" ref="L276:L339" si="46">K276</f>
        <v>298455158.10000002</v>
      </c>
      <c r="M276" s="27" t="s">
        <v>1705</v>
      </c>
      <c r="N276" s="27" t="s">
        <v>1706</v>
      </c>
      <c r="O276" s="27" t="s">
        <v>147</v>
      </c>
      <c r="P276" s="63">
        <v>0</v>
      </c>
      <c r="Q276" s="25">
        <v>100</v>
      </c>
      <c r="R276" s="25" t="s">
        <v>174</v>
      </c>
      <c r="S276" s="67">
        <v>5</v>
      </c>
      <c r="T276" s="29">
        <f>L276/V276</f>
        <v>904409.57000000007</v>
      </c>
      <c r="U276" s="28">
        <f t="shared" si="41"/>
        <v>4522047.8500000006</v>
      </c>
      <c r="V276" s="28">
        <f t="shared" si="40"/>
        <v>330</v>
      </c>
      <c r="W276" s="28">
        <v>330</v>
      </c>
      <c r="X276" s="28">
        <v>0</v>
      </c>
      <c r="Y276" s="28">
        <v>0</v>
      </c>
      <c r="Z276" s="28">
        <v>0</v>
      </c>
      <c r="AA276" s="28">
        <v>0</v>
      </c>
      <c r="AB276" s="28">
        <v>0</v>
      </c>
      <c r="AC276" s="28">
        <v>0</v>
      </c>
      <c r="AD276" s="28">
        <v>0</v>
      </c>
      <c r="AE276" s="28">
        <v>0</v>
      </c>
      <c r="AF276" s="28">
        <v>0</v>
      </c>
      <c r="AG276" s="28">
        <v>0</v>
      </c>
      <c r="AH276" s="28">
        <v>0</v>
      </c>
      <c r="AI276" s="28">
        <v>0</v>
      </c>
      <c r="AJ276" s="28">
        <v>0</v>
      </c>
      <c r="AK276" s="28">
        <v>0</v>
      </c>
      <c r="AL276" s="28">
        <f t="shared" si="42"/>
        <v>66</v>
      </c>
      <c r="AM276" s="28">
        <f t="shared" si="44"/>
        <v>66</v>
      </c>
      <c r="AN276" s="27" t="s">
        <v>1222</v>
      </c>
      <c r="AO276" s="24">
        <v>45108</v>
      </c>
      <c r="AP276" s="24"/>
      <c r="AQ276" s="24"/>
      <c r="AR276" s="27" t="s">
        <v>47</v>
      </c>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row>
    <row r="277" spans="1:107" customFormat="1" ht="57.6" x14ac:dyDescent="0.3">
      <c r="A277" s="26" t="s">
        <v>1737</v>
      </c>
      <c r="B277" s="24">
        <v>44902</v>
      </c>
      <c r="C277" s="25">
        <v>545</v>
      </c>
      <c r="D277" s="26" t="s">
        <v>1738</v>
      </c>
      <c r="E277" s="6" t="s">
        <v>1739</v>
      </c>
      <c r="F277" s="24">
        <v>44935</v>
      </c>
      <c r="G277" s="25" t="s">
        <v>1740</v>
      </c>
      <c r="H277" s="27" t="s">
        <v>143</v>
      </c>
      <c r="I277" s="27" t="s">
        <v>1704</v>
      </c>
      <c r="J277" s="28">
        <v>298455158.10000002</v>
      </c>
      <c r="K277" s="29">
        <f>J277</f>
        <v>298455158.10000002</v>
      </c>
      <c r="L277" s="29">
        <f t="shared" si="46"/>
        <v>298455158.10000002</v>
      </c>
      <c r="M277" s="27" t="s">
        <v>1705</v>
      </c>
      <c r="N277" s="27" t="s">
        <v>1706</v>
      </c>
      <c r="O277" s="27" t="s">
        <v>147</v>
      </c>
      <c r="P277" s="63">
        <v>0</v>
      </c>
      <c r="Q277" s="25">
        <v>100</v>
      </c>
      <c r="R277" s="25" t="s">
        <v>174</v>
      </c>
      <c r="S277" s="67">
        <v>5</v>
      </c>
      <c r="T277" s="29">
        <f>L277/V277</f>
        <v>904409.57000000007</v>
      </c>
      <c r="U277" s="28">
        <f t="shared" si="41"/>
        <v>4522047.8500000006</v>
      </c>
      <c r="V277" s="28">
        <f t="shared" si="40"/>
        <v>330</v>
      </c>
      <c r="W277" s="28">
        <v>330</v>
      </c>
      <c r="X277" s="28">
        <v>0</v>
      </c>
      <c r="Y277" s="28">
        <v>0</v>
      </c>
      <c r="Z277" s="28">
        <v>0</v>
      </c>
      <c r="AA277" s="28">
        <v>0</v>
      </c>
      <c r="AB277" s="28">
        <v>0</v>
      </c>
      <c r="AC277" s="28">
        <v>0</v>
      </c>
      <c r="AD277" s="28">
        <v>0</v>
      </c>
      <c r="AE277" s="28">
        <v>0</v>
      </c>
      <c r="AF277" s="28">
        <v>0</v>
      </c>
      <c r="AG277" s="28">
        <v>0</v>
      </c>
      <c r="AH277" s="28">
        <v>0</v>
      </c>
      <c r="AI277" s="28">
        <v>0</v>
      </c>
      <c r="AJ277" s="28">
        <v>0</v>
      </c>
      <c r="AK277" s="28">
        <v>0</v>
      </c>
      <c r="AL277" s="28">
        <f t="shared" si="42"/>
        <v>66</v>
      </c>
      <c r="AM277" s="28">
        <f t="shared" si="44"/>
        <v>66</v>
      </c>
      <c r="AN277" s="27" t="s">
        <v>1222</v>
      </c>
      <c r="AO277" s="24">
        <v>44946</v>
      </c>
      <c r="AP277" s="24"/>
      <c r="AQ277" s="24"/>
      <c r="AR277" s="27" t="s">
        <v>47</v>
      </c>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row>
    <row r="278" spans="1:107" customFormat="1" ht="57.6" x14ac:dyDescent="0.3">
      <c r="A278" s="26" t="s">
        <v>1741</v>
      </c>
      <c r="B278" s="24">
        <v>44902</v>
      </c>
      <c r="C278" s="25">
        <v>545</v>
      </c>
      <c r="D278" s="26" t="s">
        <v>1742</v>
      </c>
      <c r="E278" s="6" t="s">
        <v>1743</v>
      </c>
      <c r="F278" s="24">
        <v>44935</v>
      </c>
      <c r="G278" s="25" t="s">
        <v>1744</v>
      </c>
      <c r="H278" s="27" t="s">
        <v>143</v>
      </c>
      <c r="I278" s="27" t="s">
        <v>1704</v>
      </c>
      <c r="J278" s="28">
        <v>221580344.65000001</v>
      </c>
      <c r="K278" s="29">
        <f>J278</f>
        <v>221580344.65000001</v>
      </c>
      <c r="L278" s="29">
        <f t="shared" si="46"/>
        <v>221580344.65000001</v>
      </c>
      <c r="M278" s="27" t="s">
        <v>1705</v>
      </c>
      <c r="N278" s="27" t="s">
        <v>1706</v>
      </c>
      <c r="O278" s="27" t="s">
        <v>147</v>
      </c>
      <c r="P278" s="63">
        <v>0</v>
      </c>
      <c r="Q278" s="25">
        <v>100</v>
      </c>
      <c r="R278" s="25" t="s">
        <v>174</v>
      </c>
      <c r="S278" s="67">
        <v>5</v>
      </c>
      <c r="T278" s="29">
        <f>L278/V278</f>
        <v>904409.57000000007</v>
      </c>
      <c r="U278" s="28">
        <f t="shared" si="41"/>
        <v>4522047.8500000006</v>
      </c>
      <c r="V278" s="28">
        <f t="shared" si="40"/>
        <v>245</v>
      </c>
      <c r="W278" s="28">
        <v>170</v>
      </c>
      <c r="X278" s="28">
        <v>0</v>
      </c>
      <c r="Y278" s="28">
        <v>0</v>
      </c>
      <c r="Z278" s="28">
        <v>0</v>
      </c>
      <c r="AA278" s="28">
        <v>0</v>
      </c>
      <c r="AB278" s="28">
        <v>75</v>
      </c>
      <c r="AC278" s="28">
        <v>0</v>
      </c>
      <c r="AD278" s="28">
        <v>0</v>
      </c>
      <c r="AE278" s="28">
        <v>0</v>
      </c>
      <c r="AF278" s="28">
        <v>0</v>
      </c>
      <c r="AG278" s="28">
        <v>0</v>
      </c>
      <c r="AH278" s="28">
        <v>0</v>
      </c>
      <c r="AI278" s="28">
        <v>0</v>
      </c>
      <c r="AJ278" s="28">
        <v>0</v>
      </c>
      <c r="AK278" s="28">
        <v>0</v>
      </c>
      <c r="AL278" s="28">
        <f t="shared" si="42"/>
        <v>49</v>
      </c>
      <c r="AM278" s="28">
        <f t="shared" si="44"/>
        <v>49</v>
      </c>
      <c r="AN278" s="27" t="s">
        <v>1745</v>
      </c>
      <c r="AO278" s="24">
        <v>44946</v>
      </c>
      <c r="AP278" s="24">
        <v>45108</v>
      </c>
      <c r="AQ278" s="24"/>
      <c r="AR278" s="27" t="s">
        <v>47</v>
      </c>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row>
    <row r="279" spans="1:107" customFormat="1" ht="57.6" x14ac:dyDescent="0.3">
      <c r="A279" s="26" t="s">
        <v>1746</v>
      </c>
      <c r="B279" s="24">
        <v>44902</v>
      </c>
      <c r="C279" s="25">
        <v>545</v>
      </c>
      <c r="D279" s="26" t="s">
        <v>1747</v>
      </c>
      <c r="E279" s="6" t="s">
        <v>1748</v>
      </c>
      <c r="F279" s="24">
        <v>44935</v>
      </c>
      <c r="G279" s="25" t="s">
        <v>1749</v>
      </c>
      <c r="H279" s="27" t="s">
        <v>143</v>
      </c>
      <c r="I279" s="27" t="s">
        <v>1704</v>
      </c>
      <c r="J279" s="28">
        <v>293933110.25</v>
      </c>
      <c r="K279" s="29">
        <v>321065397.35000002</v>
      </c>
      <c r="L279" s="29">
        <f t="shared" si="46"/>
        <v>321065397.35000002</v>
      </c>
      <c r="M279" s="27" t="s">
        <v>1705</v>
      </c>
      <c r="N279" s="27" t="s">
        <v>1706</v>
      </c>
      <c r="O279" s="27" t="s">
        <v>147</v>
      </c>
      <c r="P279" s="63">
        <v>0</v>
      </c>
      <c r="Q279" s="25">
        <v>100</v>
      </c>
      <c r="R279" s="25" t="s">
        <v>174</v>
      </c>
      <c r="S279" s="67">
        <v>5</v>
      </c>
      <c r="T279" s="29">
        <f>L279/V279</f>
        <v>904409.57000000007</v>
      </c>
      <c r="U279" s="28">
        <f t="shared" si="41"/>
        <v>4522047.8500000006</v>
      </c>
      <c r="V279" s="28">
        <f t="shared" si="40"/>
        <v>355</v>
      </c>
      <c r="W279" s="28">
        <v>225</v>
      </c>
      <c r="X279" s="28">
        <v>0</v>
      </c>
      <c r="Y279" s="28">
        <v>0</v>
      </c>
      <c r="Z279" s="28">
        <v>0</v>
      </c>
      <c r="AA279" s="28">
        <v>0</v>
      </c>
      <c r="AB279" s="28">
        <v>130</v>
      </c>
      <c r="AC279" s="28">
        <v>0</v>
      </c>
      <c r="AD279" s="28">
        <v>0</v>
      </c>
      <c r="AE279" s="28">
        <v>0</v>
      </c>
      <c r="AF279" s="28">
        <v>0</v>
      </c>
      <c r="AG279" s="28">
        <v>0</v>
      </c>
      <c r="AH279" s="28">
        <v>0</v>
      </c>
      <c r="AI279" s="28">
        <v>0</v>
      </c>
      <c r="AJ279" s="28">
        <v>0</v>
      </c>
      <c r="AK279" s="28">
        <v>0</v>
      </c>
      <c r="AL279" s="28">
        <f t="shared" si="42"/>
        <v>71</v>
      </c>
      <c r="AM279" s="28">
        <f t="shared" si="44"/>
        <v>71</v>
      </c>
      <c r="AN279" s="27" t="s">
        <v>1750</v>
      </c>
      <c r="AO279" s="24">
        <v>44946</v>
      </c>
      <c r="AP279" s="24">
        <v>45108</v>
      </c>
      <c r="AQ279" s="24"/>
      <c r="AR279" s="27" t="s">
        <v>47</v>
      </c>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row>
    <row r="280" spans="1:107" customFormat="1" ht="57.6" x14ac:dyDescent="0.3">
      <c r="A280" s="26" t="s">
        <v>1751</v>
      </c>
      <c r="B280" s="24">
        <v>44902</v>
      </c>
      <c r="C280" s="25">
        <v>545</v>
      </c>
      <c r="D280" s="26" t="s">
        <v>1752</v>
      </c>
      <c r="E280" s="6" t="s">
        <v>1753</v>
      </c>
      <c r="F280" s="24">
        <v>44935</v>
      </c>
      <c r="G280" s="25" t="s">
        <v>1754</v>
      </c>
      <c r="H280" s="27" t="s">
        <v>143</v>
      </c>
      <c r="I280" s="27" t="s">
        <v>1704</v>
      </c>
      <c r="J280" s="28">
        <v>167315770.44999999</v>
      </c>
      <c r="K280" s="29">
        <f>J280</f>
        <v>167315770.44999999</v>
      </c>
      <c r="L280" s="29">
        <f t="shared" si="46"/>
        <v>167315770.44999999</v>
      </c>
      <c r="M280" s="27" t="s">
        <v>1705</v>
      </c>
      <c r="N280" s="27" t="s">
        <v>1706</v>
      </c>
      <c r="O280" s="27" t="s">
        <v>147</v>
      </c>
      <c r="P280" s="63">
        <v>0</v>
      </c>
      <c r="Q280" s="25">
        <v>100</v>
      </c>
      <c r="R280" s="25" t="s">
        <v>174</v>
      </c>
      <c r="S280" s="67">
        <v>5</v>
      </c>
      <c r="T280" s="29">
        <f>L280/V280</f>
        <v>904409.57</v>
      </c>
      <c r="U280" s="28">
        <f t="shared" si="41"/>
        <v>4522047.8499999996</v>
      </c>
      <c r="V280" s="28">
        <f t="shared" si="40"/>
        <v>185</v>
      </c>
      <c r="W280" s="28">
        <v>130</v>
      </c>
      <c r="X280" s="28">
        <v>0</v>
      </c>
      <c r="Y280" s="28">
        <v>0</v>
      </c>
      <c r="Z280" s="28">
        <v>0</v>
      </c>
      <c r="AA280" s="28">
        <v>0</v>
      </c>
      <c r="AB280" s="28">
        <v>55</v>
      </c>
      <c r="AC280" s="28">
        <v>0</v>
      </c>
      <c r="AD280" s="28">
        <v>0</v>
      </c>
      <c r="AE280" s="28">
        <v>0</v>
      </c>
      <c r="AF280" s="28">
        <v>0</v>
      </c>
      <c r="AG280" s="28">
        <v>0</v>
      </c>
      <c r="AH280" s="28">
        <v>0</v>
      </c>
      <c r="AI280" s="28">
        <v>0</v>
      </c>
      <c r="AJ280" s="28">
        <v>0</v>
      </c>
      <c r="AK280" s="28">
        <v>0</v>
      </c>
      <c r="AL280" s="28">
        <f t="shared" si="42"/>
        <v>37</v>
      </c>
      <c r="AM280" s="28">
        <f t="shared" si="44"/>
        <v>37</v>
      </c>
      <c r="AN280" s="27" t="s">
        <v>1755</v>
      </c>
      <c r="AO280" s="24">
        <v>44946</v>
      </c>
      <c r="AP280" s="24">
        <v>45108</v>
      </c>
      <c r="AQ280" s="24"/>
      <c r="AR280" s="27" t="s">
        <v>47</v>
      </c>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row>
    <row r="281" spans="1:107" customFormat="1" ht="57.6" x14ac:dyDescent="0.3">
      <c r="A281" s="26" t="s">
        <v>1756</v>
      </c>
      <c r="B281" s="24">
        <v>44902</v>
      </c>
      <c r="C281" s="25">
        <v>545</v>
      </c>
      <c r="D281" s="26" t="s">
        <v>1757</v>
      </c>
      <c r="E281" s="6" t="s">
        <v>1758</v>
      </c>
      <c r="F281" s="24">
        <v>44935</v>
      </c>
      <c r="G281" s="25" t="s">
        <v>1759</v>
      </c>
      <c r="H281" s="27" t="s">
        <v>1760</v>
      </c>
      <c r="I281" s="27" t="s">
        <v>1704</v>
      </c>
      <c r="J281" s="28">
        <v>230624440.34999999</v>
      </c>
      <c r="K281" s="29">
        <v>257756727.44999999</v>
      </c>
      <c r="L281" s="29">
        <f t="shared" si="46"/>
        <v>257756727.44999999</v>
      </c>
      <c r="M281" s="27" t="s">
        <v>1705</v>
      </c>
      <c r="N281" s="27" t="s">
        <v>1706</v>
      </c>
      <c r="O281" s="27" t="s">
        <v>147</v>
      </c>
      <c r="P281" s="63">
        <v>0</v>
      </c>
      <c r="Q281" s="25">
        <v>100</v>
      </c>
      <c r="R281" s="25" t="s">
        <v>174</v>
      </c>
      <c r="S281" s="67">
        <v>5</v>
      </c>
      <c r="T281" s="29">
        <f>L281/V281</f>
        <v>904409.57</v>
      </c>
      <c r="U281" s="28">
        <f t="shared" si="41"/>
        <v>4522047.8499999996</v>
      </c>
      <c r="V281" s="28">
        <f t="shared" si="40"/>
        <v>285</v>
      </c>
      <c r="W281" s="28">
        <v>180</v>
      </c>
      <c r="X281" s="28">
        <v>0</v>
      </c>
      <c r="Y281" s="28">
        <v>0</v>
      </c>
      <c r="Z281" s="28">
        <v>0</v>
      </c>
      <c r="AA281" s="28">
        <v>0</v>
      </c>
      <c r="AB281" s="28">
        <v>105</v>
      </c>
      <c r="AC281" s="28">
        <v>0</v>
      </c>
      <c r="AD281" s="28">
        <v>0</v>
      </c>
      <c r="AE281" s="28">
        <v>0</v>
      </c>
      <c r="AF281" s="28">
        <v>0</v>
      </c>
      <c r="AG281" s="28">
        <v>0</v>
      </c>
      <c r="AH281" s="28">
        <v>0</v>
      </c>
      <c r="AI281" s="28">
        <v>0</v>
      </c>
      <c r="AJ281" s="28">
        <v>0</v>
      </c>
      <c r="AK281" s="28">
        <v>0</v>
      </c>
      <c r="AL281" s="28">
        <f t="shared" si="42"/>
        <v>57</v>
      </c>
      <c r="AM281" s="28">
        <f t="shared" si="44"/>
        <v>57</v>
      </c>
      <c r="AN281" s="27" t="s">
        <v>1761</v>
      </c>
      <c r="AO281" s="24">
        <v>44946</v>
      </c>
      <c r="AP281" s="24">
        <v>45108</v>
      </c>
      <c r="AQ281" s="24"/>
      <c r="AR281" s="27" t="s">
        <v>47</v>
      </c>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row>
    <row r="282" spans="1:107" customFormat="1" ht="63.6" customHeight="1" x14ac:dyDescent="0.3">
      <c r="A282" s="26" t="s">
        <v>1762</v>
      </c>
      <c r="B282" s="24">
        <v>44902</v>
      </c>
      <c r="C282" s="25">
        <v>545</v>
      </c>
      <c r="D282" s="26" t="s">
        <v>1763</v>
      </c>
      <c r="E282" s="6" t="s">
        <v>1764</v>
      </c>
      <c r="F282" s="24">
        <v>44935</v>
      </c>
      <c r="G282" s="25" t="s">
        <v>1765</v>
      </c>
      <c r="H282" s="27" t="s">
        <v>1760</v>
      </c>
      <c r="I282" s="27" t="s">
        <v>1704</v>
      </c>
      <c r="J282" s="28">
        <v>253234679.59999999</v>
      </c>
      <c r="K282" s="29">
        <v>271322871</v>
      </c>
      <c r="L282" s="29">
        <f t="shared" si="46"/>
        <v>271322871</v>
      </c>
      <c r="M282" s="27" t="s">
        <v>1705</v>
      </c>
      <c r="N282" s="27" t="s">
        <v>1706</v>
      </c>
      <c r="O282" s="27" t="s">
        <v>147</v>
      </c>
      <c r="P282" s="63">
        <v>0</v>
      </c>
      <c r="Q282" s="25">
        <v>100</v>
      </c>
      <c r="R282" s="25" t="s">
        <v>174</v>
      </c>
      <c r="S282" s="67">
        <v>5</v>
      </c>
      <c r="T282" s="29">
        <f>L282/V282</f>
        <v>904409.57</v>
      </c>
      <c r="U282" s="28">
        <f t="shared" si="41"/>
        <v>4522047.8499999996</v>
      </c>
      <c r="V282" s="28">
        <f t="shared" si="40"/>
        <v>300</v>
      </c>
      <c r="W282" s="28">
        <v>180</v>
      </c>
      <c r="X282" s="28">
        <v>0</v>
      </c>
      <c r="Y282" s="28">
        <v>0</v>
      </c>
      <c r="Z282" s="28">
        <v>0</v>
      </c>
      <c r="AA282" s="28">
        <v>0</v>
      </c>
      <c r="AB282" s="28">
        <v>120</v>
      </c>
      <c r="AC282" s="28">
        <v>0</v>
      </c>
      <c r="AD282" s="28">
        <v>0</v>
      </c>
      <c r="AE282" s="28">
        <v>0</v>
      </c>
      <c r="AF282" s="28">
        <v>0</v>
      </c>
      <c r="AG282" s="28">
        <v>0</v>
      </c>
      <c r="AH282" s="28">
        <v>0</v>
      </c>
      <c r="AI282" s="28">
        <v>0</v>
      </c>
      <c r="AJ282" s="28">
        <v>0</v>
      </c>
      <c r="AK282" s="28">
        <v>0</v>
      </c>
      <c r="AL282" s="28">
        <f t="shared" si="42"/>
        <v>60</v>
      </c>
      <c r="AM282" s="28">
        <f t="shared" si="44"/>
        <v>60</v>
      </c>
      <c r="AN282" s="27" t="s">
        <v>1766</v>
      </c>
      <c r="AO282" s="24">
        <v>44946</v>
      </c>
      <c r="AP282" s="24">
        <v>45108</v>
      </c>
      <c r="AQ282" s="24"/>
      <c r="AR282" s="27" t="s">
        <v>47</v>
      </c>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row>
    <row r="283" spans="1:107" customFormat="1" ht="59.25" customHeight="1" x14ac:dyDescent="0.3">
      <c r="A283" s="26" t="s">
        <v>1767</v>
      </c>
      <c r="B283" s="24">
        <v>44903</v>
      </c>
      <c r="C283" s="25">
        <v>545</v>
      </c>
      <c r="D283" s="26" t="s">
        <v>1768</v>
      </c>
      <c r="E283" s="6" t="s">
        <v>1769</v>
      </c>
      <c r="F283" s="24">
        <v>44935</v>
      </c>
      <c r="G283" s="25" t="s">
        <v>1770</v>
      </c>
      <c r="H283" s="27" t="s">
        <v>143</v>
      </c>
      <c r="I283" s="27" t="s">
        <v>1704</v>
      </c>
      <c r="J283" s="28">
        <v>266800823.15000001</v>
      </c>
      <c r="K283" s="29">
        <v>293933110.25</v>
      </c>
      <c r="L283" s="29">
        <f t="shared" si="46"/>
        <v>293933110.25</v>
      </c>
      <c r="M283" s="27" t="s">
        <v>1705</v>
      </c>
      <c r="N283" s="27" t="s">
        <v>1706</v>
      </c>
      <c r="O283" s="27" t="s">
        <v>147</v>
      </c>
      <c r="P283" s="63">
        <v>0</v>
      </c>
      <c r="Q283" s="25">
        <v>100</v>
      </c>
      <c r="R283" s="25" t="s">
        <v>174</v>
      </c>
      <c r="S283" s="67">
        <v>5</v>
      </c>
      <c r="T283" s="29">
        <f>L283/V283</f>
        <v>904409.57</v>
      </c>
      <c r="U283" s="28">
        <f t="shared" si="41"/>
        <v>4522047.8499999996</v>
      </c>
      <c r="V283" s="28">
        <f t="shared" si="40"/>
        <v>325</v>
      </c>
      <c r="W283" s="28">
        <v>205</v>
      </c>
      <c r="X283" s="28">
        <v>0</v>
      </c>
      <c r="Y283" s="28">
        <v>0</v>
      </c>
      <c r="Z283" s="28">
        <v>0</v>
      </c>
      <c r="AA283" s="28">
        <v>0</v>
      </c>
      <c r="AB283" s="28">
        <v>120</v>
      </c>
      <c r="AC283" s="28">
        <v>0</v>
      </c>
      <c r="AD283" s="28">
        <v>0</v>
      </c>
      <c r="AE283" s="28">
        <v>0</v>
      </c>
      <c r="AF283" s="28">
        <v>0</v>
      </c>
      <c r="AG283" s="28">
        <v>0</v>
      </c>
      <c r="AH283" s="28">
        <v>0</v>
      </c>
      <c r="AI283" s="28">
        <v>0</v>
      </c>
      <c r="AJ283" s="28">
        <v>0</v>
      </c>
      <c r="AK283" s="28">
        <v>0</v>
      </c>
      <c r="AL283" s="28">
        <f t="shared" si="42"/>
        <v>65</v>
      </c>
      <c r="AM283" s="28">
        <f t="shared" si="44"/>
        <v>65</v>
      </c>
      <c r="AN283" s="27" t="s">
        <v>1771</v>
      </c>
      <c r="AO283" s="24">
        <v>44946</v>
      </c>
      <c r="AP283" s="24">
        <v>45108</v>
      </c>
      <c r="AQ283" s="24"/>
      <c r="AR283" s="27" t="s">
        <v>47</v>
      </c>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row>
    <row r="284" spans="1:107" customFormat="1" ht="59.25" customHeight="1" x14ac:dyDescent="0.3">
      <c r="A284" s="26" t="s">
        <v>1772</v>
      </c>
      <c r="B284" s="24">
        <v>44903</v>
      </c>
      <c r="C284" s="25">
        <v>545</v>
      </c>
      <c r="D284" s="26" t="s">
        <v>1773</v>
      </c>
      <c r="E284" s="6" t="s">
        <v>1774</v>
      </c>
      <c r="F284" s="24">
        <v>44935</v>
      </c>
      <c r="G284" s="25" t="s">
        <v>1775</v>
      </c>
      <c r="H284" s="27" t="s">
        <v>143</v>
      </c>
      <c r="I284" s="27" t="s">
        <v>1704</v>
      </c>
      <c r="J284" s="28">
        <v>293933110.25</v>
      </c>
      <c r="K284" s="29">
        <f>J284</f>
        <v>293933110.25</v>
      </c>
      <c r="L284" s="29">
        <f t="shared" si="46"/>
        <v>293933110.25</v>
      </c>
      <c r="M284" s="27" t="s">
        <v>1705</v>
      </c>
      <c r="N284" s="27" t="s">
        <v>1706</v>
      </c>
      <c r="O284" s="27" t="s">
        <v>147</v>
      </c>
      <c r="P284" s="63">
        <v>0</v>
      </c>
      <c r="Q284" s="25">
        <v>100</v>
      </c>
      <c r="R284" s="25" t="s">
        <v>174</v>
      </c>
      <c r="S284" s="67">
        <v>5</v>
      </c>
      <c r="T284" s="29">
        <f>L284/V284</f>
        <v>904409.57</v>
      </c>
      <c r="U284" s="28">
        <f t="shared" si="41"/>
        <v>4522047.8499999996</v>
      </c>
      <c r="V284" s="28">
        <f t="shared" si="40"/>
        <v>325</v>
      </c>
      <c r="W284" s="28">
        <v>225</v>
      </c>
      <c r="X284" s="28">
        <v>0</v>
      </c>
      <c r="Y284" s="28">
        <v>0</v>
      </c>
      <c r="Z284" s="28">
        <v>0</v>
      </c>
      <c r="AA284" s="28">
        <v>0</v>
      </c>
      <c r="AB284" s="28">
        <v>100</v>
      </c>
      <c r="AC284" s="28">
        <v>0</v>
      </c>
      <c r="AD284" s="28">
        <v>0</v>
      </c>
      <c r="AE284" s="28">
        <v>0</v>
      </c>
      <c r="AF284" s="28">
        <v>0</v>
      </c>
      <c r="AG284" s="28">
        <v>0</v>
      </c>
      <c r="AH284" s="28">
        <v>0</v>
      </c>
      <c r="AI284" s="28">
        <v>0</v>
      </c>
      <c r="AJ284" s="28">
        <v>0</v>
      </c>
      <c r="AK284" s="28">
        <v>0</v>
      </c>
      <c r="AL284" s="28">
        <f t="shared" si="42"/>
        <v>65</v>
      </c>
      <c r="AM284" s="28">
        <f t="shared" si="44"/>
        <v>65</v>
      </c>
      <c r="AN284" s="27" t="s">
        <v>1776</v>
      </c>
      <c r="AO284" s="24">
        <v>44946</v>
      </c>
      <c r="AP284" s="24">
        <v>45108</v>
      </c>
      <c r="AQ284" s="24"/>
      <c r="AR284" s="27" t="s">
        <v>47</v>
      </c>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row>
    <row r="285" spans="1:107" customFormat="1" ht="59.25" customHeight="1" x14ac:dyDescent="0.3">
      <c r="A285" s="26" t="s">
        <v>1777</v>
      </c>
      <c r="B285" s="24">
        <v>44903</v>
      </c>
      <c r="C285" s="25">
        <v>545</v>
      </c>
      <c r="D285" s="26" t="s">
        <v>1778</v>
      </c>
      <c r="E285" s="6" t="s">
        <v>1779</v>
      </c>
      <c r="F285" s="24">
        <v>44936</v>
      </c>
      <c r="G285" s="25" t="s">
        <v>1780</v>
      </c>
      <c r="H285" s="27" t="s">
        <v>143</v>
      </c>
      <c r="I285" s="27" t="s">
        <v>1704</v>
      </c>
      <c r="J285" s="28">
        <v>212536248.94999999</v>
      </c>
      <c r="K285" s="29">
        <v>226102392.5</v>
      </c>
      <c r="L285" s="29">
        <f t="shared" si="46"/>
        <v>226102392.5</v>
      </c>
      <c r="M285" s="27" t="s">
        <v>1705</v>
      </c>
      <c r="N285" s="27" t="s">
        <v>1706</v>
      </c>
      <c r="O285" s="27" t="s">
        <v>147</v>
      </c>
      <c r="P285" s="63">
        <v>0</v>
      </c>
      <c r="Q285" s="25">
        <v>100</v>
      </c>
      <c r="R285" s="25" t="s">
        <v>174</v>
      </c>
      <c r="S285" s="67">
        <v>5</v>
      </c>
      <c r="T285" s="29">
        <f>L285/V285</f>
        <v>904409.57</v>
      </c>
      <c r="U285" s="28">
        <f t="shared" si="41"/>
        <v>4522047.8499999996</v>
      </c>
      <c r="V285" s="28">
        <f t="shared" si="40"/>
        <v>250</v>
      </c>
      <c r="W285" s="28">
        <v>165</v>
      </c>
      <c r="X285" s="28">
        <v>0</v>
      </c>
      <c r="Y285" s="28">
        <v>0</v>
      </c>
      <c r="Z285" s="28">
        <v>0</v>
      </c>
      <c r="AA285" s="28">
        <v>0</v>
      </c>
      <c r="AB285" s="28">
        <v>85</v>
      </c>
      <c r="AC285" s="28">
        <v>0</v>
      </c>
      <c r="AD285" s="28">
        <v>0</v>
      </c>
      <c r="AE285" s="28">
        <v>0</v>
      </c>
      <c r="AF285" s="28">
        <v>0</v>
      </c>
      <c r="AG285" s="28">
        <v>0</v>
      </c>
      <c r="AH285" s="28">
        <v>0</v>
      </c>
      <c r="AI285" s="28">
        <v>0</v>
      </c>
      <c r="AJ285" s="28">
        <v>0</v>
      </c>
      <c r="AK285" s="28">
        <v>0</v>
      </c>
      <c r="AL285" s="28">
        <f t="shared" si="42"/>
        <v>50</v>
      </c>
      <c r="AM285" s="28">
        <f t="shared" si="44"/>
        <v>50</v>
      </c>
      <c r="AN285" s="27" t="s">
        <v>1781</v>
      </c>
      <c r="AO285" s="24">
        <v>44946</v>
      </c>
      <c r="AP285" s="24">
        <v>45108</v>
      </c>
      <c r="AQ285" s="24"/>
      <c r="AR285" s="27" t="s">
        <v>47</v>
      </c>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row>
    <row r="286" spans="1:107" customFormat="1" ht="59.25" customHeight="1" x14ac:dyDescent="0.3">
      <c r="A286" s="26" t="s">
        <v>1782</v>
      </c>
      <c r="B286" s="24">
        <v>44903</v>
      </c>
      <c r="C286" s="25">
        <v>545</v>
      </c>
      <c r="D286" s="26" t="s">
        <v>1783</v>
      </c>
      <c r="E286" s="6" t="s">
        <v>1784</v>
      </c>
      <c r="F286" s="24">
        <v>44936</v>
      </c>
      <c r="G286" s="25" t="s">
        <v>1785</v>
      </c>
      <c r="H286" s="27" t="s">
        <v>143</v>
      </c>
      <c r="I286" s="27" t="s">
        <v>1704</v>
      </c>
      <c r="J286" s="28">
        <v>271322871</v>
      </c>
      <c r="K286" s="29">
        <v>307499253.80000001</v>
      </c>
      <c r="L286" s="29">
        <f t="shared" si="46"/>
        <v>307499253.80000001</v>
      </c>
      <c r="M286" s="27" t="s">
        <v>1705</v>
      </c>
      <c r="N286" s="27" t="s">
        <v>1706</v>
      </c>
      <c r="O286" s="27" t="s">
        <v>147</v>
      </c>
      <c r="P286" s="63">
        <v>0</v>
      </c>
      <c r="Q286" s="25">
        <v>100</v>
      </c>
      <c r="R286" s="25" t="s">
        <v>174</v>
      </c>
      <c r="S286" s="67">
        <v>5</v>
      </c>
      <c r="T286" s="29">
        <f>L286/V286</f>
        <v>904409.57000000007</v>
      </c>
      <c r="U286" s="28">
        <f t="shared" si="41"/>
        <v>4522047.8500000006</v>
      </c>
      <c r="V286" s="28">
        <f t="shared" si="40"/>
        <v>340</v>
      </c>
      <c r="W286" s="28">
        <v>210</v>
      </c>
      <c r="X286" s="28">
        <v>0</v>
      </c>
      <c r="Y286" s="28">
        <v>0</v>
      </c>
      <c r="Z286" s="28">
        <v>0</v>
      </c>
      <c r="AA286" s="28">
        <v>0</v>
      </c>
      <c r="AB286" s="28">
        <v>130</v>
      </c>
      <c r="AC286" s="28">
        <v>0</v>
      </c>
      <c r="AD286" s="28">
        <v>0</v>
      </c>
      <c r="AE286" s="28">
        <v>0</v>
      </c>
      <c r="AF286" s="28">
        <v>0</v>
      </c>
      <c r="AG286" s="28">
        <v>0</v>
      </c>
      <c r="AH286" s="28">
        <v>0</v>
      </c>
      <c r="AI286" s="28">
        <v>0</v>
      </c>
      <c r="AJ286" s="28">
        <v>0</v>
      </c>
      <c r="AK286" s="28">
        <v>0</v>
      </c>
      <c r="AL286" s="28">
        <f t="shared" si="42"/>
        <v>68</v>
      </c>
      <c r="AM286" s="28">
        <f t="shared" si="44"/>
        <v>68</v>
      </c>
      <c r="AN286" s="27" t="s">
        <v>1786</v>
      </c>
      <c r="AO286" s="24">
        <v>44946</v>
      </c>
      <c r="AP286" s="24">
        <v>45108</v>
      </c>
      <c r="AQ286" s="24"/>
      <c r="AR286" s="27" t="s">
        <v>47</v>
      </c>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row>
    <row r="287" spans="1:107" customFormat="1" ht="59.25" customHeight="1" x14ac:dyDescent="0.3">
      <c r="A287" s="26" t="s">
        <v>1787</v>
      </c>
      <c r="B287" s="24">
        <v>44903</v>
      </c>
      <c r="C287" s="25">
        <v>545</v>
      </c>
      <c r="D287" s="26" t="s">
        <v>1788</v>
      </c>
      <c r="E287" s="6" t="s">
        <v>1789</v>
      </c>
      <c r="F287" s="24">
        <v>44936</v>
      </c>
      <c r="G287" s="25" t="s">
        <v>1790</v>
      </c>
      <c r="H287" s="27" t="s">
        <v>143</v>
      </c>
      <c r="I287" s="27" t="s">
        <v>1704</v>
      </c>
      <c r="J287" s="28">
        <v>271322871</v>
      </c>
      <c r="K287" s="29">
        <f>J287</f>
        <v>271322871</v>
      </c>
      <c r="L287" s="29">
        <f t="shared" si="46"/>
        <v>271322871</v>
      </c>
      <c r="M287" s="27" t="s">
        <v>1705</v>
      </c>
      <c r="N287" s="27" t="s">
        <v>1706</v>
      </c>
      <c r="O287" s="27" t="s">
        <v>147</v>
      </c>
      <c r="P287" s="63">
        <v>0</v>
      </c>
      <c r="Q287" s="25">
        <v>100</v>
      </c>
      <c r="R287" s="25" t="s">
        <v>174</v>
      </c>
      <c r="S287" s="67">
        <v>5</v>
      </c>
      <c r="T287" s="29">
        <f>L287/V287</f>
        <v>904409.57</v>
      </c>
      <c r="U287" s="28">
        <f t="shared" si="41"/>
        <v>4522047.8499999996</v>
      </c>
      <c r="V287" s="28">
        <f t="shared" si="40"/>
        <v>300</v>
      </c>
      <c r="W287" s="28">
        <v>210</v>
      </c>
      <c r="X287" s="28">
        <v>0</v>
      </c>
      <c r="Y287" s="28">
        <v>0</v>
      </c>
      <c r="Z287" s="28">
        <v>0</v>
      </c>
      <c r="AA287" s="28">
        <v>0</v>
      </c>
      <c r="AB287" s="28">
        <v>90</v>
      </c>
      <c r="AC287" s="28">
        <v>0</v>
      </c>
      <c r="AD287" s="28">
        <v>0</v>
      </c>
      <c r="AE287" s="28">
        <v>0</v>
      </c>
      <c r="AF287" s="28">
        <v>0</v>
      </c>
      <c r="AG287" s="28">
        <v>0</v>
      </c>
      <c r="AH287" s="28">
        <v>0</v>
      </c>
      <c r="AI287" s="28">
        <v>0</v>
      </c>
      <c r="AJ287" s="28">
        <v>0</v>
      </c>
      <c r="AK287" s="28">
        <v>0</v>
      </c>
      <c r="AL287" s="28">
        <f t="shared" si="42"/>
        <v>60</v>
      </c>
      <c r="AM287" s="28">
        <f t="shared" si="44"/>
        <v>60</v>
      </c>
      <c r="AN287" s="27" t="s">
        <v>1791</v>
      </c>
      <c r="AO287" s="24">
        <v>44946</v>
      </c>
      <c r="AP287" s="24">
        <v>45108</v>
      </c>
      <c r="AQ287" s="24"/>
      <c r="AR287" s="27" t="s">
        <v>47</v>
      </c>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row>
    <row r="288" spans="1:107" customFormat="1" ht="59.25" customHeight="1" x14ac:dyDescent="0.3">
      <c r="A288" s="26" t="s">
        <v>1792</v>
      </c>
      <c r="B288" s="24">
        <v>44903</v>
      </c>
      <c r="C288" s="25">
        <v>545</v>
      </c>
      <c r="D288" s="26" t="s">
        <v>1793</v>
      </c>
      <c r="E288" s="6" t="s">
        <v>1794</v>
      </c>
      <c r="F288" s="24">
        <v>44936</v>
      </c>
      <c r="G288" s="25" t="s">
        <v>1795</v>
      </c>
      <c r="H288" s="27" t="s">
        <v>143</v>
      </c>
      <c r="I288" s="27" t="s">
        <v>1704</v>
      </c>
      <c r="J288" s="28">
        <v>280366966.69999999</v>
      </c>
      <c r="K288" s="29">
        <v>293933110.25</v>
      </c>
      <c r="L288" s="29">
        <f t="shared" si="46"/>
        <v>293933110.25</v>
      </c>
      <c r="M288" s="27" t="s">
        <v>1705</v>
      </c>
      <c r="N288" s="27" t="s">
        <v>1706</v>
      </c>
      <c r="O288" s="27" t="s">
        <v>147</v>
      </c>
      <c r="P288" s="63">
        <v>0</v>
      </c>
      <c r="Q288" s="25">
        <v>100</v>
      </c>
      <c r="R288" s="25" t="s">
        <v>174</v>
      </c>
      <c r="S288" s="67">
        <v>5</v>
      </c>
      <c r="T288" s="29">
        <f>L288/V288</f>
        <v>904409.57</v>
      </c>
      <c r="U288" s="28">
        <f t="shared" si="41"/>
        <v>4522047.8499999996</v>
      </c>
      <c r="V288" s="28">
        <f t="shared" si="40"/>
        <v>325</v>
      </c>
      <c r="W288" s="28">
        <v>215</v>
      </c>
      <c r="X288" s="28">
        <v>0</v>
      </c>
      <c r="Y288" s="28">
        <v>0</v>
      </c>
      <c r="Z288" s="28">
        <v>0</v>
      </c>
      <c r="AA288" s="28">
        <v>0</v>
      </c>
      <c r="AB288" s="28">
        <v>110</v>
      </c>
      <c r="AC288" s="28">
        <v>0</v>
      </c>
      <c r="AD288" s="28">
        <v>0</v>
      </c>
      <c r="AE288" s="28">
        <v>0</v>
      </c>
      <c r="AF288" s="28">
        <v>0</v>
      </c>
      <c r="AG288" s="28">
        <v>0</v>
      </c>
      <c r="AH288" s="28">
        <v>0</v>
      </c>
      <c r="AI288" s="28">
        <v>0</v>
      </c>
      <c r="AJ288" s="28">
        <v>0</v>
      </c>
      <c r="AK288" s="28">
        <v>0</v>
      </c>
      <c r="AL288" s="28">
        <f t="shared" si="42"/>
        <v>65</v>
      </c>
      <c r="AM288" s="28">
        <f t="shared" si="44"/>
        <v>65</v>
      </c>
      <c r="AN288" s="27" t="s">
        <v>1796</v>
      </c>
      <c r="AO288" s="24">
        <v>44946</v>
      </c>
      <c r="AP288" s="24">
        <v>45108</v>
      </c>
      <c r="AQ288" s="24"/>
      <c r="AR288" s="27" t="s">
        <v>47</v>
      </c>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row>
    <row r="289" spans="1:107" customFormat="1" ht="59.25" customHeight="1" x14ac:dyDescent="0.3">
      <c r="A289" s="26" t="s">
        <v>1797</v>
      </c>
      <c r="B289" s="24">
        <v>44903</v>
      </c>
      <c r="C289" s="25">
        <v>545</v>
      </c>
      <c r="D289" s="26" t="s">
        <v>1798</v>
      </c>
      <c r="E289" s="6" t="s">
        <v>1799</v>
      </c>
      <c r="F289" s="24">
        <v>44936</v>
      </c>
      <c r="G289" s="25" t="s">
        <v>1800</v>
      </c>
      <c r="H289" s="27" t="s">
        <v>143</v>
      </c>
      <c r="I289" s="27" t="s">
        <v>1704</v>
      </c>
      <c r="J289" s="28">
        <v>293933110.25</v>
      </c>
      <c r="K289" s="29">
        <v>330109493.05000001</v>
      </c>
      <c r="L289" s="29">
        <f t="shared" si="46"/>
        <v>330109493.05000001</v>
      </c>
      <c r="M289" s="27" t="s">
        <v>1705</v>
      </c>
      <c r="N289" s="27" t="s">
        <v>1706</v>
      </c>
      <c r="O289" s="27" t="s">
        <v>147</v>
      </c>
      <c r="P289" s="63">
        <v>0</v>
      </c>
      <c r="Q289" s="25">
        <v>100</v>
      </c>
      <c r="R289" s="25" t="s">
        <v>174</v>
      </c>
      <c r="S289" s="67">
        <v>5</v>
      </c>
      <c r="T289" s="29">
        <f>L289/V289</f>
        <v>904409.57000000007</v>
      </c>
      <c r="U289" s="28">
        <f t="shared" si="41"/>
        <v>4522047.8500000006</v>
      </c>
      <c r="V289" s="28">
        <f t="shared" si="40"/>
        <v>365</v>
      </c>
      <c r="W289" s="28">
        <v>220</v>
      </c>
      <c r="X289" s="28">
        <v>0</v>
      </c>
      <c r="Y289" s="28">
        <v>0</v>
      </c>
      <c r="Z289" s="28">
        <v>0</v>
      </c>
      <c r="AA289" s="28">
        <v>0</v>
      </c>
      <c r="AB289" s="28">
        <v>145</v>
      </c>
      <c r="AC289" s="28">
        <v>0</v>
      </c>
      <c r="AD289" s="28">
        <v>0</v>
      </c>
      <c r="AE289" s="28">
        <v>0</v>
      </c>
      <c r="AF289" s="28">
        <v>0</v>
      </c>
      <c r="AG289" s="28">
        <v>0</v>
      </c>
      <c r="AH289" s="28">
        <v>0</v>
      </c>
      <c r="AI289" s="28">
        <v>0</v>
      </c>
      <c r="AJ289" s="28">
        <v>0</v>
      </c>
      <c r="AK289" s="28">
        <v>0</v>
      </c>
      <c r="AL289" s="28">
        <f t="shared" si="42"/>
        <v>73</v>
      </c>
      <c r="AM289" s="28">
        <f t="shared" si="44"/>
        <v>73</v>
      </c>
      <c r="AN289" s="27" t="s">
        <v>1801</v>
      </c>
      <c r="AO289" s="24">
        <v>44946</v>
      </c>
      <c r="AP289" s="24">
        <v>45108</v>
      </c>
      <c r="AQ289" s="24"/>
      <c r="AR289" s="27" t="s">
        <v>47</v>
      </c>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row>
    <row r="290" spans="1:107" customFormat="1" ht="59.25" customHeight="1" x14ac:dyDescent="0.3">
      <c r="A290" s="26" t="s">
        <v>1802</v>
      </c>
      <c r="B290" s="24">
        <v>44903</v>
      </c>
      <c r="C290" s="25">
        <v>545</v>
      </c>
      <c r="D290" s="26" t="s">
        <v>1803</v>
      </c>
      <c r="E290" s="6" t="s">
        <v>1804</v>
      </c>
      <c r="F290" s="24">
        <v>44936</v>
      </c>
      <c r="G290" s="25" t="s">
        <v>1805</v>
      </c>
      <c r="H290" s="27" t="s">
        <v>143</v>
      </c>
      <c r="I290" s="27" t="s">
        <v>1704</v>
      </c>
      <c r="J290" s="28">
        <v>293933110.25</v>
      </c>
      <c r="K290" s="29">
        <v>307499253.80000001</v>
      </c>
      <c r="L290" s="29">
        <f t="shared" si="46"/>
        <v>307499253.80000001</v>
      </c>
      <c r="M290" s="27" t="s">
        <v>1705</v>
      </c>
      <c r="N290" s="27" t="s">
        <v>1706</v>
      </c>
      <c r="O290" s="27" t="s">
        <v>147</v>
      </c>
      <c r="P290" s="63">
        <v>0</v>
      </c>
      <c r="Q290" s="25">
        <v>100</v>
      </c>
      <c r="R290" s="25" t="s">
        <v>174</v>
      </c>
      <c r="S290" s="67">
        <v>5</v>
      </c>
      <c r="T290" s="29">
        <f>L290/V290</f>
        <v>904409.57000000007</v>
      </c>
      <c r="U290" s="28">
        <f t="shared" si="41"/>
        <v>4522047.8500000006</v>
      </c>
      <c r="V290" s="28">
        <f t="shared" si="40"/>
        <v>340</v>
      </c>
      <c r="W290" s="28">
        <v>225</v>
      </c>
      <c r="X290" s="28">
        <v>0</v>
      </c>
      <c r="Y290" s="28">
        <v>0</v>
      </c>
      <c r="Z290" s="28">
        <v>0</v>
      </c>
      <c r="AA290" s="28">
        <v>0</v>
      </c>
      <c r="AB290" s="28">
        <v>115</v>
      </c>
      <c r="AC290" s="28">
        <v>0</v>
      </c>
      <c r="AD290" s="28">
        <v>0</v>
      </c>
      <c r="AE290" s="28">
        <v>0</v>
      </c>
      <c r="AF290" s="28">
        <v>0</v>
      </c>
      <c r="AG290" s="28">
        <v>0</v>
      </c>
      <c r="AH290" s="28">
        <v>0</v>
      </c>
      <c r="AI290" s="28">
        <v>0</v>
      </c>
      <c r="AJ290" s="28">
        <v>0</v>
      </c>
      <c r="AK290" s="28">
        <v>0</v>
      </c>
      <c r="AL290" s="28">
        <f t="shared" si="42"/>
        <v>68</v>
      </c>
      <c r="AM290" s="28">
        <f t="shared" si="44"/>
        <v>68</v>
      </c>
      <c r="AN290" s="27" t="s">
        <v>1806</v>
      </c>
      <c r="AO290" s="24">
        <v>44946</v>
      </c>
      <c r="AP290" s="24">
        <v>45108</v>
      </c>
      <c r="AQ290" s="24"/>
      <c r="AR290" s="27" t="s">
        <v>47</v>
      </c>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row>
    <row r="291" spans="1:107" customFormat="1" ht="59.25" customHeight="1" x14ac:dyDescent="0.3">
      <c r="A291" s="26" t="s">
        <v>1807</v>
      </c>
      <c r="B291" s="24">
        <v>44903</v>
      </c>
      <c r="C291" s="25">
        <v>545</v>
      </c>
      <c r="D291" s="26" t="s">
        <v>1808</v>
      </c>
      <c r="E291" s="6" t="s">
        <v>1809</v>
      </c>
      <c r="F291" s="24">
        <v>44936</v>
      </c>
      <c r="G291" s="25" t="s">
        <v>1810</v>
      </c>
      <c r="H291" s="27" t="s">
        <v>143</v>
      </c>
      <c r="I291" s="27" t="s">
        <v>1704</v>
      </c>
      <c r="J291" s="28">
        <v>298455158.10000002</v>
      </c>
      <c r="K291" s="29">
        <f>J291</f>
        <v>298455158.10000002</v>
      </c>
      <c r="L291" s="29">
        <f t="shared" si="46"/>
        <v>298455158.10000002</v>
      </c>
      <c r="M291" s="27" t="s">
        <v>1705</v>
      </c>
      <c r="N291" s="27" t="s">
        <v>1706</v>
      </c>
      <c r="O291" s="27" t="s">
        <v>147</v>
      </c>
      <c r="P291" s="63">
        <v>0</v>
      </c>
      <c r="Q291" s="25">
        <v>100</v>
      </c>
      <c r="R291" s="25" t="s">
        <v>174</v>
      </c>
      <c r="S291" s="67">
        <v>5</v>
      </c>
      <c r="T291" s="29">
        <f>L291/V291</f>
        <v>904409.57000000007</v>
      </c>
      <c r="U291" s="28">
        <f t="shared" si="41"/>
        <v>4522047.8500000006</v>
      </c>
      <c r="V291" s="28">
        <f t="shared" si="40"/>
        <v>330</v>
      </c>
      <c r="W291" s="28">
        <v>330</v>
      </c>
      <c r="X291" s="28">
        <v>0</v>
      </c>
      <c r="Y291" s="28">
        <v>0</v>
      </c>
      <c r="Z291" s="28">
        <v>0</v>
      </c>
      <c r="AA291" s="28">
        <v>0</v>
      </c>
      <c r="AB291" s="28">
        <v>0</v>
      </c>
      <c r="AC291" s="28">
        <v>0</v>
      </c>
      <c r="AD291" s="28">
        <v>0</v>
      </c>
      <c r="AE291" s="28">
        <v>0</v>
      </c>
      <c r="AF291" s="28">
        <v>0</v>
      </c>
      <c r="AG291" s="28">
        <v>0</v>
      </c>
      <c r="AH291" s="28">
        <v>0</v>
      </c>
      <c r="AI291" s="28">
        <v>0</v>
      </c>
      <c r="AJ291" s="28">
        <v>0</v>
      </c>
      <c r="AK291" s="28">
        <v>0</v>
      </c>
      <c r="AL291" s="28">
        <f t="shared" si="42"/>
        <v>66</v>
      </c>
      <c r="AM291" s="28">
        <f t="shared" si="44"/>
        <v>66</v>
      </c>
      <c r="AN291" s="27" t="s">
        <v>1811</v>
      </c>
      <c r="AO291" s="24">
        <v>44946</v>
      </c>
      <c r="AP291" s="24"/>
      <c r="AQ291" s="24"/>
      <c r="AR291" s="27" t="s">
        <v>47</v>
      </c>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row>
    <row r="292" spans="1:107" customFormat="1" ht="59.25" customHeight="1" x14ac:dyDescent="0.3">
      <c r="A292" s="26" t="s">
        <v>1812</v>
      </c>
      <c r="B292" s="24">
        <v>44903</v>
      </c>
      <c r="C292" s="25">
        <v>545</v>
      </c>
      <c r="D292" s="26" t="s">
        <v>1813</v>
      </c>
      <c r="E292" s="6" t="s">
        <v>1814</v>
      </c>
      <c r="F292" s="24">
        <v>44936</v>
      </c>
      <c r="G292" s="25" t="s">
        <v>1815</v>
      </c>
      <c r="H292" s="27" t="s">
        <v>143</v>
      </c>
      <c r="I292" s="27" t="s">
        <v>1704</v>
      </c>
      <c r="J292" s="28">
        <v>298455158.10000002</v>
      </c>
      <c r="K292" s="29">
        <f>J292</f>
        <v>298455158.10000002</v>
      </c>
      <c r="L292" s="29">
        <f t="shared" si="46"/>
        <v>298455158.10000002</v>
      </c>
      <c r="M292" s="27" t="s">
        <v>1705</v>
      </c>
      <c r="N292" s="27" t="s">
        <v>1706</v>
      </c>
      <c r="O292" s="27" t="s">
        <v>147</v>
      </c>
      <c r="P292" s="63">
        <v>0</v>
      </c>
      <c r="Q292" s="25">
        <v>100</v>
      </c>
      <c r="R292" s="25" t="s">
        <v>174</v>
      </c>
      <c r="S292" s="67">
        <v>5</v>
      </c>
      <c r="T292" s="29">
        <f>L292/V292</f>
        <v>904409.57000000007</v>
      </c>
      <c r="U292" s="28">
        <f t="shared" si="41"/>
        <v>4522047.8500000006</v>
      </c>
      <c r="V292" s="28">
        <f t="shared" ref="V292:V355" si="47">W292+AB292+AG292</f>
        <v>330</v>
      </c>
      <c r="W292" s="28">
        <v>230</v>
      </c>
      <c r="X292" s="28">
        <v>0</v>
      </c>
      <c r="Y292" s="28">
        <v>0</v>
      </c>
      <c r="Z292" s="28">
        <v>0</v>
      </c>
      <c r="AA292" s="28">
        <v>0</v>
      </c>
      <c r="AB292" s="28">
        <v>100</v>
      </c>
      <c r="AC292" s="28">
        <v>0</v>
      </c>
      <c r="AD292" s="28">
        <v>0</v>
      </c>
      <c r="AE292" s="28">
        <v>0</v>
      </c>
      <c r="AF292" s="28">
        <v>0</v>
      </c>
      <c r="AG292" s="28">
        <v>0</v>
      </c>
      <c r="AH292" s="28">
        <v>0</v>
      </c>
      <c r="AI292" s="28">
        <v>0</v>
      </c>
      <c r="AJ292" s="28">
        <v>0</v>
      </c>
      <c r="AK292" s="28">
        <v>0</v>
      </c>
      <c r="AL292" s="28">
        <f t="shared" si="42"/>
        <v>66</v>
      </c>
      <c r="AM292" s="28">
        <f t="shared" si="44"/>
        <v>66</v>
      </c>
      <c r="AN292" s="27" t="s">
        <v>1816</v>
      </c>
      <c r="AO292" s="24">
        <v>44946</v>
      </c>
      <c r="AP292" s="24">
        <v>45108</v>
      </c>
      <c r="AQ292" s="24"/>
      <c r="AR292" s="27" t="s">
        <v>47</v>
      </c>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row>
    <row r="293" spans="1:107" customFormat="1" ht="59.25" customHeight="1" x14ac:dyDescent="0.3">
      <c r="A293" s="23" t="s">
        <v>1817</v>
      </c>
      <c r="B293" s="24">
        <v>44903</v>
      </c>
      <c r="C293" s="25">
        <v>545</v>
      </c>
      <c r="D293" s="26" t="s">
        <v>1818</v>
      </c>
      <c r="E293" s="6" t="s">
        <v>1819</v>
      </c>
      <c r="F293" s="24">
        <v>44936</v>
      </c>
      <c r="G293" s="26" t="s">
        <v>1820</v>
      </c>
      <c r="H293" s="27" t="s">
        <v>143</v>
      </c>
      <c r="I293" s="27" t="s">
        <v>1704</v>
      </c>
      <c r="J293" s="28">
        <v>298455158.10000002</v>
      </c>
      <c r="K293" s="29">
        <v>352719732.30000001</v>
      </c>
      <c r="L293" s="29">
        <f t="shared" si="46"/>
        <v>352719732.30000001</v>
      </c>
      <c r="M293" s="27" t="s">
        <v>1705</v>
      </c>
      <c r="N293" s="27" t="s">
        <v>1706</v>
      </c>
      <c r="O293" s="27" t="s">
        <v>147</v>
      </c>
      <c r="P293" s="25">
        <v>0</v>
      </c>
      <c r="Q293" s="25">
        <v>100</v>
      </c>
      <c r="R293" s="25" t="s">
        <v>174</v>
      </c>
      <c r="S293" s="67">
        <v>5</v>
      </c>
      <c r="T293" s="29">
        <f>L293/V293</f>
        <v>904409.57000000007</v>
      </c>
      <c r="U293" s="28">
        <f t="shared" si="41"/>
        <v>4522047.8500000006</v>
      </c>
      <c r="V293" s="28">
        <f t="shared" si="47"/>
        <v>390</v>
      </c>
      <c r="W293" s="28">
        <v>230</v>
      </c>
      <c r="X293" s="28">
        <v>0</v>
      </c>
      <c r="Y293" s="28">
        <v>0</v>
      </c>
      <c r="Z293" s="28">
        <v>0</v>
      </c>
      <c r="AA293" s="28">
        <v>0</v>
      </c>
      <c r="AB293" s="28">
        <v>160</v>
      </c>
      <c r="AC293" s="28">
        <v>0</v>
      </c>
      <c r="AD293" s="28">
        <v>0</v>
      </c>
      <c r="AE293" s="28">
        <v>0</v>
      </c>
      <c r="AF293" s="28">
        <v>0</v>
      </c>
      <c r="AG293" s="28">
        <v>0</v>
      </c>
      <c r="AH293" s="28">
        <v>0</v>
      </c>
      <c r="AI293" s="28">
        <v>0</v>
      </c>
      <c r="AJ293" s="28">
        <v>0</v>
      </c>
      <c r="AK293" s="28">
        <v>0</v>
      </c>
      <c r="AL293" s="28">
        <f t="shared" si="42"/>
        <v>78</v>
      </c>
      <c r="AM293" s="28">
        <f t="shared" si="44"/>
        <v>78</v>
      </c>
      <c r="AN293" s="27" t="s">
        <v>1821</v>
      </c>
      <c r="AO293" s="24">
        <v>44946</v>
      </c>
      <c r="AP293" s="24">
        <v>45108</v>
      </c>
      <c r="AQ293" s="24"/>
      <c r="AR293" s="27" t="s">
        <v>47</v>
      </c>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row>
    <row r="294" spans="1:107" customFormat="1" ht="59.25" customHeight="1" x14ac:dyDescent="0.3">
      <c r="A294" s="23" t="s">
        <v>1822</v>
      </c>
      <c r="B294" s="24">
        <v>44904</v>
      </c>
      <c r="C294" s="25">
        <v>545</v>
      </c>
      <c r="D294" s="26" t="s">
        <v>1823</v>
      </c>
      <c r="E294" s="6" t="s">
        <v>1824</v>
      </c>
      <c r="F294" s="24">
        <v>44938</v>
      </c>
      <c r="G294" s="25" t="s">
        <v>1825</v>
      </c>
      <c r="H294" s="27" t="s">
        <v>179</v>
      </c>
      <c r="I294" s="27" t="s">
        <v>1663</v>
      </c>
      <c r="J294" s="28">
        <v>181209576.59999999</v>
      </c>
      <c r="K294" s="29">
        <f t="shared" ref="K294:K308" si="48">J294</f>
        <v>181209576.59999999</v>
      </c>
      <c r="L294" s="29">
        <f t="shared" si="46"/>
        <v>181209576.59999999</v>
      </c>
      <c r="M294" s="27" t="s">
        <v>1618</v>
      </c>
      <c r="N294" s="27" t="s">
        <v>1664</v>
      </c>
      <c r="O294" s="27" t="s">
        <v>988</v>
      </c>
      <c r="P294" s="25">
        <v>0</v>
      </c>
      <c r="Q294" s="25">
        <v>100</v>
      </c>
      <c r="R294" s="25" t="s">
        <v>1446</v>
      </c>
      <c r="S294" s="67">
        <v>30</v>
      </c>
      <c r="T294" s="29">
        <f>L294/V294</f>
        <v>25813.329999999998</v>
      </c>
      <c r="U294" s="28">
        <f t="shared" si="41"/>
        <v>774399.89999999991</v>
      </c>
      <c r="V294" s="28">
        <f t="shared" si="47"/>
        <v>7020</v>
      </c>
      <c r="W294" s="28">
        <v>7020</v>
      </c>
      <c r="X294" s="28">
        <v>0</v>
      </c>
      <c r="Y294" s="28">
        <v>0</v>
      </c>
      <c r="Z294" s="28">
        <v>0</v>
      </c>
      <c r="AA294" s="28">
        <v>0</v>
      </c>
      <c r="AB294" s="28">
        <v>0</v>
      </c>
      <c r="AC294" s="28">
        <v>0</v>
      </c>
      <c r="AD294" s="28">
        <v>0</v>
      </c>
      <c r="AE294" s="28">
        <v>0</v>
      </c>
      <c r="AF294" s="28">
        <v>0</v>
      </c>
      <c r="AG294" s="28">
        <v>0</v>
      </c>
      <c r="AH294" s="28">
        <v>0</v>
      </c>
      <c r="AI294" s="28">
        <v>0</v>
      </c>
      <c r="AJ294" s="28">
        <v>0</v>
      </c>
      <c r="AK294" s="28">
        <v>0</v>
      </c>
      <c r="AL294" s="28">
        <f t="shared" si="42"/>
        <v>234</v>
      </c>
      <c r="AM294" s="28">
        <f t="shared" si="44"/>
        <v>234</v>
      </c>
      <c r="AN294" s="27" t="s">
        <v>1222</v>
      </c>
      <c r="AO294" s="24">
        <v>44986</v>
      </c>
      <c r="AP294" s="24"/>
      <c r="AQ294" s="24"/>
      <c r="AR294" s="27" t="s">
        <v>47</v>
      </c>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row>
    <row r="295" spans="1:107" customFormat="1" ht="59.25" customHeight="1" x14ac:dyDescent="0.3">
      <c r="A295" s="23" t="s">
        <v>1826</v>
      </c>
      <c r="B295" s="24">
        <v>44904</v>
      </c>
      <c r="C295" s="25">
        <v>545</v>
      </c>
      <c r="D295" s="26" t="s">
        <v>1827</v>
      </c>
      <c r="E295" s="6" t="s">
        <v>1828</v>
      </c>
      <c r="F295" s="24">
        <v>44938</v>
      </c>
      <c r="G295" s="26" t="s">
        <v>1829</v>
      </c>
      <c r="H295" s="27" t="s">
        <v>179</v>
      </c>
      <c r="I295" s="27" t="s">
        <v>1663</v>
      </c>
      <c r="J295" s="28">
        <v>232319970</v>
      </c>
      <c r="K295" s="29">
        <f t="shared" si="48"/>
        <v>232319970</v>
      </c>
      <c r="L295" s="29">
        <f t="shared" si="46"/>
        <v>232319970</v>
      </c>
      <c r="M295" s="27" t="s">
        <v>1618</v>
      </c>
      <c r="N295" s="27" t="s">
        <v>1664</v>
      </c>
      <c r="O295" s="27" t="s">
        <v>988</v>
      </c>
      <c r="P295" s="25">
        <v>0</v>
      </c>
      <c r="Q295" s="25">
        <v>100</v>
      </c>
      <c r="R295" s="25" t="s">
        <v>1446</v>
      </c>
      <c r="S295" s="68">
        <v>30</v>
      </c>
      <c r="T295" s="29">
        <f>L295/V295</f>
        <v>25813.33</v>
      </c>
      <c r="U295" s="28">
        <f t="shared" si="41"/>
        <v>774399.9</v>
      </c>
      <c r="V295" s="28">
        <f t="shared" si="47"/>
        <v>9000</v>
      </c>
      <c r="W295" s="28">
        <v>9000</v>
      </c>
      <c r="X295" s="28">
        <v>0</v>
      </c>
      <c r="Y295" s="28">
        <v>0</v>
      </c>
      <c r="Z295" s="28">
        <v>0</v>
      </c>
      <c r="AA295" s="28">
        <v>0</v>
      </c>
      <c r="AB295" s="28">
        <v>0</v>
      </c>
      <c r="AC295" s="28">
        <v>0</v>
      </c>
      <c r="AD295" s="28">
        <v>0</v>
      </c>
      <c r="AE295" s="28">
        <v>0</v>
      </c>
      <c r="AF295" s="28">
        <v>0</v>
      </c>
      <c r="AG295" s="28">
        <v>0</v>
      </c>
      <c r="AH295" s="28">
        <v>0</v>
      </c>
      <c r="AI295" s="28">
        <v>0</v>
      </c>
      <c r="AJ295" s="28">
        <v>0</v>
      </c>
      <c r="AK295" s="28">
        <v>0</v>
      </c>
      <c r="AL295" s="28">
        <f t="shared" si="42"/>
        <v>300</v>
      </c>
      <c r="AM295" s="28">
        <f t="shared" si="44"/>
        <v>300</v>
      </c>
      <c r="AN295" s="27" t="s">
        <v>1535</v>
      </c>
      <c r="AO295" s="24">
        <v>44986</v>
      </c>
      <c r="AP295" s="24"/>
      <c r="AQ295" s="24"/>
      <c r="AR295" s="27" t="s">
        <v>47</v>
      </c>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row>
    <row r="296" spans="1:107" customFormat="1" ht="59.25" customHeight="1" x14ac:dyDescent="0.3">
      <c r="A296" s="23" t="s">
        <v>1830</v>
      </c>
      <c r="B296" s="24">
        <v>44904</v>
      </c>
      <c r="C296" s="25">
        <v>545</v>
      </c>
      <c r="D296" s="26" t="s">
        <v>1831</v>
      </c>
      <c r="E296" s="6" t="s">
        <v>1832</v>
      </c>
      <c r="F296" s="24">
        <v>44938</v>
      </c>
      <c r="G296" s="26" t="s">
        <v>1833</v>
      </c>
      <c r="H296" s="27" t="s">
        <v>179</v>
      </c>
      <c r="I296" s="27" t="s">
        <v>1663</v>
      </c>
      <c r="J296" s="28">
        <v>180435176.69999999</v>
      </c>
      <c r="K296" s="29">
        <f t="shared" si="48"/>
        <v>180435176.69999999</v>
      </c>
      <c r="L296" s="29">
        <f t="shared" si="46"/>
        <v>180435176.69999999</v>
      </c>
      <c r="M296" s="27" t="s">
        <v>1618</v>
      </c>
      <c r="N296" s="27" t="s">
        <v>1664</v>
      </c>
      <c r="O296" s="27" t="s">
        <v>988</v>
      </c>
      <c r="P296" s="25">
        <v>0</v>
      </c>
      <c r="Q296" s="25">
        <v>100</v>
      </c>
      <c r="R296" s="25" t="s">
        <v>1446</v>
      </c>
      <c r="S296" s="68">
        <v>30</v>
      </c>
      <c r="T296" s="29">
        <f>L296/V296</f>
        <v>25813.329999999998</v>
      </c>
      <c r="U296" s="28">
        <f t="shared" si="41"/>
        <v>774399.89999999991</v>
      </c>
      <c r="V296" s="28">
        <f t="shared" si="47"/>
        <v>6990</v>
      </c>
      <c r="W296" s="28">
        <v>6990</v>
      </c>
      <c r="X296" s="28">
        <v>0</v>
      </c>
      <c r="Y296" s="28">
        <v>0</v>
      </c>
      <c r="Z296" s="28">
        <v>0</v>
      </c>
      <c r="AA296" s="28">
        <v>0</v>
      </c>
      <c r="AB296" s="28">
        <v>0</v>
      </c>
      <c r="AC296" s="28">
        <v>0</v>
      </c>
      <c r="AD296" s="28">
        <v>0</v>
      </c>
      <c r="AE296" s="28">
        <v>0</v>
      </c>
      <c r="AF296" s="28">
        <v>0</v>
      </c>
      <c r="AG296" s="28">
        <v>0</v>
      </c>
      <c r="AH296" s="28">
        <v>0</v>
      </c>
      <c r="AI296" s="28">
        <v>0</v>
      </c>
      <c r="AJ296" s="28">
        <v>0</v>
      </c>
      <c r="AK296" s="28">
        <v>0</v>
      </c>
      <c r="AL296" s="28">
        <f t="shared" si="42"/>
        <v>233</v>
      </c>
      <c r="AM296" s="28">
        <f t="shared" si="44"/>
        <v>233</v>
      </c>
      <c r="AN296" s="27" t="s">
        <v>1222</v>
      </c>
      <c r="AO296" s="24">
        <v>45005</v>
      </c>
      <c r="AP296" s="24"/>
      <c r="AQ296" s="24"/>
      <c r="AR296" s="27" t="s">
        <v>47</v>
      </c>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row>
    <row r="297" spans="1:107" customFormat="1" ht="59.25" customHeight="1" x14ac:dyDescent="0.3">
      <c r="A297" s="26" t="s">
        <v>1834</v>
      </c>
      <c r="B297" s="24">
        <v>44904</v>
      </c>
      <c r="C297" s="25">
        <v>545</v>
      </c>
      <c r="D297" s="26" t="s">
        <v>1835</v>
      </c>
      <c r="E297" s="6" t="s">
        <v>1836</v>
      </c>
      <c r="F297" s="24">
        <v>44938</v>
      </c>
      <c r="G297" s="25" t="s">
        <v>1837</v>
      </c>
      <c r="H297" s="27" t="s">
        <v>179</v>
      </c>
      <c r="I297" s="27" t="s">
        <v>1663</v>
      </c>
      <c r="J297" s="28">
        <v>293497562.10000002</v>
      </c>
      <c r="K297" s="29">
        <f t="shared" si="48"/>
        <v>293497562.10000002</v>
      </c>
      <c r="L297" s="29">
        <f t="shared" si="46"/>
        <v>293497562.10000002</v>
      </c>
      <c r="M297" s="27" t="s">
        <v>1618</v>
      </c>
      <c r="N297" s="27" t="s">
        <v>1664</v>
      </c>
      <c r="O297" s="27" t="s">
        <v>988</v>
      </c>
      <c r="P297" s="63">
        <v>0</v>
      </c>
      <c r="Q297" s="25">
        <v>100</v>
      </c>
      <c r="R297" s="25" t="s">
        <v>1446</v>
      </c>
      <c r="S297" s="67">
        <v>30</v>
      </c>
      <c r="T297" s="29">
        <f>L297/V297</f>
        <v>25813.33</v>
      </c>
      <c r="U297" s="28">
        <f t="shared" si="41"/>
        <v>774399.9</v>
      </c>
      <c r="V297" s="28">
        <f t="shared" si="47"/>
        <v>11370</v>
      </c>
      <c r="W297" s="28">
        <v>11370</v>
      </c>
      <c r="X297" s="28">
        <v>0</v>
      </c>
      <c r="Y297" s="28">
        <v>0</v>
      </c>
      <c r="Z297" s="28">
        <v>0</v>
      </c>
      <c r="AA297" s="28">
        <v>0</v>
      </c>
      <c r="AB297" s="28">
        <v>0</v>
      </c>
      <c r="AC297" s="28">
        <v>0</v>
      </c>
      <c r="AD297" s="28">
        <v>0</v>
      </c>
      <c r="AE297" s="28">
        <v>0</v>
      </c>
      <c r="AF297" s="28">
        <v>0</v>
      </c>
      <c r="AG297" s="28">
        <v>0</v>
      </c>
      <c r="AH297" s="28">
        <v>0</v>
      </c>
      <c r="AI297" s="28">
        <v>0</v>
      </c>
      <c r="AJ297" s="28">
        <v>0</v>
      </c>
      <c r="AK297" s="28">
        <v>0</v>
      </c>
      <c r="AL297" s="28">
        <f t="shared" si="42"/>
        <v>379</v>
      </c>
      <c r="AM297" s="28">
        <f t="shared" si="44"/>
        <v>379</v>
      </c>
      <c r="AN297" s="27" t="s">
        <v>1838</v>
      </c>
      <c r="AO297" s="24">
        <v>44986</v>
      </c>
      <c r="AP297" s="24"/>
      <c r="AQ297" s="24"/>
      <c r="AR297" s="27" t="s">
        <v>47</v>
      </c>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row>
    <row r="298" spans="1:107" customFormat="1" ht="59.25" customHeight="1" x14ac:dyDescent="0.3">
      <c r="A298" s="26" t="s">
        <v>1839</v>
      </c>
      <c r="B298" s="24">
        <v>44904</v>
      </c>
      <c r="C298" s="25">
        <v>545</v>
      </c>
      <c r="D298" s="26" t="s">
        <v>1840</v>
      </c>
      <c r="E298" s="6" t="s">
        <v>1841</v>
      </c>
      <c r="F298" s="24">
        <v>44938</v>
      </c>
      <c r="G298" s="25" t="s">
        <v>1842</v>
      </c>
      <c r="H298" s="27" t="s">
        <v>179</v>
      </c>
      <c r="I298" s="27" t="s">
        <v>1663</v>
      </c>
      <c r="J298" s="28">
        <v>291174362.39999998</v>
      </c>
      <c r="K298" s="29">
        <f t="shared" si="48"/>
        <v>291174362.39999998</v>
      </c>
      <c r="L298" s="29">
        <f t="shared" si="46"/>
        <v>291174362.39999998</v>
      </c>
      <c r="M298" s="27" t="s">
        <v>1618</v>
      </c>
      <c r="N298" s="27" t="s">
        <v>1664</v>
      </c>
      <c r="O298" s="27" t="s">
        <v>988</v>
      </c>
      <c r="P298" s="63">
        <v>0</v>
      </c>
      <c r="Q298" s="25">
        <v>100</v>
      </c>
      <c r="R298" s="25" t="s">
        <v>1446</v>
      </c>
      <c r="S298" s="67">
        <v>30</v>
      </c>
      <c r="T298" s="29">
        <f>L298/V298</f>
        <v>25813.329999999998</v>
      </c>
      <c r="U298" s="28">
        <f t="shared" si="41"/>
        <v>774399.89999999991</v>
      </c>
      <c r="V298" s="28">
        <f t="shared" si="47"/>
        <v>11280</v>
      </c>
      <c r="W298" s="28">
        <v>11280</v>
      </c>
      <c r="X298" s="28">
        <v>0</v>
      </c>
      <c r="Y298" s="28">
        <v>0</v>
      </c>
      <c r="Z298" s="28">
        <v>0</v>
      </c>
      <c r="AA298" s="28">
        <v>0</v>
      </c>
      <c r="AB298" s="28">
        <v>0</v>
      </c>
      <c r="AC298" s="28">
        <v>0</v>
      </c>
      <c r="AD298" s="28">
        <v>0</v>
      </c>
      <c r="AE298" s="28">
        <v>0</v>
      </c>
      <c r="AF298" s="28">
        <v>0</v>
      </c>
      <c r="AG298" s="28">
        <v>0</v>
      </c>
      <c r="AH298" s="28">
        <v>0</v>
      </c>
      <c r="AI298" s="28">
        <v>0</v>
      </c>
      <c r="AJ298" s="28">
        <v>0</v>
      </c>
      <c r="AK298" s="28">
        <v>0</v>
      </c>
      <c r="AL298" s="28">
        <f t="shared" si="42"/>
        <v>376</v>
      </c>
      <c r="AM298" s="28">
        <f t="shared" si="44"/>
        <v>376</v>
      </c>
      <c r="AN298" s="27" t="s">
        <v>1843</v>
      </c>
      <c r="AO298" s="24">
        <v>44986</v>
      </c>
      <c r="AP298" s="24"/>
      <c r="AQ298" s="24"/>
      <c r="AR298" s="27" t="s">
        <v>47</v>
      </c>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row>
    <row r="299" spans="1:107" customFormat="1" ht="59.25" customHeight="1" x14ac:dyDescent="0.3">
      <c r="A299" s="26" t="s">
        <v>1844</v>
      </c>
      <c r="B299" s="24">
        <v>44904</v>
      </c>
      <c r="C299" s="25">
        <v>545</v>
      </c>
      <c r="D299" s="26" t="s">
        <v>1845</v>
      </c>
      <c r="E299" s="6" t="s">
        <v>1846</v>
      </c>
      <c r="F299" s="24">
        <v>44938</v>
      </c>
      <c r="G299" s="25" t="s">
        <v>1847</v>
      </c>
      <c r="H299" s="27" t="s">
        <v>179</v>
      </c>
      <c r="I299" s="27" t="s">
        <v>1663</v>
      </c>
      <c r="J299" s="28">
        <v>298918361.39999998</v>
      </c>
      <c r="K299" s="29">
        <f t="shared" si="48"/>
        <v>298918361.39999998</v>
      </c>
      <c r="L299" s="29">
        <f t="shared" si="46"/>
        <v>298918361.39999998</v>
      </c>
      <c r="M299" s="27" t="s">
        <v>1618</v>
      </c>
      <c r="N299" s="27" t="s">
        <v>1664</v>
      </c>
      <c r="O299" s="27" t="s">
        <v>988</v>
      </c>
      <c r="P299" s="63">
        <v>0</v>
      </c>
      <c r="Q299" s="25">
        <v>100</v>
      </c>
      <c r="R299" s="25" t="s">
        <v>1446</v>
      </c>
      <c r="S299" s="67">
        <v>30</v>
      </c>
      <c r="T299" s="29">
        <f>L299/V299</f>
        <v>25813.329999999998</v>
      </c>
      <c r="U299" s="28">
        <f t="shared" si="41"/>
        <v>774399.89999999991</v>
      </c>
      <c r="V299" s="28">
        <f t="shared" si="47"/>
        <v>11580</v>
      </c>
      <c r="W299" s="28">
        <v>11580</v>
      </c>
      <c r="X299" s="28">
        <v>0</v>
      </c>
      <c r="Y299" s="28">
        <v>0</v>
      </c>
      <c r="Z299" s="28">
        <v>0</v>
      </c>
      <c r="AA299" s="28">
        <v>0</v>
      </c>
      <c r="AB299" s="28">
        <v>0</v>
      </c>
      <c r="AC299" s="28">
        <v>0</v>
      </c>
      <c r="AD299" s="28">
        <v>0</v>
      </c>
      <c r="AE299" s="28">
        <v>0</v>
      </c>
      <c r="AF299" s="28">
        <v>0</v>
      </c>
      <c r="AG299" s="28">
        <v>0</v>
      </c>
      <c r="AH299" s="28">
        <v>0</v>
      </c>
      <c r="AI299" s="28">
        <v>0</v>
      </c>
      <c r="AJ299" s="28">
        <v>0</v>
      </c>
      <c r="AK299" s="28">
        <v>0</v>
      </c>
      <c r="AL299" s="28">
        <f t="shared" si="42"/>
        <v>386</v>
      </c>
      <c r="AM299" s="28">
        <f t="shared" si="44"/>
        <v>386</v>
      </c>
      <c r="AN299" s="27" t="s">
        <v>1848</v>
      </c>
      <c r="AO299" s="24">
        <v>44986</v>
      </c>
      <c r="AP299" s="24"/>
      <c r="AQ299" s="24"/>
      <c r="AR299" s="27" t="s">
        <v>47</v>
      </c>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row>
    <row r="300" spans="1:107" customFormat="1" ht="59.25" customHeight="1" x14ac:dyDescent="0.3">
      <c r="A300" s="26" t="s">
        <v>1849</v>
      </c>
      <c r="B300" s="24">
        <v>44904</v>
      </c>
      <c r="C300" s="25">
        <v>545</v>
      </c>
      <c r="D300" s="26" t="s">
        <v>1850</v>
      </c>
      <c r="E300" s="6" t="s">
        <v>1851</v>
      </c>
      <c r="F300" s="24">
        <v>44938</v>
      </c>
      <c r="G300" s="25" t="s">
        <v>1852</v>
      </c>
      <c r="H300" s="27" t="s">
        <v>179</v>
      </c>
      <c r="I300" s="27" t="s">
        <v>1663</v>
      </c>
      <c r="J300" s="28">
        <v>289625562.60000002</v>
      </c>
      <c r="K300" s="29">
        <f t="shared" si="48"/>
        <v>289625562.60000002</v>
      </c>
      <c r="L300" s="29">
        <f t="shared" si="46"/>
        <v>289625562.60000002</v>
      </c>
      <c r="M300" s="27" t="s">
        <v>1618</v>
      </c>
      <c r="N300" s="27" t="s">
        <v>1664</v>
      </c>
      <c r="O300" s="27" t="s">
        <v>988</v>
      </c>
      <c r="P300" s="63">
        <v>0</v>
      </c>
      <c r="Q300" s="25">
        <v>100</v>
      </c>
      <c r="R300" s="25" t="s">
        <v>1446</v>
      </c>
      <c r="S300" s="67">
        <v>30</v>
      </c>
      <c r="T300" s="29">
        <f>L300/V300</f>
        <v>25813.33</v>
      </c>
      <c r="U300" s="28">
        <f t="shared" si="41"/>
        <v>774399.9</v>
      </c>
      <c r="V300" s="28">
        <f t="shared" si="47"/>
        <v>11220</v>
      </c>
      <c r="W300" s="28">
        <v>11220</v>
      </c>
      <c r="X300" s="28">
        <v>0</v>
      </c>
      <c r="Y300" s="28">
        <v>0</v>
      </c>
      <c r="Z300" s="28">
        <v>0</v>
      </c>
      <c r="AA300" s="28">
        <v>0</v>
      </c>
      <c r="AB300" s="28">
        <v>0</v>
      </c>
      <c r="AC300" s="28">
        <v>0</v>
      </c>
      <c r="AD300" s="28">
        <v>0</v>
      </c>
      <c r="AE300" s="28">
        <v>0</v>
      </c>
      <c r="AF300" s="28">
        <v>0</v>
      </c>
      <c r="AG300" s="28">
        <v>0</v>
      </c>
      <c r="AH300" s="28">
        <v>0</v>
      </c>
      <c r="AI300" s="28">
        <v>0</v>
      </c>
      <c r="AJ300" s="28">
        <v>0</v>
      </c>
      <c r="AK300" s="28">
        <v>0</v>
      </c>
      <c r="AL300" s="28">
        <f t="shared" si="42"/>
        <v>374</v>
      </c>
      <c r="AM300" s="28">
        <f t="shared" si="44"/>
        <v>374</v>
      </c>
      <c r="AN300" s="27" t="s">
        <v>1853</v>
      </c>
      <c r="AO300" s="24">
        <v>44986</v>
      </c>
      <c r="AP300" s="24"/>
      <c r="AQ300" s="24"/>
      <c r="AR300" s="27" t="s">
        <v>47</v>
      </c>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row>
    <row r="301" spans="1:107" customFormat="1" ht="59.25" customHeight="1" x14ac:dyDescent="0.3">
      <c r="A301" s="26" t="s">
        <v>1854</v>
      </c>
      <c r="B301" s="24">
        <v>44904</v>
      </c>
      <c r="C301" s="25">
        <v>545</v>
      </c>
      <c r="D301" s="26" t="s">
        <v>1855</v>
      </c>
      <c r="E301" s="6" t="s">
        <v>1856</v>
      </c>
      <c r="F301" s="24">
        <v>44938</v>
      </c>
      <c r="G301" s="25" t="s">
        <v>1857</v>
      </c>
      <c r="H301" s="27" t="s">
        <v>179</v>
      </c>
      <c r="I301" s="27" t="s">
        <v>1663</v>
      </c>
      <c r="J301" s="28">
        <v>284979163.19999999</v>
      </c>
      <c r="K301" s="29">
        <f t="shared" si="48"/>
        <v>284979163.19999999</v>
      </c>
      <c r="L301" s="29">
        <f t="shared" si="46"/>
        <v>284979163.19999999</v>
      </c>
      <c r="M301" s="27" t="s">
        <v>1618</v>
      </c>
      <c r="N301" s="27" t="s">
        <v>1664</v>
      </c>
      <c r="O301" s="27" t="s">
        <v>988</v>
      </c>
      <c r="P301" s="63">
        <v>0</v>
      </c>
      <c r="Q301" s="25">
        <v>100</v>
      </c>
      <c r="R301" s="25" t="s">
        <v>1446</v>
      </c>
      <c r="S301" s="67">
        <v>30</v>
      </c>
      <c r="T301" s="29">
        <f>L301/V301</f>
        <v>25813.329999999998</v>
      </c>
      <c r="U301" s="28">
        <f t="shared" si="41"/>
        <v>774399.89999999991</v>
      </c>
      <c r="V301" s="28">
        <f t="shared" si="47"/>
        <v>11040</v>
      </c>
      <c r="W301" s="28">
        <v>11040</v>
      </c>
      <c r="X301" s="28">
        <v>0</v>
      </c>
      <c r="Y301" s="28">
        <v>0</v>
      </c>
      <c r="Z301" s="28">
        <v>0</v>
      </c>
      <c r="AA301" s="28">
        <v>0</v>
      </c>
      <c r="AB301" s="28">
        <v>0</v>
      </c>
      <c r="AC301" s="28">
        <v>0</v>
      </c>
      <c r="AD301" s="28">
        <v>0</v>
      </c>
      <c r="AE301" s="28">
        <v>0</v>
      </c>
      <c r="AF301" s="28">
        <v>0</v>
      </c>
      <c r="AG301" s="28">
        <v>0</v>
      </c>
      <c r="AH301" s="28">
        <v>0</v>
      </c>
      <c r="AI301" s="28">
        <v>0</v>
      </c>
      <c r="AJ301" s="28">
        <v>0</v>
      </c>
      <c r="AK301" s="28">
        <v>0</v>
      </c>
      <c r="AL301" s="28">
        <f t="shared" si="42"/>
        <v>368</v>
      </c>
      <c r="AM301" s="28">
        <f t="shared" si="44"/>
        <v>368</v>
      </c>
      <c r="AN301" s="27" t="s">
        <v>1858</v>
      </c>
      <c r="AO301" s="24">
        <v>44986</v>
      </c>
      <c r="AP301" s="24"/>
      <c r="AQ301" s="24"/>
      <c r="AR301" s="27" t="s">
        <v>47</v>
      </c>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row>
    <row r="302" spans="1:107" customFormat="1" ht="59.25" customHeight="1" x14ac:dyDescent="0.3">
      <c r="A302" s="26" t="s">
        <v>1859</v>
      </c>
      <c r="B302" s="24">
        <v>44904</v>
      </c>
      <c r="C302" s="25">
        <v>545</v>
      </c>
      <c r="D302" s="26" t="s">
        <v>1860</v>
      </c>
      <c r="E302" s="6" t="s">
        <v>1861</v>
      </c>
      <c r="F302" s="24">
        <v>44938</v>
      </c>
      <c r="G302" s="25" t="s">
        <v>1862</v>
      </c>
      <c r="H302" s="27" t="s">
        <v>179</v>
      </c>
      <c r="I302" s="27" t="s">
        <v>1863</v>
      </c>
      <c r="J302" s="28">
        <v>232320330</v>
      </c>
      <c r="K302" s="29">
        <f t="shared" si="48"/>
        <v>232320330</v>
      </c>
      <c r="L302" s="29">
        <f t="shared" si="46"/>
        <v>232320330</v>
      </c>
      <c r="M302" s="27" t="s">
        <v>1618</v>
      </c>
      <c r="N302" s="27" t="s">
        <v>1864</v>
      </c>
      <c r="O302" s="27" t="s">
        <v>988</v>
      </c>
      <c r="P302" s="63">
        <v>0</v>
      </c>
      <c r="Q302" s="25">
        <v>100</v>
      </c>
      <c r="R302" s="25" t="s">
        <v>1446</v>
      </c>
      <c r="S302" s="67">
        <v>120</v>
      </c>
      <c r="T302" s="29">
        <f>L302/V302</f>
        <v>25813.37</v>
      </c>
      <c r="U302" s="28">
        <f t="shared" si="41"/>
        <v>3097604.4</v>
      </c>
      <c r="V302" s="28">
        <f t="shared" si="47"/>
        <v>9000</v>
      </c>
      <c r="W302" s="28">
        <v>7320</v>
      </c>
      <c r="X302" s="28">
        <v>0</v>
      </c>
      <c r="Y302" s="28">
        <v>0</v>
      </c>
      <c r="Z302" s="28">
        <v>0</v>
      </c>
      <c r="AA302" s="28">
        <v>0</v>
      </c>
      <c r="AB302" s="28">
        <v>1680</v>
      </c>
      <c r="AC302" s="28">
        <v>0</v>
      </c>
      <c r="AD302" s="28">
        <v>0</v>
      </c>
      <c r="AE302" s="28">
        <v>0</v>
      </c>
      <c r="AF302" s="28">
        <v>0</v>
      </c>
      <c r="AG302" s="28">
        <v>0</v>
      </c>
      <c r="AH302" s="28">
        <v>0</v>
      </c>
      <c r="AI302" s="28">
        <v>0</v>
      </c>
      <c r="AJ302" s="28">
        <v>0</v>
      </c>
      <c r="AK302" s="28">
        <v>0</v>
      </c>
      <c r="AL302" s="28">
        <f t="shared" si="42"/>
        <v>75</v>
      </c>
      <c r="AM302" s="28">
        <f t="shared" si="44"/>
        <v>75</v>
      </c>
      <c r="AN302" s="27" t="s">
        <v>1310</v>
      </c>
      <c r="AO302" s="24">
        <v>44986</v>
      </c>
      <c r="AP302" s="24">
        <v>45031</v>
      </c>
      <c r="AQ302" s="24"/>
      <c r="AR302" s="27" t="s">
        <v>47</v>
      </c>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row>
    <row r="303" spans="1:107" customFormat="1" ht="59.25" customHeight="1" x14ac:dyDescent="0.3">
      <c r="A303" s="26" t="s">
        <v>1865</v>
      </c>
      <c r="B303" s="24">
        <v>44904</v>
      </c>
      <c r="C303" s="25">
        <v>545</v>
      </c>
      <c r="D303" s="26" t="s">
        <v>1866</v>
      </c>
      <c r="E303" s="6" t="s">
        <v>1867</v>
      </c>
      <c r="F303" s="24">
        <v>44938</v>
      </c>
      <c r="G303" s="25" t="s">
        <v>1868</v>
      </c>
      <c r="H303" s="27" t="s">
        <v>179</v>
      </c>
      <c r="I303" s="27" t="s">
        <v>1869</v>
      </c>
      <c r="J303" s="28">
        <v>244710747.59999999</v>
      </c>
      <c r="K303" s="29">
        <f t="shared" si="48"/>
        <v>244710747.59999999</v>
      </c>
      <c r="L303" s="29">
        <f t="shared" si="46"/>
        <v>244710747.59999999</v>
      </c>
      <c r="M303" s="27" t="s">
        <v>1618</v>
      </c>
      <c r="N303" s="27" t="s">
        <v>1619</v>
      </c>
      <c r="O303" s="27" t="s">
        <v>988</v>
      </c>
      <c r="P303" s="63">
        <v>0</v>
      </c>
      <c r="Q303" s="25">
        <v>100</v>
      </c>
      <c r="R303" s="25" t="s">
        <v>1446</v>
      </c>
      <c r="S303" s="67">
        <v>15</v>
      </c>
      <c r="T303" s="29">
        <f>L303/V303</f>
        <v>25813.37</v>
      </c>
      <c r="U303" s="28">
        <f t="shared" si="41"/>
        <v>387200.55</v>
      </c>
      <c r="V303" s="28">
        <f t="shared" si="47"/>
        <v>9480</v>
      </c>
      <c r="W303" s="28">
        <v>9480</v>
      </c>
      <c r="X303" s="28"/>
      <c r="Y303" s="28"/>
      <c r="Z303" s="28"/>
      <c r="AA303" s="28"/>
      <c r="AB303" s="28"/>
      <c r="AC303" s="28"/>
      <c r="AD303" s="28"/>
      <c r="AE303" s="28"/>
      <c r="AF303" s="28"/>
      <c r="AG303" s="28"/>
      <c r="AH303" s="28"/>
      <c r="AI303" s="28"/>
      <c r="AJ303" s="28"/>
      <c r="AK303" s="28"/>
      <c r="AL303" s="28">
        <f t="shared" si="42"/>
        <v>632</v>
      </c>
      <c r="AM303" s="28">
        <f t="shared" si="44"/>
        <v>632</v>
      </c>
      <c r="AN303" s="27" t="s">
        <v>1870</v>
      </c>
      <c r="AO303" s="24">
        <v>44986</v>
      </c>
      <c r="AP303" s="24"/>
      <c r="AQ303" s="24"/>
      <c r="AR303" s="27" t="s">
        <v>47</v>
      </c>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row>
    <row r="304" spans="1:107" customFormat="1" ht="59.25" customHeight="1" x14ac:dyDescent="0.3">
      <c r="A304" s="26" t="s">
        <v>1871</v>
      </c>
      <c r="B304" s="24">
        <v>44904</v>
      </c>
      <c r="C304" s="25">
        <v>545</v>
      </c>
      <c r="D304" s="26" t="s">
        <v>1872</v>
      </c>
      <c r="E304" s="6" t="s">
        <v>1873</v>
      </c>
      <c r="F304" s="24">
        <v>44938</v>
      </c>
      <c r="G304" s="25" t="s">
        <v>1874</v>
      </c>
      <c r="H304" s="27" t="s">
        <v>179</v>
      </c>
      <c r="I304" s="27" t="s">
        <v>1663</v>
      </c>
      <c r="J304" s="28">
        <v>291174362.39999998</v>
      </c>
      <c r="K304" s="29">
        <f t="shared" si="48"/>
        <v>291174362.39999998</v>
      </c>
      <c r="L304" s="29">
        <f t="shared" si="46"/>
        <v>291174362.39999998</v>
      </c>
      <c r="M304" s="27" t="s">
        <v>1618</v>
      </c>
      <c r="N304" s="27" t="s">
        <v>1664</v>
      </c>
      <c r="O304" s="27" t="s">
        <v>988</v>
      </c>
      <c r="P304" s="63">
        <v>0</v>
      </c>
      <c r="Q304" s="25">
        <v>100</v>
      </c>
      <c r="R304" s="25" t="s">
        <v>1446</v>
      </c>
      <c r="S304" s="67">
        <v>30</v>
      </c>
      <c r="T304" s="29">
        <f>L304/V304</f>
        <v>25813.329999999998</v>
      </c>
      <c r="U304" s="28">
        <f t="shared" ref="U304:U367" si="49">T304*S304</f>
        <v>774399.89999999991</v>
      </c>
      <c r="V304" s="28">
        <f t="shared" si="47"/>
        <v>11280</v>
      </c>
      <c r="W304" s="28">
        <v>11280</v>
      </c>
      <c r="X304" s="28">
        <v>0</v>
      </c>
      <c r="Y304" s="28">
        <v>0</v>
      </c>
      <c r="Z304" s="28">
        <v>0</v>
      </c>
      <c r="AA304" s="28">
        <v>0</v>
      </c>
      <c r="AB304" s="28">
        <v>0</v>
      </c>
      <c r="AC304" s="28">
        <v>0</v>
      </c>
      <c r="AD304" s="28">
        <v>0</v>
      </c>
      <c r="AE304" s="28">
        <v>0</v>
      </c>
      <c r="AF304" s="28">
        <v>0</v>
      </c>
      <c r="AG304" s="28">
        <v>0</v>
      </c>
      <c r="AH304" s="28">
        <v>0</v>
      </c>
      <c r="AI304" s="28">
        <v>0</v>
      </c>
      <c r="AJ304" s="28">
        <v>0</v>
      </c>
      <c r="AK304" s="28">
        <v>0</v>
      </c>
      <c r="AL304" s="28">
        <f t="shared" ref="AL304:AL367" si="50">V304/S304</f>
        <v>376</v>
      </c>
      <c r="AM304" s="28">
        <f t="shared" si="44"/>
        <v>376</v>
      </c>
      <c r="AN304" s="27" t="s">
        <v>1875</v>
      </c>
      <c r="AO304" s="24">
        <v>44986</v>
      </c>
      <c r="AP304" s="24"/>
      <c r="AQ304" s="24"/>
      <c r="AR304" s="27" t="s">
        <v>47</v>
      </c>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row>
    <row r="305" spans="1:107" customFormat="1" ht="59.25" customHeight="1" x14ac:dyDescent="0.3">
      <c r="A305" s="26" t="s">
        <v>1876</v>
      </c>
      <c r="B305" s="24">
        <v>44904</v>
      </c>
      <c r="C305" s="25">
        <v>545</v>
      </c>
      <c r="D305" s="26" t="s">
        <v>1877</v>
      </c>
      <c r="E305" s="6" t="s">
        <v>1878</v>
      </c>
      <c r="F305" s="24">
        <v>44938</v>
      </c>
      <c r="G305" s="25" t="s">
        <v>1879</v>
      </c>
      <c r="H305" s="27" t="s">
        <v>179</v>
      </c>
      <c r="I305" s="27" t="s">
        <v>1869</v>
      </c>
      <c r="J305" s="28">
        <v>254777961.90000001</v>
      </c>
      <c r="K305" s="29">
        <f t="shared" si="48"/>
        <v>254777961.90000001</v>
      </c>
      <c r="L305" s="29">
        <f t="shared" si="46"/>
        <v>254777961.90000001</v>
      </c>
      <c r="M305" s="27" t="s">
        <v>1618</v>
      </c>
      <c r="N305" s="27" t="s">
        <v>1619</v>
      </c>
      <c r="O305" s="27" t="s">
        <v>988</v>
      </c>
      <c r="P305" s="63">
        <v>0</v>
      </c>
      <c r="Q305" s="25">
        <v>100</v>
      </c>
      <c r="R305" s="25" t="s">
        <v>1446</v>
      </c>
      <c r="S305" s="67">
        <v>15</v>
      </c>
      <c r="T305" s="29">
        <f>L305/V305</f>
        <v>25813.37</v>
      </c>
      <c r="U305" s="28">
        <f t="shared" si="49"/>
        <v>387200.55</v>
      </c>
      <c r="V305" s="28">
        <f t="shared" si="47"/>
        <v>9870</v>
      </c>
      <c r="W305" s="28">
        <v>9870</v>
      </c>
      <c r="X305" s="28">
        <v>0</v>
      </c>
      <c r="Y305" s="28">
        <v>0</v>
      </c>
      <c r="Z305" s="28">
        <v>0</v>
      </c>
      <c r="AA305" s="28">
        <v>0</v>
      </c>
      <c r="AB305" s="28">
        <v>0</v>
      </c>
      <c r="AC305" s="28">
        <v>0</v>
      </c>
      <c r="AD305" s="28">
        <v>0</v>
      </c>
      <c r="AE305" s="28">
        <v>0</v>
      </c>
      <c r="AF305" s="28">
        <v>0</v>
      </c>
      <c r="AG305" s="28">
        <v>0</v>
      </c>
      <c r="AH305" s="28">
        <v>0</v>
      </c>
      <c r="AI305" s="28">
        <v>0</v>
      </c>
      <c r="AJ305" s="28">
        <v>0</v>
      </c>
      <c r="AK305" s="28">
        <v>0</v>
      </c>
      <c r="AL305" s="28">
        <f t="shared" si="50"/>
        <v>658</v>
      </c>
      <c r="AM305" s="28">
        <f t="shared" si="44"/>
        <v>658</v>
      </c>
      <c r="AN305" s="27" t="s">
        <v>1880</v>
      </c>
      <c r="AO305" s="24">
        <v>44986</v>
      </c>
      <c r="AP305" s="24"/>
      <c r="AQ305" s="24"/>
      <c r="AR305" s="27" t="s">
        <v>47</v>
      </c>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row>
    <row r="306" spans="1:107" customFormat="1" ht="59.25" customHeight="1" x14ac:dyDescent="0.3">
      <c r="A306" s="26" t="s">
        <v>1881</v>
      </c>
      <c r="B306" s="24">
        <v>44904</v>
      </c>
      <c r="C306" s="25">
        <v>545</v>
      </c>
      <c r="D306" s="26" t="s">
        <v>1882</v>
      </c>
      <c r="E306" s="6" t="s">
        <v>1883</v>
      </c>
      <c r="F306" s="24">
        <v>44938</v>
      </c>
      <c r="G306" s="25" t="s">
        <v>1884</v>
      </c>
      <c r="H306" s="27" t="s">
        <v>179</v>
      </c>
      <c r="I306" s="27" t="s">
        <v>1663</v>
      </c>
      <c r="J306" s="28">
        <v>195923174.69999999</v>
      </c>
      <c r="K306" s="29">
        <f t="shared" si="48"/>
        <v>195923174.69999999</v>
      </c>
      <c r="L306" s="29">
        <f t="shared" si="46"/>
        <v>195923174.69999999</v>
      </c>
      <c r="M306" s="27" t="s">
        <v>1618</v>
      </c>
      <c r="N306" s="27" t="s">
        <v>1664</v>
      </c>
      <c r="O306" s="27" t="s">
        <v>988</v>
      </c>
      <c r="P306" s="63">
        <v>0</v>
      </c>
      <c r="Q306" s="25">
        <v>100</v>
      </c>
      <c r="R306" s="25" t="s">
        <v>1446</v>
      </c>
      <c r="S306" s="67">
        <v>30</v>
      </c>
      <c r="T306" s="29">
        <f>L306/V306</f>
        <v>25813.329999999998</v>
      </c>
      <c r="U306" s="28">
        <f t="shared" si="49"/>
        <v>774399.89999999991</v>
      </c>
      <c r="V306" s="28">
        <f t="shared" si="47"/>
        <v>7590</v>
      </c>
      <c r="W306" s="28">
        <v>7590</v>
      </c>
      <c r="X306" s="28">
        <v>0</v>
      </c>
      <c r="Y306" s="28">
        <v>0</v>
      </c>
      <c r="Z306" s="28">
        <v>0</v>
      </c>
      <c r="AA306" s="28">
        <v>0</v>
      </c>
      <c r="AB306" s="28">
        <v>0</v>
      </c>
      <c r="AC306" s="28">
        <v>0</v>
      </c>
      <c r="AD306" s="28">
        <v>0</v>
      </c>
      <c r="AE306" s="28">
        <v>0</v>
      </c>
      <c r="AF306" s="28">
        <v>0</v>
      </c>
      <c r="AG306" s="28">
        <v>0</v>
      </c>
      <c r="AH306" s="28">
        <v>0</v>
      </c>
      <c r="AI306" s="28">
        <v>0</v>
      </c>
      <c r="AJ306" s="28">
        <v>0</v>
      </c>
      <c r="AK306" s="28">
        <v>0</v>
      </c>
      <c r="AL306" s="28">
        <f t="shared" si="50"/>
        <v>253</v>
      </c>
      <c r="AM306" s="28">
        <f t="shared" si="44"/>
        <v>253</v>
      </c>
      <c r="AN306" s="27" t="s">
        <v>1530</v>
      </c>
      <c r="AO306" s="24">
        <v>45005</v>
      </c>
      <c r="AP306" s="24"/>
      <c r="AQ306" s="24"/>
      <c r="AR306" s="27" t="s">
        <v>47</v>
      </c>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row>
    <row r="307" spans="1:107" customFormat="1" ht="59.25" customHeight="1" x14ac:dyDescent="0.3">
      <c r="A307" s="26" t="s">
        <v>1885</v>
      </c>
      <c r="B307" s="24">
        <v>44904</v>
      </c>
      <c r="C307" s="25">
        <v>545</v>
      </c>
      <c r="D307" s="26" t="s">
        <v>1886</v>
      </c>
      <c r="E307" s="6" t="s">
        <v>1887</v>
      </c>
      <c r="F307" s="24">
        <v>44938</v>
      </c>
      <c r="G307" s="25" t="s">
        <v>1888</v>
      </c>
      <c r="H307" s="27" t="s">
        <v>179</v>
      </c>
      <c r="I307" s="27" t="s">
        <v>1663</v>
      </c>
      <c r="J307" s="28">
        <v>288851162.69999999</v>
      </c>
      <c r="K307" s="29">
        <f t="shared" si="48"/>
        <v>288851162.69999999</v>
      </c>
      <c r="L307" s="29">
        <f t="shared" si="46"/>
        <v>288851162.69999999</v>
      </c>
      <c r="M307" s="27" t="s">
        <v>1618</v>
      </c>
      <c r="N307" s="27" t="s">
        <v>1889</v>
      </c>
      <c r="O307" s="27" t="s">
        <v>988</v>
      </c>
      <c r="P307" s="63">
        <v>0</v>
      </c>
      <c r="Q307" s="25">
        <v>100</v>
      </c>
      <c r="R307" s="25" t="s">
        <v>1446</v>
      </c>
      <c r="S307" s="67">
        <v>30</v>
      </c>
      <c r="T307" s="29">
        <f>L307/V307</f>
        <v>25813.329999999998</v>
      </c>
      <c r="U307" s="28">
        <f t="shared" si="49"/>
        <v>774399.89999999991</v>
      </c>
      <c r="V307" s="28">
        <f t="shared" si="47"/>
        <v>11190</v>
      </c>
      <c r="W307" s="28">
        <v>11190</v>
      </c>
      <c r="X307" s="28">
        <v>0</v>
      </c>
      <c r="Y307" s="28">
        <v>0</v>
      </c>
      <c r="Z307" s="28">
        <v>0</v>
      </c>
      <c r="AA307" s="28">
        <v>0</v>
      </c>
      <c r="AB307" s="28">
        <v>0</v>
      </c>
      <c r="AC307" s="28">
        <v>0</v>
      </c>
      <c r="AD307" s="28">
        <v>0</v>
      </c>
      <c r="AE307" s="28">
        <v>0</v>
      </c>
      <c r="AF307" s="28">
        <v>0</v>
      </c>
      <c r="AG307" s="28">
        <v>0</v>
      </c>
      <c r="AH307" s="28">
        <v>0</v>
      </c>
      <c r="AI307" s="28">
        <v>0</v>
      </c>
      <c r="AJ307" s="28">
        <v>0</v>
      </c>
      <c r="AK307" s="28">
        <v>0</v>
      </c>
      <c r="AL307" s="28">
        <f t="shared" si="50"/>
        <v>373</v>
      </c>
      <c r="AM307" s="28">
        <f t="shared" si="44"/>
        <v>373</v>
      </c>
      <c r="AN307" s="27" t="s">
        <v>1890</v>
      </c>
      <c r="AO307" s="24">
        <v>44986</v>
      </c>
      <c r="AP307" s="24"/>
      <c r="AQ307" s="24"/>
      <c r="AR307" s="27" t="s">
        <v>47</v>
      </c>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row>
    <row r="308" spans="1:107" customFormat="1" ht="59.25" customHeight="1" x14ac:dyDescent="0.3">
      <c r="A308" s="26" t="s">
        <v>1891</v>
      </c>
      <c r="B308" s="24">
        <v>44904</v>
      </c>
      <c r="C308" s="25">
        <v>545</v>
      </c>
      <c r="D308" s="26" t="s">
        <v>1892</v>
      </c>
      <c r="E308" s="6" t="s">
        <v>1893</v>
      </c>
      <c r="F308" s="24">
        <v>44938</v>
      </c>
      <c r="G308" s="25" t="s">
        <v>1894</v>
      </c>
      <c r="H308" s="27" t="s">
        <v>179</v>
      </c>
      <c r="I308" s="27" t="s">
        <v>1663</v>
      </c>
      <c r="J308" s="28">
        <v>195923174.69999999</v>
      </c>
      <c r="K308" s="29">
        <f t="shared" si="48"/>
        <v>195923174.69999999</v>
      </c>
      <c r="L308" s="29">
        <f t="shared" si="46"/>
        <v>195923174.69999999</v>
      </c>
      <c r="M308" s="27" t="s">
        <v>1618</v>
      </c>
      <c r="N308" s="27" t="s">
        <v>1664</v>
      </c>
      <c r="O308" s="27" t="s">
        <v>988</v>
      </c>
      <c r="P308" s="63">
        <v>0</v>
      </c>
      <c r="Q308" s="25">
        <v>100</v>
      </c>
      <c r="R308" s="25" t="s">
        <v>1446</v>
      </c>
      <c r="S308" s="67">
        <v>30</v>
      </c>
      <c r="T308" s="29">
        <f>L308/V308</f>
        <v>25813.329999999998</v>
      </c>
      <c r="U308" s="28">
        <f t="shared" si="49"/>
        <v>774399.89999999991</v>
      </c>
      <c r="V308" s="28">
        <f t="shared" si="47"/>
        <v>7590</v>
      </c>
      <c r="W308" s="28">
        <v>7590</v>
      </c>
      <c r="X308" s="28"/>
      <c r="Y308" s="28"/>
      <c r="Z308" s="28"/>
      <c r="AA308" s="28"/>
      <c r="AB308" s="28"/>
      <c r="AC308" s="28"/>
      <c r="AD308" s="28"/>
      <c r="AE308" s="28"/>
      <c r="AF308" s="28"/>
      <c r="AG308" s="28"/>
      <c r="AH308" s="28"/>
      <c r="AI308" s="28"/>
      <c r="AJ308" s="28"/>
      <c r="AK308" s="28"/>
      <c r="AL308" s="28">
        <f t="shared" si="50"/>
        <v>253</v>
      </c>
      <c r="AM308" s="28">
        <f t="shared" si="44"/>
        <v>253</v>
      </c>
      <c r="AN308" s="27" t="s">
        <v>1530</v>
      </c>
      <c r="AO308" s="24">
        <v>44986</v>
      </c>
      <c r="AP308" s="24"/>
      <c r="AQ308" s="24"/>
      <c r="AR308" s="27" t="s">
        <v>47</v>
      </c>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row>
    <row r="309" spans="1:107" customFormat="1" ht="59.25" customHeight="1" x14ac:dyDescent="0.3">
      <c r="A309" s="26" t="s">
        <v>1895</v>
      </c>
      <c r="B309" s="24">
        <v>44904</v>
      </c>
      <c r="C309" s="25">
        <v>545</v>
      </c>
      <c r="D309" s="26" t="s">
        <v>1896</v>
      </c>
      <c r="E309" s="6" t="s">
        <v>1897</v>
      </c>
      <c r="F309" s="24">
        <v>44937</v>
      </c>
      <c r="G309" s="25" t="s">
        <v>1898</v>
      </c>
      <c r="H309" s="27" t="s">
        <v>758</v>
      </c>
      <c r="I309" s="27" t="s">
        <v>1899</v>
      </c>
      <c r="J309" s="28">
        <v>283196981.75999999</v>
      </c>
      <c r="K309" s="29">
        <v>311516679.94</v>
      </c>
      <c r="L309" s="29">
        <f t="shared" si="46"/>
        <v>311516679.94</v>
      </c>
      <c r="M309" s="27" t="s">
        <v>1900</v>
      </c>
      <c r="N309" s="27" t="s">
        <v>1901</v>
      </c>
      <c r="O309" s="27" t="s">
        <v>1393</v>
      </c>
      <c r="P309" s="63">
        <v>0</v>
      </c>
      <c r="Q309" s="25">
        <v>100</v>
      </c>
      <c r="R309" s="25" t="s">
        <v>540</v>
      </c>
      <c r="S309" s="73">
        <v>18541.599999999999</v>
      </c>
      <c r="T309" s="29">
        <f>L309/V309</f>
        <v>47.730000000612876</v>
      </c>
      <c r="U309" s="28">
        <f t="shared" si="49"/>
        <v>884990.56801136362</v>
      </c>
      <c r="V309" s="28">
        <f t="shared" si="47"/>
        <v>6526643.1999999993</v>
      </c>
      <c r="W309" s="28">
        <v>3300404.8</v>
      </c>
      <c r="X309" s="28">
        <v>0</v>
      </c>
      <c r="Y309" s="28">
        <v>0</v>
      </c>
      <c r="Z309" s="28">
        <v>0</v>
      </c>
      <c r="AA309" s="28">
        <v>0</v>
      </c>
      <c r="AB309" s="28">
        <v>3226238.4</v>
      </c>
      <c r="AC309" s="28">
        <v>0</v>
      </c>
      <c r="AD309" s="28">
        <v>0</v>
      </c>
      <c r="AE309" s="28">
        <v>0</v>
      </c>
      <c r="AF309" s="28">
        <v>0</v>
      </c>
      <c r="AG309" s="28">
        <v>0</v>
      </c>
      <c r="AH309" s="28">
        <v>0</v>
      </c>
      <c r="AI309" s="28">
        <v>0</v>
      </c>
      <c r="AJ309" s="28">
        <v>0</v>
      </c>
      <c r="AK309" s="28">
        <v>0</v>
      </c>
      <c r="AL309" s="28">
        <f t="shared" si="50"/>
        <v>352</v>
      </c>
      <c r="AM309" s="28">
        <f t="shared" si="44"/>
        <v>352</v>
      </c>
      <c r="AN309" s="27" t="s">
        <v>1310</v>
      </c>
      <c r="AO309" s="24">
        <v>45017</v>
      </c>
      <c r="AP309" s="24">
        <v>45108</v>
      </c>
      <c r="AQ309" s="24"/>
      <c r="AR309" s="27" t="s">
        <v>47</v>
      </c>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row>
    <row r="310" spans="1:107" customFormat="1" ht="42.75" customHeight="1" x14ac:dyDescent="0.3">
      <c r="A310" s="26" t="s">
        <v>1902</v>
      </c>
      <c r="B310" s="24">
        <v>44908</v>
      </c>
      <c r="C310" s="25">
        <v>1688</v>
      </c>
      <c r="D310" s="26" t="s">
        <v>1903</v>
      </c>
      <c r="E310" s="6" t="s">
        <v>1904</v>
      </c>
      <c r="F310" s="24">
        <v>44944</v>
      </c>
      <c r="G310" s="25" t="s">
        <v>1905</v>
      </c>
      <c r="H310" s="27" t="s">
        <v>1906</v>
      </c>
      <c r="I310" s="27" t="s">
        <v>1907</v>
      </c>
      <c r="J310" s="28">
        <v>607448000</v>
      </c>
      <c r="K310" s="29">
        <f>J310</f>
        <v>607448000</v>
      </c>
      <c r="L310" s="29">
        <f t="shared" si="46"/>
        <v>607448000</v>
      </c>
      <c r="M310" s="27" t="s">
        <v>1908</v>
      </c>
      <c r="N310" s="27" t="s">
        <v>1909</v>
      </c>
      <c r="O310" s="27" t="s">
        <v>45</v>
      </c>
      <c r="P310" s="63">
        <v>100</v>
      </c>
      <c r="Q310" s="25">
        <v>0</v>
      </c>
      <c r="R310" s="25" t="s">
        <v>46</v>
      </c>
      <c r="S310" s="67">
        <v>1</v>
      </c>
      <c r="T310" s="29">
        <f>L310/V310</f>
        <v>1518620</v>
      </c>
      <c r="U310" s="28">
        <f t="shared" si="49"/>
        <v>1518620</v>
      </c>
      <c r="V310" s="28">
        <f t="shared" si="47"/>
        <v>400</v>
      </c>
      <c r="W310" s="28">
        <v>400</v>
      </c>
      <c r="X310" s="28"/>
      <c r="Y310" s="28"/>
      <c r="Z310" s="28"/>
      <c r="AA310" s="28"/>
      <c r="AB310" s="28"/>
      <c r="AC310" s="28"/>
      <c r="AD310" s="28"/>
      <c r="AE310" s="28"/>
      <c r="AF310" s="28"/>
      <c r="AG310" s="28"/>
      <c r="AH310" s="28"/>
      <c r="AI310" s="28"/>
      <c r="AJ310" s="28"/>
      <c r="AK310" s="28"/>
      <c r="AL310" s="28">
        <f t="shared" si="50"/>
        <v>400</v>
      </c>
      <c r="AM310" s="28">
        <f t="shared" si="44"/>
        <v>400</v>
      </c>
      <c r="AN310" s="27"/>
      <c r="AO310" s="24">
        <v>45047</v>
      </c>
      <c r="AP310" s="24"/>
      <c r="AQ310" s="24"/>
      <c r="AR310" s="27" t="s">
        <v>360</v>
      </c>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row>
    <row r="311" spans="1:107" customFormat="1" ht="39" customHeight="1" x14ac:dyDescent="0.3">
      <c r="A311" s="26" t="s">
        <v>1910</v>
      </c>
      <c r="B311" s="24">
        <v>44908</v>
      </c>
      <c r="C311" s="25">
        <v>1688</v>
      </c>
      <c r="D311" s="26" t="s">
        <v>1911</v>
      </c>
      <c r="E311" s="6" t="s">
        <v>1912</v>
      </c>
      <c r="F311" s="24">
        <v>44943</v>
      </c>
      <c r="G311" s="25" t="s">
        <v>1913</v>
      </c>
      <c r="H311" s="27" t="s">
        <v>143</v>
      </c>
      <c r="I311" s="27" t="s">
        <v>1907</v>
      </c>
      <c r="J311" s="28">
        <v>897504000</v>
      </c>
      <c r="K311" s="29">
        <f>J311</f>
        <v>897504000</v>
      </c>
      <c r="L311" s="29">
        <f t="shared" si="46"/>
        <v>897504000</v>
      </c>
      <c r="M311" s="27" t="s">
        <v>1914</v>
      </c>
      <c r="N311" s="27" t="s">
        <v>1915</v>
      </c>
      <c r="O311" s="27" t="s">
        <v>45</v>
      </c>
      <c r="P311" s="63">
        <v>100</v>
      </c>
      <c r="Q311" s="25">
        <v>0</v>
      </c>
      <c r="R311" s="25" t="s">
        <v>46</v>
      </c>
      <c r="S311" s="67">
        <v>1</v>
      </c>
      <c r="T311" s="29">
        <f>L311/V311</f>
        <v>1495840</v>
      </c>
      <c r="U311" s="28">
        <f t="shared" si="49"/>
        <v>1495840</v>
      </c>
      <c r="V311" s="28">
        <f t="shared" si="47"/>
        <v>600</v>
      </c>
      <c r="W311" s="28">
        <v>600</v>
      </c>
      <c r="X311" s="28">
        <v>0</v>
      </c>
      <c r="Y311" s="28">
        <v>0</v>
      </c>
      <c r="Z311" s="28">
        <v>0</v>
      </c>
      <c r="AA311" s="28">
        <v>0</v>
      </c>
      <c r="AB311" s="28">
        <v>0</v>
      </c>
      <c r="AC311" s="28">
        <v>0</v>
      </c>
      <c r="AD311" s="28">
        <v>0</v>
      </c>
      <c r="AE311" s="28">
        <v>0</v>
      </c>
      <c r="AF311" s="28">
        <v>0</v>
      </c>
      <c r="AG311" s="28">
        <v>0</v>
      </c>
      <c r="AH311" s="28">
        <v>0</v>
      </c>
      <c r="AI311" s="28">
        <v>0</v>
      </c>
      <c r="AJ311" s="28">
        <v>0</v>
      </c>
      <c r="AK311" s="28">
        <v>0</v>
      </c>
      <c r="AL311" s="28">
        <f t="shared" si="50"/>
        <v>600</v>
      </c>
      <c r="AM311" s="28">
        <f t="shared" si="44"/>
        <v>600</v>
      </c>
      <c r="AN311" s="27"/>
      <c r="AO311" s="24">
        <v>44986</v>
      </c>
      <c r="AP311" s="24"/>
      <c r="AQ311" s="24"/>
      <c r="AR311" s="27" t="s">
        <v>47</v>
      </c>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row>
    <row r="312" spans="1:107" customFormat="1" ht="41.25" customHeight="1" x14ac:dyDescent="0.3">
      <c r="A312" s="26" t="s">
        <v>1916</v>
      </c>
      <c r="B312" s="24">
        <v>44916</v>
      </c>
      <c r="C312" s="25">
        <v>545</v>
      </c>
      <c r="D312" s="26" t="s">
        <v>1917</v>
      </c>
      <c r="E312" s="6" t="s">
        <v>1918</v>
      </c>
      <c r="F312" s="24">
        <v>44943</v>
      </c>
      <c r="G312" s="25" t="s">
        <v>1919</v>
      </c>
      <c r="H312" s="27" t="s">
        <v>834</v>
      </c>
      <c r="I312" s="27" t="s">
        <v>1482</v>
      </c>
      <c r="J312" s="28">
        <v>195259960.16999999</v>
      </c>
      <c r="K312" s="29">
        <v>201840153.56999999</v>
      </c>
      <c r="L312" s="29">
        <f t="shared" si="46"/>
        <v>201840153.56999999</v>
      </c>
      <c r="M312" s="27" t="s">
        <v>1493</v>
      </c>
      <c r="N312" s="27" t="s">
        <v>1920</v>
      </c>
      <c r="O312" s="27" t="s">
        <v>303</v>
      </c>
      <c r="P312" s="63">
        <v>0</v>
      </c>
      <c r="Q312" s="25">
        <v>100</v>
      </c>
      <c r="R312" s="25" t="s">
        <v>1921</v>
      </c>
      <c r="S312" s="67">
        <v>30</v>
      </c>
      <c r="T312" s="29">
        <f>L312/V312</f>
        <v>970.53</v>
      </c>
      <c r="U312" s="28">
        <f t="shared" si="49"/>
        <v>29115.899999999998</v>
      </c>
      <c r="V312" s="28">
        <f t="shared" si="47"/>
        <v>207969</v>
      </c>
      <c r="W312" s="28">
        <f>201189+6780</f>
        <v>207969</v>
      </c>
      <c r="X312" s="28">
        <v>0</v>
      </c>
      <c r="Y312" s="28">
        <v>0</v>
      </c>
      <c r="Z312" s="28">
        <v>0</v>
      </c>
      <c r="AA312" s="28">
        <v>0</v>
      </c>
      <c r="AB312" s="28">
        <v>0</v>
      </c>
      <c r="AC312" s="28">
        <v>0</v>
      </c>
      <c r="AD312" s="28">
        <v>0</v>
      </c>
      <c r="AE312" s="28">
        <v>0</v>
      </c>
      <c r="AF312" s="28">
        <v>0</v>
      </c>
      <c r="AG312" s="28">
        <v>0</v>
      </c>
      <c r="AH312" s="28">
        <v>0</v>
      </c>
      <c r="AI312" s="28">
        <v>0</v>
      </c>
      <c r="AJ312" s="28">
        <v>0</v>
      </c>
      <c r="AK312" s="28">
        <v>0</v>
      </c>
      <c r="AL312" s="28">
        <f t="shared" si="50"/>
        <v>6932.3</v>
      </c>
      <c r="AM312" s="28">
        <f t="shared" si="44"/>
        <v>6933</v>
      </c>
      <c r="AN312" s="27" t="s">
        <v>1310</v>
      </c>
      <c r="AO312" s="24">
        <v>44986</v>
      </c>
      <c r="AP312" s="24"/>
      <c r="AQ312" s="24"/>
      <c r="AR312" s="27" t="s">
        <v>47</v>
      </c>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row>
    <row r="313" spans="1:107" customFormat="1" ht="35.25" customHeight="1" x14ac:dyDescent="0.3">
      <c r="A313" s="26" t="s">
        <v>1922</v>
      </c>
      <c r="B313" s="24">
        <v>44916</v>
      </c>
      <c r="C313" s="25">
        <v>545</v>
      </c>
      <c r="D313" s="25" t="s">
        <v>416</v>
      </c>
      <c r="E313" s="25" t="s">
        <v>416</v>
      </c>
      <c r="F313" s="25" t="s">
        <v>416</v>
      </c>
      <c r="G313" s="25" t="s">
        <v>416</v>
      </c>
      <c r="H313" s="25" t="s">
        <v>416</v>
      </c>
      <c r="I313" s="27" t="s">
        <v>1923</v>
      </c>
      <c r="J313" s="28">
        <v>0</v>
      </c>
      <c r="K313" s="29">
        <f t="shared" ref="K313:L344" si="51">J313</f>
        <v>0</v>
      </c>
      <c r="L313" s="29">
        <f t="shared" si="46"/>
        <v>0</v>
      </c>
      <c r="M313" s="27"/>
      <c r="N313" s="27"/>
      <c r="O313" s="27"/>
      <c r="P313" s="63"/>
      <c r="Q313" s="25"/>
      <c r="R313" s="25"/>
      <c r="S313" s="67"/>
      <c r="T313" s="29" t="e">
        <f>L313/V313</f>
        <v>#DIV/0!</v>
      </c>
      <c r="U313" s="28" t="e">
        <f t="shared" si="49"/>
        <v>#DIV/0!</v>
      </c>
      <c r="V313" s="28">
        <f t="shared" si="47"/>
        <v>0</v>
      </c>
      <c r="W313" s="28"/>
      <c r="X313" s="28"/>
      <c r="Y313" s="28"/>
      <c r="Z313" s="28"/>
      <c r="AA313" s="28"/>
      <c r="AB313" s="28"/>
      <c r="AC313" s="28"/>
      <c r="AD313" s="28"/>
      <c r="AE313" s="28"/>
      <c r="AF313" s="28"/>
      <c r="AG313" s="28"/>
      <c r="AH313" s="28"/>
      <c r="AI313" s="28"/>
      <c r="AJ313" s="28"/>
      <c r="AK313" s="28"/>
      <c r="AL313" s="28" t="e">
        <f t="shared" si="50"/>
        <v>#DIV/0!</v>
      </c>
      <c r="AM313" s="28" t="e">
        <f t="shared" si="44"/>
        <v>#DIV/0!</v>
      </c>
      <c r="AN313" s="27"/>
      <c r="AO313" s="24"/>
      <c r="AP313" s="24"/>
      <c r="AQ313" s="24"/>
      <c r="AR313" s="27"/>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row>
    <row r="314" spans="1:107" customFormat="1" ht="48" customHeight="1" x14ac:dyDescent="0.3">
      <c r="A314" s="26" t="s">
        <v>1924</v>
      </c>
      <c r="B314" s="24">
        <v>44921</v>
      </c>
      <c r="C314" s="25">
        <v>545</v>
      </c>
      <c r="D314" s="26" t="s">
        <v>1925</v>
      </c>
      <c r="E314" s="6" t="s">
        <v>1926</v>
      </c>
      <c r="F314" s="24">
        <v>44950</v>
      </c>
      <c r="G314" s="25" t="s">
        <v>1927</v>
      </c>
      <c r="H314" s="27" t="s">
        <v>1928</v>
      </c>
      <c r="I314" s="27" t="s">
        <v>1929</v>
      </c>
      <c r="J314" s="28">
        <v>553410000</v>
      </c>
      <c r="K314" s="29">
        <f t="shared" si="51"/>
        <v>553410000</v>
      </c>
      <c r="L314" s="29">
        <f t="shared" si="46"/>
        <v>553410000</v>
      </c>
      <c r="M314" s="27" t="s">
        <v>1930</v>
      </c>
      <c r="N314" s="27" t="s">
        <v>1931</v>
      </c>
      <c r="O314" s="27" t="s">
        <v>988</v>
      </c>
      <c r="P314" s="63">
        <v>0</v>
      </c>
      <c r="Q314" s="25">
        <v>100</v>
      </c>
      <c r="R314" s="25" t="s">
        <v>1921</v>
      </c>
      <c r="S314" s="67">
        <v>1</v>
      </c>
      <c r="T314" s="29">
        <f>L314/V314</f>
        <v>92235000</v>
      </c>
      <c r="U314" s="28">
        <f t="shared" si="49"/>
        <v>92235000</v>
      </c>
      <c r="V314" s="28">
        <f t="shared" si="47"/>
        <v>6</v>
      </c>
      <c r="W314" s="28">
        <v>6</v>
      </c>
      <c r="X314" s="28">
        <v>0</v>
      </c>
      <c r="Y314" s="28">
        <v>0</v>
      </c>
      <c r="Z314" s="28">
        <v>0</v>
      </c>
      <c r="AA314" s="28">
        <v>0</v>
      </c>
      <c r="AB314" s="28">
        <v>0</v>
      </c>
      <c r="AC314" s="28">
        <v>0</v>
      </c>
      <c r="AD314" s="28">
        <v>0</v>
      </c>
      <c r="AE314" s="28">
        <v>0</v>
      </c>
      <c r="AF314" s="28">
        <v>0</v>
      </c>
      <c r="AG314" s="28">
        <v>0</v>
      </c>
      <c r="AH314" s="28">
        <v>0</v>
      </c>
      <c r="AI314" s="28">
        <v>0</v>
      </c>
      <c r="AJ314" s="28">
        <v>0</v>
      </c>
      <c r="AK314" s="28">
        <v>0</v>
      </c>
      <c r="AL314" s="28">
        <f t="shared" si="50"/>
        <v>6</v>
      </c>
      <c r="AM314" s="28">
        <f t="shared" si="44"/>
        <v>6</v>
      </c>
      <c r="AN314" s="27"/>
      <c r="AO314" s="24"/>
      <c r="AP314" s="24"/>
      <c r="AQ314" s="24"/>
      <c r="AR314" s="27" t="s">
        <v>47</v>
      </c>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row>
    <row r="315" spans="1:107" x14ac:dyDescent="0.3">
      <c r="A315" s="26" t="s">
        <v>1932</v>
      </c>
      <c r="B315" s="24"/>
      <c r="C315" s="25"/>
      <c r="D315" s="25" t="s">
        <v>416</v>
      </c>
      <c r="E315" s="25" t="s">
        <v>416</v>
      </c>
      <c r="F315" s="25" t="s">
        <v>416</v>
      </c>
      <c r="G315" s="25" t="s">
        <v>416</v>
      </c>
      <c r="H315" s="25" t="s">
        <v>416</v>
      </c>
      <c r="I315" s="25" t="s">
        <v>416</v>
      </c>
      <c r="J315" s="28">
        <v>0</v>
      </c>
      <c r="K315" s="29">
        <f t="shared" si="51"/>
        <v>0</v>
      </c>
      <c r="L315" s="29">
        <f t="shared" si="46"/>
        <v>0</v>
      </c>
      <c r="M315" s="27"/>
      <c r="N315" s="27"/>
      <c r="O315" s="27"/>
      <c r="P315" s="63"/>
      <c r="Q315" s="25"/>
      <c r="R315" s="25"/>
      <c r="S315" s="67"/>
      <c r="T315" s="29" t="e">
        <f>L315/V315</f>
        <v>#DIV/0!</v>
      </c>
      <c r="U315" s="28" t="e">
        <f t="shared" si="49"/>
        <v>#DIV/0!</v>
      </c>
      <c r="V315" s="28">
        <f t="shared" si="47"/>
        <v>0</v>
      </c>
      <c r="W315" s="28"/>
      <c r="X315" s="28"/>
      <c r="Y315" s="28"/>
      <c r="Z315" s="28"/>
      <c r="AA315" s="28"/>
      <c r="AB315" s="28"/>
      <c r="AC315" s="28"/>
      <c r="AD315" s="28"/>
      <c r="AE315" s="28"/>
      <c r="AF315" s="28"/>
      <c r="AG315" s="28"/>
      <c r="AH315" s="28"/>
      <c r="AI315" s="28"/>
      <c r="AJ315" s="28"/>
      <c r="AK315" s="28"/>
      <c r="AL315" s="28" t="e">
        <f t="shared" si="50"/>
        <v>#DIV/0!</v>
      </c>
      <c r="AM315" s="28" t="e">
        <f t="shared" si="44"/>
        <v>#DIV/0!</v>
      </c>
      <c r="AN315" s="27"/>
      <c r="AO315" s="24"/>
      <c r="AP315" s="24"/>
      <c r="AQ315" s="24"/>
      <c r="AR315" s="27"/>
    </row>
    <row r="316" spans="1:107" customFormat="1" ht="79.5" customHeight="1" x14ac:dyDescent="0.3">
      <c r="A316" s="23" t="s">
        <v>1933</v>
      </c>
      <c r="B316" s="47">
        <v>44945</v>
      </c>
      <c r="C316" s="27">
        <v>545</v>
      </c>
      <c r="D316" s="26" t="s">
        <v>1934</v>
      </c>
      <c r="E316" s="6" t="s">
        <v>1935</v>
      </c>
      <c r="F316" s="24">
        <v>44964</v>
      </c>
      <c r="G316" s="23" t="s">
        <v>1936</v>
      </c>
      <c r="H316" s="27" t="s">
        <v>834</v>
      </c>
      <c r="I316" s="27" t="s">
        <v>1377</v>
      </c>
      <c r="J316" s="28">
        <v>5562216</v>
      </c>
      <c r="K316" s="29">
        <f t="shared" si="51"/>
        <v>5562216</v>
      </c>
      <c r="L316" s="29">
        <f t="shared" si="46"/>
        <v>5562216</v>
      </c>
      <c r="M316" s="27" t="s">
        <v>1378</v>
      </c>
      <c r="N316" s="27" t="s">
        <v>1379</v>
      </c>
      <c r="O316" s="27" t="s">
        <v>173</v>
      </c>
      <c r="P316" s="63">
        <v>0</v>
      </c>
      <c r="Q316" s="25">
        <v>100</v>
      </c>
      <c r="R316" s="25" t="s">
        <v>1921</v>
      </c>
      <c r="S316" s="67">
        <v>60</v>
      </c>
      <c r="T316" s="29">
        <f>L316/V316</f>
        <v>2317.59</v>
      </c>
      <c r="U316" s="28">
        <f t="shared" si="49"/>
        <v>139055.40000000002</v>
      </c>
      <c r="V316" s="28">
        <f t="shared" si="47"/>
        <v>2400</v>
      </c>
      <c r="W316" s="28">
        <v>2400</v>
      </c>
      <c r="X316" s="28">
        <v>0</v>
      </c>
      <c r="Y316" s="28">
        <v>0</v>
      </c>
      <c r="Z316" s="28">
        <v>0</v>
      </c>
      <c r="AA316" s="28">
        <v>0</v>
      </c>
      <c r="AB316" s="28">
        <v>0</v>
      </c>
      <c r="AC316" s="28">
        <v>0</v>
      </c>
      <c r="AD316" s="28">
        <v>0</v>
      </c>
      <c r="AE316" s="28">
        <v>0</v>
      </c>
      <c r="AF316" s="28">
        <v>0</v>
      </c>
      <c r="AG316" s="28">
        <v>0</v>
      </c>
      <c r="AH316" s="28">
        <v>0</v>
      </c>
      <c r="AI316" s="28">
        <v>0</v>
      </c>
      <c r="AJ316" s="28">
        <v>0</v>
      </c>
      <c r="AK316" s="28">
        <v>0</v>
      </c>
      <c r="AL316" s="28">
        <f t="shared" si="50"/>
        <v>40</v>
      </c>
      <c r="AM316" s="28">
        <f t="shared" si="44"/>
        <v>40</v>
      </c>
      <c r="AN316" s="27" t="s">
        <v>1937</v>
      </c>
      <c r="AO316" s="24">
        <v>44986</v>
      </c>
      <c r="AP316" s="24"/>
      <c r="AQ316" s="24"/>
      <c r="AR316" s="27" t="s">
        <v>47</v>
      </c>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row>
    <row r="317" spans="1:107" customFormat="1" ht="79.5" customHeight="1" x14ac:dyDescent="0.3">
      <c r="A317" s="23" t="s">
        <v>1938</v>
      </c>
      <c r="B317" s="47">
        <v>44945</v>
      </c>
      <c r="C317" s="27">
        <v>545</v>
      </c>
      <c r="D317" s="26" t="s">
        <v>1939</v>
      </c>
      <c r="E317" s="6" t="s">
        <v>1940</v>
      </c>
      <c r="F317" s="24">
        <v>44964</v>
      </c>
      <c r="G317" s="23" t="s">
        <v>1941</v>
      </c>
      <c r="H317" s="27" t="s">
        <v>834</v>
      </c>
      <c r="I317" s="27" t="s">
        <v>1384</v>
      </c>
      <c r="J317" s="28">
        <v>1296108</v>
      </c>
      <c r="K317" s="29">
        <f t="shared" si="51"/>
        <v>1296108</v>
      </c>
      <c r="L317" s="29">
        <f t="shared" si="46"/>
        <v>1296108</v>
      </c>
      <c r="M317" s="27" t="s">
        <v>1378</v>
      </c>
      <c r="N317" s="27" t="s">
        <v>1385</v>
      </c>
      <c r="O317" s="27" t="s">
        <v>173</v>
      </c>
      <c r="P317" s="63">
        <v>0</v>
      </c>
      <c r="Q317" s="25">
        <v>100</v>
      </c>
      <c r="R317" s="25" t="s">
        <v>1921</v>
      </c>
      <c r="S317" s="67">
        <v>60</v>
      </c>
      <c r="T317" s="29">
        <f>L317/V317</f>
        <v>2400.1999999999998</v>
      </c>
      <c r="U317" s="28">
        <f t="shared" si="49"/>
        <v>144012</v>
      </c>
      <c r="V317" s="28">
        <f t="shared" si="47"/>
        <v>540</v>
      </c>
      <c r="W317" s="28">
        <v>540</v>
      </c>
      <c r="X317" s="28">
        <v>0</v>
      </c>
      <c r="Y317" s="28">
        <v>0</v>
      </c>
      <c r="Z317" s="28">
        <v>0</v>
      </c>
      <c r="AA317" s="28">
        <v>0</v>
      </c>
      <c r="AB317" s="28">
        <v>0</v>
      </c>
      <c r="AC317" s="28">
        <v>0</v>
      </c>
      <c r="AD317" s="28">
        <v>0</v>
      </c>
      <c r="AE317" s="28">
        <v>0</v>
      </c>
      <c r="AF317" s="28">
        <v>0</v>
      </c>
      <c r="AG317" s="28">
        <v>0</v>
      </c>
      <c r="AH317" s="28">
        <v>0</v>
      </c>
      <c r="AI317" s="28">
        <v>0</v>
      </c>
      <c r="AJ317" s="28">
        <v>0</v>
      </c>
      <c r="AK317" s="28">
        <v>0</v>
      </c>
      <c r="AL317" s="28">
        <f t="shared" si="50"/>
        <v>9</v>
      </c>
      <c r="AM317" s="28">
        <f t="shared" si="44"/>
        <v>9</v>
      </c>
      <c r="AN317" s="27" t="s">
        <v>1942</v>
      </c>
      <c r="AO317" s="24">
        <v>44986</v>
      </c>
      <c r="AP317" s="24"/>
      <c r="AQ317" s="24"/>
      <c r="AR317" s="27" t="s">
        <v>47</v>
      </c>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row>
    <row r="318" spans="1:107" customFormat="1" ht="48" customHeight="1" x14ac:dyDescent="0.3">
      <c r="A318" s="23" t="s">
        <v>1943</v>
      </c>
      <c r="B318" s="47">
        <v>44945</v>
      </c>
      <c r="C318" s="27">
        <v>545</v>
      </c>
      <c r="D318" s="26" t="s">
        <v>1944</v>
      </c>
      <c r="E318" s="6" t="s">
        <v>1945</v>
      </c>
      <c r="F318" s="24">
        <v>44974</v>
      </c>
      <c r="G318" s="23" t="s">
        <v>1946</v>
      </c>
      <c r="H318" s="27" t="s">
        <v>179</v>
      </c>
      <c r="I318" s="27" t="s">
        <v>1929</v>
      </c>
      <c r="J318" s="28">
        <v>7077108500</v>
      </c>
      <c r="K318" s="29">
        <f t="shared" si="51"/>
        <v>7077108500</v>
      </c>
      <c r="L318" s="29">
        <f t="shared" si="46"/>
        <v>7077108500</v>
      </c>
      <c r="M318" s="27" t="s">
        <v>1930</v>
      </c>
      <c r="N318" s="27" t="s">
        <v>1931</v>
      </c>
      <c r="O318" s="27" t="s">
        <v>988</v>
      </c>
      <c r="P318" s="63">
        <v>0</v>
      </c>
      <c r="Q318" s="25">
        <v>100</v>
      </c>
      <c r="R318" s="25" t="s">
        <v>1921</v>
      </c>
      <c r="S318" s="67">
        <v>1</v>
      </c>
      <c r="T318" s="29">
        <f>L318/V318</f>
        <v>91910500</v>
      </c>
      <c r="U318" s="28">
        <f t="shared" si="49"/>
        <v>91910500</v>
      </c>
      <c r="V318" s="28">
        <f t="shared" si="47"/>
        <v>77</v>
      </c>
      <c r="W318" s="28">
        <v>77</v>
      </c>
      <c r="X318" s="28">
        <v>0</v>
      </c>
      <c r="Y318" s="28">
        <v>0</v>
      </c>
      <c r="Z318" s="28">
        <v>0</v>
      </c>
      <c r="AA318" s="28">
        <v>0</v>
      </c>
      <c r="AB318" s="28">
        <v>0</v>
      </c>
      <c r="AC318" s="28">
        <v>0</v>
      </c>
      <c r="AD318" s="28">
        <v>0</v>
      </c>
      <c r="AE318" s="28">
        <v>0</v>
      </c>
      <c r="AF318" s="28">
        <v>0</v>
      </c>
      <c r="AG318" s="28">
        <v>0</v>
      </c>
      <c r="AH318" s="28">
        <v>0</v>
      </c>
      <c r="AI318" s="28">
        <v>0</v>
      </c>
      <c r="AJ318" s="28">
        <v>0</v>
      </c>
      <c r="AK318" s="28">
        <v>0</v>
      </c>
      <c r="AL318" s="28">
        <f t="shared" si="50"/>
        <v>77</v>
      </c>
      <c r="AM318" s="28">
        <f t="shared" ref="AM318:AM372" si="52">_xlfn.CEILING.MATH(AL318)</f>
        <v>77</v>
      </c>
      <c r="AN318" s="27" t="s">
        <v>1947</v>
      </c>
      <c r="AO318" s="24"/>
      <c r="AP318" s="24"/>
      <c r="AQ318" s="24"/>
      <c r="AR318" s="27" t="s">
        <v>47</v>
      </c>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row>
    <row r="319" spans="1:107" customFormat="1" ht="78" x14ac:dyDescent="0.3">
      <c r="A319" s="23" t="s">
        <v>1948</v>
      </c>
      <c r="B319" s="47">
        <v>44949</v>
      </c>
      <c r="C319" s="27" t="s">
        <v>121</v>
      </c>
      <c r="D319" s="26" t="s">
        <v>1949</v>
      </c>
      <c r="E319" s="6" t="s">
        <v>1950</v>
      </c>
      <c r="F319" s="24">
        <v>44970</v>
      </c>
      <c r="G319" s="23" t="s">
        <v>1951</v>
      </c>
      <c r="H319" s="27" t="s">
        <v>527</v>
      </c>
      <c r="I319" s="27" t="s">
        <v>1952</v>
      </c>
      <c r="J319" s="28">
        <v>130917.6</v>
      </c>
      <c r="K319" s="29">
        <f t="shared" si="51"/>
        <v>130917.6</v>
      </c>
      <c r="L319" s="29">
        <f t="shared" si="46"/>
        <v>130917.6</v>
      </c>
      <c r="M319" s="27" t="s">
        <v>1953</v>
      </c>
      <c r="N319" s="27" t="s">
        <v>1954</v>
      </c>
      <c r="O319" s="27" t="s">
        <v>45</v>
      </c>
      <c r="P319" s="63">
        <v>100</v>
      </c>
      <c r="Q319" s="25">
        <v>0</v>
      </c>
      <c r="R319" s="25" t="s">
        <v>1921</v>
      </c>
      <c r="S319" s="67">
        <v>60</v>
      </c>
      <c r="T319" s="29">
        <f>L319/V319</f>
        <v>6.38</v>
      </c>
      <c r="U319" s="28">
        <f t="shared" si="49"/>
        <v>382.8</v>
      </c>
      <c r="V319" s="28">
        <f t="shared" si="47"/>
        <v>20520</v>
      </c>
      <c r="W319" s="28">
        <v>20520</v>
      </c>
      <c r="X319" s="28">
        <v>0</v>
      </c>
      <c r="Y319" s="28">
        <v>0</v>
      </c>
      <c r="Z319" s="28">
        <v>0</v>
      </c>
      <c r="AA319" s="28">
        <v>0</v>
      </c>
      <c r="AB319" s="28">
        <v>0</v>
      </c>
      <c r="AC319" s="28">
        <v>0</v>
      </c>
      <c r="AD319" s="28">
        <v>0</v>
      </c>
      <c r="AE319" s="28">
        <v>0</v>
      </c>
      <c r="AF319" s="28">
        <v>0</v>
      </c>
      <c r="AG319" s="28">
        <v>0</v>
      </c>
      <c r="AH319" s="28">
        <v>0</v>
      </c>
      <c r="AI319" s="28">
        <v>0</v>
      </c>
      <c r="AJ319" s="28">
        <v>0</v>
      </c>
      <c r="AK319" s="28">
        <v>0</v>
      </c>
      <c r="AL319" s="28">
        <f t="shared" si="50"/>
        <v>342</v>
      </c>
      <c r="AM319" s="28">
        <f t="shared" si="52"/>
        <v>342</v>
      </c>
      <c r="AN319" s="27"/>
      <c r="AO319" s="24">
        <v>45078</v>
      </c>
      <c r="AP319" s="24"/>
      <c r="AQ319" s="24"/>
      <c r="AR319" s="27" t="s">
        <v>47</v>
      </c>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row>
    <row r="320" spans="1:107" customFormat="1" ht="144.75" customHeight="1" x14ac:dyDescent="0.3">
      <c r="A320" s="23" t="s">
        <v>1955</v>
      </c>
      <c r="B320" s="47">
        <v>44950</v>
      </c>
      <c r="C320" s="27" t="s">
        <v>121</v>
      </c>
      <c r="D320" s="26" t="s">
        <v>1956</v>
      </c>
      <c r="E320" s="6" t="s">
        <v>1957</v>
      </c>
      <c r="F320" s="24">
        <v>44970</v>
      </c>
      <c r="G320" s="23" t="s">
        <v>1958</v>
      </c>
      <c r="H320" s="27" t="s">
        <v>1959</v>
      </c>
      <c r="I320" s="27" t="s">
        <v>878</v>
      </c>
      <c r="J320" s="28">
        <v>18388935</v>
      </c>
      <c r="K320" s="29">
        <f t="shared" si="51"/>
        <v>18388935</v>
      </c>
      <c r="L320" s="29">
        <f t="shared" si="46"/>
        <v>18388935</v>
      </c>
      <c r="M320" s="27" t="s">
        <v>1960</v>
      </c>
      <c r="N320" s="27" t="s">
        <v>1961</v>
      </c>
      <c r="O320" s="27" t="s">
        <v>45</v>
      </c>
      <c r="P320" s="63">
        <v>100</v>
      </c>
      <c r="Q320" s="25">
        <v>0</v>
      </c>
      <c r="R320" s="25" t="s">
        <v>1921</v>
      </c>
      <c r="S320" s="67">
        <v>60</v>
      </c>
      <c r="T320" s="29">
        <f>L320/V320</f>
        <v>1.5</v>
      </c>
      <c r="U320" s="28">
        <f t="shared" si="49"/>
        <v>90</v>
      </c>
      <c r="V320" s="28">
        <f t="shared" si="47"/>
        <v>12259290</v>
      </c>
      <c r="W320" s="28">
        <v>12259290</v>
      </c>
      <c r="X320" s="28">
        <v>0</v>
      </c>
      <c r="Y320" s="28">
        <v>0</v>
      </c>
      <c r="Z320" s="28">
        <v>0</v>
      </c>
      <c r="AA320" s="28">
        <v>0</v>
      </c>
      <c r="AB320" s="28">
        <v>0</v>
      </c>
      <c r="AC320" s="28">
        <v>0</v>
      </c>
      <c r="AD320" s="28">
        <v>0</v>
      </c>
      <c r="AE320" s="28">
        <v>0</v>
      </c>
      <c r="AF320" s="28">
        <v>0</v>
      </c>
      <c r="AG320" s="28">
        <v>0</v>
      </c>
      <c r="AH320" s="28">
        <v>0</v>
      </c>
      <c r="AI320" s="28">
        <v>0</v>
      </c>
      <c r="AJ320" s="28">
        <v>0</v>
      </c>
      <c r="AK320" s="28">
        <v>0</v>
      </c>
      <c r="AL320" s="28">
        <f t="shared" si="50"/>
        <v>204321.5</v>
      </c>
      <c r="AM320" s="28">
        <f t="shared" si="52"/>
        <v>204322</v>
      </c>
      <c r="AN320" s="27"/>
      <c r="AO320" s="24">
        <v>45047</v>
      </c>
      <c r="AP320" s="24"/>
      <c r="AQ320" s="24"/>
      <c r="AR320" s="27" t="s">
        <v>47</v>
      </c>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row>
    <row r="321" spans="1:51" ht="62.4" x14ac:dyDescent="0.3">
      <c r="A321" s="23" t="s">
        <v>1962</v>
      </c>
      <c r="B321" s="47">
        <v>44950</v>
      </c>
      <c r="C321" s="27" t="s">
        <v>121</v>
      </c>
      <c r="D321" s="26" t="s">
        <v>1963</v>
      </c>
      <c r="E321" s="6" t="s">
        <v>1964</v>
      </c>
      <c r="F321" s="24">
        <v>44971</v>
      </c>
      <c r="G321" s="23" t="s">
        <v>1965</v>
      </c>
      <c r="H321" s="27" t="s">
        <v>1966</v>
      </c>
      <c r="I321" s="27" t="s">
        <v>1159</v>
      </c>
      <c r="J321" s="28">
        <v>1388907.11</v>
      </c>
      <c r="K321" s="29">
        <f t="shared" si="51"/>
        <v>1388907.11</v>
      </c>
      <c r="L321" s="29">
        <f t="shared" si="46"/>
        <v>1388907.11</v>
      </c>
      <c r="M321" s="27" t="s">
        <v>1160</v>
      </c>
      <c r="N321" s="27" t="s">
        <v>1161</v>
      </c>
      <c r="O321" s="27" t="s">
        <v>45</v>
      </c>
      <c r="P321" s="63">
        <v>100</v>
      </c>
      <c r="Q321" s="25">
        <v>0</v>
      </c>
      <c r="R321" s="25" t="s">
        <v>174</v>
      </c>
      <c r="S321" s="67">
        <v>240</v>
      </c>
      <c r="T321" s="29">
        <f>L321/V321</f>
        <v>0.37000000000000005</v>
      </c>
      <c r="U321" s="28">
        <f t="shared" si="49"/>
        <v>88.800000000000011</v>
      </c>
      <c r="V321" s="28">
        <f t="shared" si="47"/>
        <v>3753803</v>
      </c>
      <c r="W321" s="28">
        <v>3753803</v>
      </c>
      <c r="X321" s="28">
        <v>0</v>
      </c>
      <c r="Y321" s="28">
        <v>0</v>
      </c>
      <c r="Z321" s="28">
        <v>0</v>
      </c>
      <c r="AA321" s="28">
        <v>0</v>
      </c>
      <c r="AB321" s="28">
        <v>0</v>
      </c>
      <c r="AC321" s="28">
        <v>0</v>
      </c>
      <c r="AD321" s="28">
        <v>0</v>
      </c>
      <c r="AE321" s="28">
        <v>0</v>
      </c>
      <c r="AF321" s="28">
        <v>0</v>
      </c>
      <c r="AG321" s="28">
        <v>0</v>
      </c>
      <c r="AH321" s="28">
        <v>0</v>
      </c>
      <c r="AI321" s="28">
        <v>0</v>
      </c>
      <c r="AJ321" s="28">
        <v>0</v>
      </c>
      <c r="AK321" s="28">
        <v>0</v>
      </c>
      <c r="AL321" s="28">
        <f t="shared" si="50"/>
        <v>15640.845833333333</v>
      </c>
      <c r="AM321" s="28">
        <f t="shared" si="52"/>
        <v>15641</v>
      </c>
      <c r="AN321" s="27"/>
      <c r="AO321" s="24">
        <v>45047</v>
      </c>
      <c r="AP321" s="24"/>
      <c r="AQ321" s="24"/>
      <c r="AR321" s="27" t="s">
        <v>47</v>
      </c>
    </row>
    <row r="322" spans="1:51" ht="140.4" customHeight="1" x14ac:dyDescent="0.3">
      <c r="A322" s="23" t="s">
        <v>1967</v>
      </c>
      <c r="B322" s="47">
        <v>44950</v>
      </c>
      <c r="C322" s="27" t="s">
        <v>121</v>
      </c>
      <c r="D322" s="26" t="s">
        <v>1968</v>
      </c>
      <c r="E322" s="6" t="s">
        <v>1969</v>
      </c>
      <c r="F322" s="24">
        <v>44972</v>
      </c>
      <c r="G322" s="23" t="s">
        <v>1970</v>
      </c>
      <c r="H322" s="27" t="s">
        <v>1959</v>
      </c>
      <c r="I322" s="27" t="s">
        <v>1097</v>
      </c>
      <c r="J322" s="28">
        <v>44078580</v>
      </c>
      <c r="K322" s="29">
        <f t="shared" si="51"/>
        <v>44078580</v>
      </c>
      <c r="L322" s="29">
        <f t="shared" si="46"/>
        <v>44078580</v>
      </c>
      <c r="M322" s="27" t="s">
        <v>1971</v>
      </c>
      <c r="N322" s="27" t="s">
        <v>1972</v>
      </c>
      <c r="O322" s="27" t="s">
        <v>45</v>
      </c>
      <c r="P322" s="63">
        <v>100</v>
      </c>
      <c r="Q322" s="25">
        <v>0</v>
      </c>
      <c r="R322" s="25" t="s">
        <v>174</v>
      </c>
      <c r="S322" s="68" t="s">
        <v>1973</v>
      </c>
      <c r="T322" s="29">
        <f>L322/V322</f>
        <v>6.5</v>
      </c>
      <c r="U322" s="49" t="s">
        <v>1974</v>
      </c>
      <c r="V322" s="28">
        <f t="shared" si="47"/>
        <v>6781320</v>
      </c>
      <c r="W322" s="28">
        <v>6781320</v>
      </c>
      <c r="X322" s="28">
        <v>0</v>
      </c>
      <c r="Y322" s="28">
        <v>0</v>
      </c>
      <c r="Z322" s="28">
        <v>0</v>
      </c>
      <c r="AA322" s="28">
        <v>0</v>
      </c>
      <c r="AB322" s="28">
        <v>0</v>
      </c>
      <c r="AC322" s="28">
        <v>0</v>
      </c>
      <c r="AD322" s="28">
        <v>0</v>
      </c>
      <c r="AE322" s="28">
        <v>0</v>
      </c>
      <c r="AF322" s="28">
        <v>0</v>
      </c>
      <c r="AG322" s="28">
        <v>0</v>
      </c>
      <c r="AH322" s="28">
        <v>0</v>
      </c>
      <c r="AI322" s="28">
        <v>0</v>
      </c>
      <c r="AJ322" s="28">
        <v>0</v>
      </c>
      <c r="AK322" s="28">
        <v>0</v>
      </c>
      <c r="AL322" s="49" t="s">
        <v>1975</v>
      </c>
      <c r="AM322" s="49" t="s">
        <v>1975</v>
      </c>
      <c r="AN322" s="27"/>
      <c r="AO322" s="24">
        <v>45047</v>
      </c>
      <c r="AP322" s="24"/>
      <c r="AQ322" s="24"/>
      <c r="AR322" s="27" t="s">
        <v>47</v>
      </c>
    </row>
    <row r="323" spans="1:51" ht="57.6" x14ac:dyDescent="0.3">
      <c r="A323" s="23" t="s">
        <v>1976</v>
      </c>
      <c r="B323" s="47">
        <v>44950</v>
      </c>
      <c r="C323" s="27" t="s">
        <v>121</v>
      </c>
      <c r="D323" s="26" t="s">
        <v>416</v>
      </c>
      <c r="E323" s="6" t="s">
        <v>1977</v>
      </c>
      <c r="F323" s="24" t="s">
        <v>416</v>
      </c>
      <c r="G323" s="25" t="s">
        <v>416</v>
      </c>
      <c r="H323" s="27" t="s">
        <v>416</v>
      </c>
      <c r="I323" s="27" t="s">
        <v>864</v>
      </c>
      <c r="J323" s="28">
        <v>0</v>
      </c>
      <c r="K323" s="29">
        <f t="shared" si="51"/>
        <v>0</v>
      </c>
      <c r="L323" s="29">
        <f t="shared" si="46"/>
        <v>0</v>
      </c>
      <c r="M323" s="27"/>
      <c r="N323" s="27"/>
      <c r="O323" s="27"/>
      <c r="P323" s="63"/>
      <c r="Q323" s="25"/>
      <c r="R323" s="25"/>
      <c r="S323" s="67"/>
      <c r="T323" s="29" t="e">
        <f>L323/V323</f>
        <v>#DIV/0!</v>
      </c>
      <c r="U323" s="28" t="e">
        <f t="shared" si="49"/>
        <v>#DIV/0!</v>
      </c>
      <c r="V323" s="28">
        <f t="shared" si="47"/>
        <v>0</v>
      </c>
      <c r="W323" s="28"/>
      <c r="X323" s="28"/>
      <c r="Y323" s="28"/>
      <c r="Z323" s="28"/>
      <c r="AA323" s="28"/>
      <c r="AB323" s="28"/>
      <c r="AC323" s="28"/>
      <c r="AD323" s="28"/>
      <c r="AE323" s="28"/>
      <c r="AF323" s="28"/>
      <c r="AG323" s="28"/>
      <c r="AH323" s="28"/>
      <c r="AI323" s="28"/>
      <c r="AJ323" s="28"/>
      <c r="AK323" s="28"/>
      <c r="AL323" s="28" t="e">
        <f t="shared" si="50"/>
        <v>#DIV/0!</v>
      </c>
      <c r="AM323" s="28" t="e">
        <f t="shared" si="52"/>
        <v>#DIV/0!</v>
      </c>
      <c r="AN323" s="27"/>
      <c r="AO323" s="24"/>
      <c r="AP323" s="24"/>
      <c r="AQ323" s="24"/>
      <c r="AR323" s="27"/>
    </row>
    <row r="324" spans="1:51" ht="78" x14ac:dyDescent="0.3">
      <c r="A324" s="23" t="s">
        <v>1978</v>
      </c>
      <c r="B324" s="47">
        <v>44950</v>
      </c>
      <c r="C324" s="27">
        <v>545</v>
      </c>
      <c r="D324" s="26" t="s">
        <v>416</v>
      </c>
      <c r="E324" s="6" t="s">
        <v>1979</v>
      </c>
      <c r="F324" s="24" t="s">
        <v>416</v>
      </c>
      <c r="G324" s="25" t="s">
        <v>416</v>
      </c>
      <c r="H324" s="27" t="s">
        <v>416</v>
      </c>
      <c r="I324" s="27" t="s">
        <v>1923</v>
      </c>
      <c r="J324" s="28">
        <v>0</v>
      </c>
      <c r="K324" s="29">
        <f t="shared" si="51"/>
        <v>0</v>
      </c>
      <c r="L324" s="29">
        <f t="shared" si="46"/>
        <v>0</v>
      </c>
      <c r="M324" s="27"/>
      <c r="N324" s="27"/>
      <c r="O324" s="27"/>
      <c r="P324" s="63"/>
      <c r="Q324" s="25"/>
      <c r="R324" s="25"/>
      <c r="S324" s="67"/>
      <c r="T324" s="29" t="e">
        <f>L324/V324</f>
        <v>#DIV/0!</v>
      </c>
      <c r="U324" s="28" t="e">
        <f t="shared" si="49"/>
        <v>#DIV/0!</v>
      </c>
      <c r="V324" s="28">
        <f t="shared" si="47"/>
        <v>0</v>
      </c>
      <c r="W324" s="28"/>
      <c r="X324" s="28"/>
      <c r="Y324" s="28"/>
      <c r="Z324" s="28"/>
      <c r="AA324" s="28"/>
      <c r="AB324" s="28"/>
      <c r="AC324" s="28"/>
      <c r="AD324" s="28"/>
      <c r="AE324" s="28"/>
      <c r="AF324" s="28"/>
      <c r="AG324" s="28"/>
      <c r="AH324" s="28"/>
      <c r="AI324" s="28"/>
      <c r="AJ324" s="28"/>
      <c r="AK324" s="28"/>
      <c r="AL324" s="28" t="e">
        <f t="shared" si="50"/>
        <v>#DIV/0!</v>
      </c>
      <c r="AM324" s="28" t="e">
        <f t="shared" si="52"/>
        <v>#DIV/0!</v>
      </c>
      <c r="AN324" s="27"/>
      <c r="AO324" s="24"/>
      <c r="AP324" s="24"/>
      <c r="AQ324" s="24"/>
      <c r="AR324" s="27"/>
    </row>
    <row r="325" spans="1:51" ht="78" x14ac:dyDescent="0.3">
      <c r="A325" s="23" t="s">
        <v>1980</v>
      </c>
      <c r="B325" s="47">
        <v>44950</v>
      </c>
      <c r="C325" s="27" t="s">
        <v>121</v>
      </c>
      <c r="D325" s="26" t="s">
        <v>1981</v>
      </c>
      <c r="E325" s="6" t="s">
        <v>1982</v>
      </c>
      <c r="F325" s="24">
        <v>44970</v>
      </c>
      <c r="G325" s="23" t="s">
        <v>1983</v>
      </c>
      <c r="H325" s="27" t="s">
        <v>527</v>
      </c>
      <c r="I325" s="27" t="s">
        <v>1984</v>
      </c>
      <c r="J325" s="28">
        <v>991452</v>
      </c>
      <c r="K325" s="29">
        <f t="shared" si="51"/>
        <v>991452</v>
      </c>
      <c r="L325" s="29">
        <f t="shared" si="46"/>
        <v>991452</v>
      </c>
      <c r="M325" s="27" t="s">
        <v>1985</v>
      </c>
      <c r="N325" s="27" t="s">
        <v>1092</v>
      </c>
      <c r="O325" s="27" t="s">
        <v>45</v>
      </c>
      <c r="P325" s="63">
        <v>100</v>
      </c>
      <c r="Q325" s="25">
        <v>0</v>
      </c>
      <c r="R325" s="25" t="s">
        <v>1921</v>
      </c>
      <c r="S325" s="67">
        <v>60</v>
      </c>
      <c r="T325" s="29">
        <f>L325/V325</f>
        <v>2.59</v>
      </c>
      <c r="U325" s="28">
        <f t="shared" si="49"/>
        <v>155.39999999999998</v>
      </c>
      <c r="V325" s="28">
        <f t="shared" si="47"/>
        <v>382800</v>
      </c>
      <c r="W325" s="28">
        <v>382800</v>
      </c>
      <c r="X325" s="28">
        <v>0</v>
      </c>
      <c r="Y325" s="28">
        <v>0</v>
      </c>
      <c r="Z325" s="28">
        <v>0</v>
      </c>
      <c r="AA325" s="28">
        <v>0</v>
      </c>
      <c r="AB325" s="28">
        <v>0</v>
      </c>
      <c r="AC325" s="28">
        <v>0</v>
      </c>
      <c r="AD325" s="28">
        <v>0</v>
      </c>
      <c r="AE325" s="28">
        <v>0</v>
      </c>
      <c r="AF325" s="28">
        <v>0</v>
      </c>
      <c r="AG325" s="28">
        <v>0</v>
      </c>
      <c r="AH325" s="28">
        <v>0</v>
      </c>
      <c r="AI325" s="28">
        <v>0</v>
      </c>
      <c r="AJ325" s="28">
        <v>0</v>
      </c>
      <c r="AK325" s="28">
        <v>0</v>
      </c>
      <c r="AL325" s="28">
        <f t="shared" si="50"/>
        <v>6380</v>
      </c>
      <c r="AM325" s="28">
        <f t="shared" si="52"/>
        <v>6380</v>
      </c>
      <c r="AN325" s="27"/>
      <c r="AO325" s="24">
        <v>45047</v>
      </c>
      <c r="AP325" s="24"/>
      <c r="AQ325" s="24"/>
      <c r="AR325" s="27" t="s">
        <v>47</v>
      </c>
    </row>
    <row r="326" spans="1:51" ht="124.8" x14ac:dyDescent="0.3">
      <c r="A326" s="23" t="s">
        <v>1986</v>
      </c>
      <c r="B326" s="47">
        <v>44950</v>
      </c>
      <c r="C326" s="27" t="s">
        <v>121</v>
      </c>
      <c r="D326" s="26" t="s">
        <v>1987</v>
      </c>
      <c r="E326" s="6" t="s">
        <v>1988</v>
      </c>
      <c r="F326" s="24">
        <v>44970</v>
      </c>
      <c r="G326" s="23" t="s">
        <v>1989</v>
      </c>
      <c r="H326" s="27" t="s">
        <v>135</v>
      </c>
      <c r="I326" s="27" t="s">
        <v>1018</v>
      </c>
      <c r="J326" s="28">
        <v>169446920.65000001</v>
      </c>
      <c r="K326" s="29">
        <f t="shared" si="51"/>
        <v>169446920.65000001</v>
      </c>
      <c r="L326" s="29">
        <f t="shared" si="46"/>
        <v>169446920.65000001</v>
      </c>
      <c r="M326" s="27" t="s">
        <v>1990</v>
      </c>
      <c r="N326" s="27" t="s">
        <v>1991</v>
      </c>
      <c r="O326" s="27" t="s">
        <v>45</v>
      </c>
      <c r="P326" s="63">
        <v>100</v>
      </c>
      <c r="Q326" s="25">
        <v>0</v>
      </c>
      <c r="R326" s="25" t="s">
        <v>1921</v>
      </c>
      <c r="S326" s="67">
        <v>60</v>
      </c>
      <c r="T326" s="29">
        <f>L326/V326</f>
        <v>72.97</v>
      </c>
      <c r="U326" s="28">
        <f t="shared" si="49"/>
        <v>4378.2</v>
      </c>
      <c r="V326" s="28">
        <f t="shared" si="47"/>
        <v>2322145</v>
      </c>
      <c r="W326" s="28">
        <v>2322145</v>
      </c>
      <c r="X326" s="28">
        <v>0</v>
      </c>
      <c r="Y326" s="28">
        <v>0</v>
      </c>
      <c r="Z326" s="28">
        <v>0</v>
      </c>
      <c r="AA326" s="28">
        <v>0</v>
      </c>
      <c r="AB326" s="28">
        <v>0</v>
      </c>
      <c r="AC326" s="28">
        <v>0</v>
      </c>
      <c r="AD326" s="28">
        <v>0</v>
      </c>
      <c r="AE326" s="28">
        <v>0</v>
      </c>
      <c r="AF326" s="28">
        <v>0</v>
      </c>
      <c r="AG326" s="28">
        <v>0</v>
      </c>
      <c r="AH326" s="28">
        <v>0</v>
      </c>
      <c r="AI326" s="28">
        <v>0</v>
      </c>
      <c r="AJ326" s="28">
        <v>0</v>
      </c>
      <c r="AK326" s="28">
        <v>0</v>
      </c>
      <c r="AL326" s="28">
        <f t="shared" si="50"/>
        <v>38702.416666666664</v>
      </c>
      <c r="AM326" s="28">
        <f t="shared" si="52"/>
        <v>38703</v>
      </c>
      <c r="AN326" s="27"/>
      <c r="AO326" s="24">
        <v>45047</v>
      </c>
      <c r="AP326" s="24"/>
      <c r="AQ326" s="24"/>
      <c r="AR326" s="27" t="s">
        <v>47</v>
      </c>
    </row>
    <row r="327" spans="1:51" ht="57.6" x14ac:dyDescent="0.3">
      <c r="A327" s="23" t="s">
        <v>1992</v>
      </c>
      <c r="B327" s="47">
        <v>44950</v>
      </c>
      <c r="C327" s="27" t="s">
        <v>121</v>
      </c>
      <c r="D327" s="26" t="s">
        <v>416</v>
      </c>
      <c r="E327" s="6" t="s">
        <v>1993</v>
      </c>
      <c r="F327" s="24" t="s">
        <v>416</v>
      </c>
      <c r="G327" s="23" t="s">
        <v>416</v>
      </c>
      <c r="H327" s="27" t="s">
        <v>416</v>
      </c>
      <c r="I327" s="27" t="s">
        <v>948</v>
      </c>
      <c r="J327" s="28">
        <v>0</v>
      </c>
      <c r="K327" s="29">
        <f t="shared" si="51"/>
        <v>0</v>
      </c>
      <c r="L327" s="29">
        <f t="shared" si="46"/>
        <v>0</v>
      </c>
      <c r="M327" s="27"/>
      <c r="N327" s="27"/>
      <c r="O327" s="27"/>
      <c r="P327" s="63"/>
      <c r="Q327" s="25"/>
      <c r="R327" s="25"/>
      <c r="S327" s="67"/>
      <c r="T327" s="29" t="e">
        <f>L327/V327</f>
        <v>#DIV/0!</v>
      </c>
      <c r="U327" s="28" t="e">
        <f t="shared" si="49"/>
        <v>#DIV/0!</v>
      </c>
      <c r="V327" s="28">
        <f t="shared" si="47"/>
        <v>0</v>
      </c>
      <c r="W327" s="28"/>
      <c r="X327" s="28"/>
      <c r="Y327" s="28"/>
      <c r="Z327" s="28"/>
      <c r="AA327" s="28"/>
      <c r="AB327" s="28"/>
      <c r="AC327" s="28"/>
      <c r="AD327" s="28"/>
      <c r="AE327" s="28"/>
      <c r="AF327" s="28"/>
      <c r="AG327" s="28"/>
      <c r="AH327" s="28"/>
      <c r="AI327" s="28"/>
      <c r="AJ327" s="28"/>
      <c r="AK327" s="28"/>
      <c r="AL327" s="28" t="e">
        <f t="shared" si="50"/>
        <v>#DIV/0!</v>
      </c>
      <c r="AM327" s="28" t="e">
        <f t="shared" si="52"/>
        <v>#DIV/0!</v>
      </c>
      <c r="AN327" s="27"/>
      <c r="AO327" s="24"/>
      <c r="AP327" s="24"/>
      <c r="AQ327" s="24"/>
      <c r="AR327" s="27"/>
    </row>
    <row r="328" spans="1:51" ht="62.4" x14ac:dyDescent="0.3">
      <c r="A328" s="23" t="s">
        <v>1994</v>
      </c>
      <c r="B328" s="47">
        <v>44950</v>
      </c>
      <c r="C328" s="27" t="s">
        <v>121</v>
      </c>
      <c r="D328" s="26" t="s">
        <v>1995</v>
      </c>
      <c r="E328" s="6" t="s">
        <v>1996</v>
      </c>
      <c r="F328" s="24">
        <v>44970</v>
      </c>
      <c r="G328" s="23" t="s">
        <v>1997</v>
      </c>
      <c r="H328" s="27" t="s">
        <v>527</v>
      </c>
      <c r="I328" s="27" t="s">
        <v>1998</v>
      </c>
      <c r="J328" s="49">
        <v>873452.65</v>
      </c>
      <c r="K328" s="29">
        <f t="shared" si="51"/>
        <v>873452.65</v>
      </c>
      <c r="L328" s="29">
        <f t="shared" si="46"/>
        <v>873452.65</v>
      </c>
      <c r="M328" s="27" t="s">
        <v>914</v>
      </c>
      <c r="N328" s="27" t="s">
        <v>955</v>
      </c>
      <c r="O328" s="27" t="s">
        <v>45</v>
      </c>
      <c r="P328" s="63">
        <v>100</v>
      </c>
      <c r="Q328" s="25">
        <v>0</v>
      </c>
      <c r="R328" s="25" t="s">
        <v>1921</v>
      </c>
      <c r="S328" s="67">
        <v>60</v>
      </c>
      <c r="T328" s="29">
        <f>L328/V328</f>
        <v>4.97</v>
      </c>
      <c r="U328" s="28">
        <f t="shared" si="49"/>
        <v>298.2</v>
      </c>
      <c r="V328" s="28">
        <f t="shared" si="47"/>
        <v>175745</v>
      </c>
      <c r="W328" s="28">
        <v>175745</v>
      </c>
      <c r="X328" s="28">
        <v>0</v>
      </c>
      <c r="Y328" s="28">
        <v>0</v>
      </c>
      <c r="Z328" s="28">
        <v>0</v>
      </c>
      <c r="AA328" s="28">
        <v>0</v>
      </c>
      <c r="AB328" s="28">
        <v>0</v>
      </c>
      <c r="AC328" s="28">
        <v>0</v>
      </c>
      <c r="AD328" s="28">
        <v>0</v>
      </c>
      <c r="AE328" s="28">
        <v>0</v>
      </c>
      <c r="AF328" s="28">
        <v>0</v>
      </c>
      <c r="AG328" s="28">
        <v>0</v>
      </c>
      <c r="AH328" s="28">
        <v>0</v>
      </c>
      <c r="AI328" s="28">
        <v>0</v>
      </c>
      <c r="AJ328" s="28">
        <v>0</v>
      </c>
      <c r="AK328" s="28">
        <v>0</v>
      </c>
      <c r="AL328" s="28">
        <f t="shared" si="50"/>
        <v>2929.0833333333335</v>
      </c>
      <c r="AM328" s="28">
        <f t="shared" si="52"/>
        <v>2930</v>
      </c>
      <c r="AN328" s="27"/>
      <c r="AO328" s="24">
        <v>45047</v>
      </c>
      <c r="AP328" s="24"/>
      <c r="AQ328" s="24"/>
      <c r="AR328" s="27" t="s">
        <v>47</v>
      </c>
    </row>
    <row r="329" spans="1:51" ht="78" x14ac:dyDescent="0.3">
      <c r="A329" s="23" t="s">
        <v>1999</v>
      </c>
      <c r="B329" s="47">
        <v>44950</v>
      </c>
      <c r="C329" s="27" t="s">
        <v>121</v>
      </c>
      <c r="D329" s="26" t="s">
        <v>2000</v>
      </c>
      <c r="E329" s="6" t="s">
        <v>2001</v>
      </c>
      <c r="F329" s="24">
        <v>44977</v>
      </c>
      <c r="G329" s="25" t="s">
        <v>2002</v>
      </c>
      <c r="H329" s="27" t="s">
        <v>511</v>
      </c>
      <c r="I329" s="27" t="s">
        <v>993</v>
      </c>
      <c r="J329" s="28">
        <v>10103593.5</v>
      </c>
      <c r="K329" s="29">
        <f t="shared" si="51"/>
        <v>10103593.5</v>
      </c>
      <c r="L329" s="29">
        <f t="shared" si="46"/>
        <v>10103593.5</v>
      </c>
      <c r="M329" s="27" t="s">
        <v>2003</v>
      </c>
      <c r="N329" s="27" t="s">
        <v>2004</v>
      </c>
      <c r="O329" s="27" t="s">
        <v>45</v>
      </c>
      <c r="P329" s="63">
        <v>100</v>
      </c>
      <c r="Q329" s="25">
        <v>0</v>
      </c>
      <c r="R329" s="25" t="s">
        <v>1921</v>
      </c>
      <c r="S329" s="67">
        <v>60</v>
      </c>
      <c r="T329" s="29">
        <f>L329/V329</f>
        <v>25.74</v>
      </c>
      <c r="U329" s="28">
        <f t="shared" si="49"/>
        <v>1544.3999999999999</v>
      </c>
      <c r="V329" s="28">
        <f t="shared" si="47"/>
        <v>392525</v>
      </c>
      <c r="W329" s="28">
        <v>392525</v>
      </c>
      <c r="X329" s="28">
        <v>0</v>
      </c>
      <c r="Y329" s="28">
        <v>0</v>
      </c>
      <c r="Z329" s="28">
        <v>0</v>
      </c>
      <c r="AA329" s="28">
        <v>0</v>
      </c>
      <c r="AB329" s="28">
        <v>0</v>
      </c>
      <c r="AC329" s="28">
        <v>0</v>
      </c>
      <c r="AD329" s="28">
        <v>0</v>
      </c>
      <c r="AE329" s="28">
        <v>0</v>
      </c>
      <c r="AF329" s="28">
        <v>0</v>
      </c>
      <c r="AG329" s="28">
        <v>0</v>
      </c>
      <c r="AH329" s="28">
        <v>0</v>
      </c>
      <c r="AI329" s="28">
        <v>0</v>
      </c>
      <c r="AJ329" s="28">
        <v>0</v>
      </c>
      <c r="AK329" s="28">
        <v>0</v>
      </c>
      <c r="AL329" s="28">
        <f t="shared" si="50"/>
        <v>6542.083333333333</v>
      </c>
      <c r="AM329" s="28">
        <f t="shared" si="52"/>
        <v>6543</v>
      </c>
      <c r="AN329" s="27"/>
      <c r="AO329" s="24">
        <v>45047</v>
      </c>
      <c r="AP329" s="24"/>
      <c r="AQ329" s="24"/>
      <c r="AR329" s="27" t="s">
        <v>47</v>
      </c>
    </row>
    <row r="330" spans="1:51" ht="62.4" x14ac:dyDescent="0.3">
      <c r="A330" s="23" t="s">
        <v>2005</v>
      </c>
      <c r="B330" s="47">
        <v>44950</v>
      </c>
      <c r="C330" s="27" t="s">
        <v>121</v>
      </c>
      <c r="D330" s="26" t="s">
        <v>2006</v>
      </c>
      <c r="E330" s="6" t="s">
        <v>2007</v>
      </c>
      <c r="F330" s="24">
        <v>44974</v>
      </c>
      <c r="G330" s="25" t="s">
        <v>2008</v>
      </c>
      <c r="H330" s="27" t="s">
        <v>527</v>
      </c>
      <c r="I330" s="27" t="s">
        <v>2009</v>
      </c>
      <c r="J330" s="28">
        <v>1381551.6</v>
      </c>
      <c r="K330" s="29">
        <f t="shared" si="51"/>
        <v>1381551.6</v>
      </c>
      <c r="L330" s="29">
        <f t="shared" si="46"/>
        <v>1381551.6</v>
      </c>
      <c r="M330" s="27" t="s">
        <v>2010</v>
      </c>
      <c r="N330" s="27" t="s">
        <v>1004</v>
      </c>
      <c r="O330" s="27" t="s">
        <v>45</v>
      </c>
      <c r="P330" s="63">
        <v>100</v>
      </c>
      <c r="Q330" s="25">
        <v>0</v>
      </c>
      <c r="R330" s="25" t="s">
        <v>174</v>
      </c>
      <c r="S330" s="67">
        <v>240</v>
      </c>
      <c r="T330" s="29">
        <f>L330/V330</f>
        <v>0.66</v>
      </c>
      <c r="U330" s="28">
        <f t="shared" si="49"/>
        <v>158.4</v>
      </c>
      <c r="V330" s="28">
        <f t="shared" si="47"/>
        <v>2093260</v>
      </c>
      <c r="W330" s="28">
        <v>2093260</v>
      </c>
      <c r="X330" s="28">
        <v>0</v>
      </c>
      <c r="Y330" s="28">
        <v>0</v>
      </c>
      <c r="Z330" s="28">
        <v>0</v>
      </c>
      <c r="AA330" s="28">
        <v>0</v>
      </c>
      <c r="AB330" s="28">
        <v>0</v>
      </c>
      <c r="AC330" s="28">
        <v>0</v>
      </c>
      <c r="AD330" s="28">
        <v>0</v>
      </c>
      <c r="AE330" s="28">
        <v>0</v>
      </c>
      <c r="AF330" s="28">
        <v>0</v>
      </c>
      <c r="AG330" s="28">
        <v>0</v>
      </c>
      <c r="AH330" s="28">
        <v>0</v>
      </c>
      <c r="AI330" s="28">
        <v>0</v>
      </c>
      <c r="AJ330" s="28">
        <v>0</v>
      </c>
      <c r="AK330" s="28">
        <v>0</v>
      </c>
      <c r="AL330" s="28">
        <f t="shared" si="50"/>
        <v>8721.9166666666661</v>
      </c>
      <c r="AM330" s="28">
        <f t="shared" si="52"/>
        <v>8722</v>
      </c>
      <c r="AN330" s="27"/>
      <c r="AO330" s="24">
        <v>45047</v>
      </c>
      <c r="AP330" s="24"/>
      <c r="AQ330" s="24"/>
      <c r="AR330" s="27" t="s">
        <v>47</v>
      </c>
    </row>
    <row r="331" spans="1:51" customFormat="1" ht="62.4" x14ac:dyDescent="0.3">
      <c r="A331" s="23" t="s">
        <v>2011</v>
      </c>
      <c r="B331" s="47">
        <v>44950</v>
      </c>
      <c r="C331" s="27" t="s">
        <v>121</v>
      </c>
      <c r="D331" s="26" t="s">
        <v>2012</v>
      </c>
      <c r="E331" s="6" t="s">
        <v>2013</v>
      </c>
      <c r="F331" s="24">
        <v>44974</v>
      </c>
      <c r="G331" s="25" t="s">
        <v>2014</v>
      </c>
      <c r="H331" s="27" t="s">
        <v>511</v>
      </c>
      <c r="I331" s="27" t="s">
        <v>2015</v>
      </c>
      <c r="J331" s="28">
        <v>8968926.5999999996</v>
      </c>
      <c r="K331" s="29">
        <f t="shared" si="51"/>
        <v>8968926.5999999996</v>
      </c>
      <c r="L331" s="29">
        <f t="shared" si="46"/>
        <v>8968926.5999999996</v>
      </c>
      <c r="M331" s="27" t="s">
        <v>2016</v>
      </c>
      <c r="N331" s="27" t="s">
        <v>2017</v>
      </c>
      <c r="O331" s="27" t="s">
        <v>45</v>
      </c>
      <c r="P331" s="63">
        <v>100</v>
      </c>
      <c r="Q331" s="25">
        <v>0</v>
      </c>
      <c r="R331" s="25" t="s">
        <v>174</v>
      </c>
      <c r="S331" s="67">
        <v>300</v>
      </c>
      <c r="T331" s="29">
        <f>L331/V331</f>
        <v>11.09</v>
      </c>
      <c r="U331" s="28">
        <f t="shared" si="49"/>
        <v>3327</v>
      </c>
      <c r="V331" s="28">
        <f t="shared" si="47"/>
        <v>808740</v>
      </c>
      <c r="W331" s="28">
        <v>808740</v>
      </c>
      <c r="X331" s="28">
        <v>0</v>
      </c>
      <c r="Y331" s="28">
        <v>0</v>
      </c>
      <c r="Z331" s="28">
        <v>0</v>
      </c>
      <c r="AA331" s="28">
        <v>0</v>
      </c>
      <c r="AB331" s="28">
        <v>0</v>
      </c>
      <c r="AC331" s="28">
        <v>0</v>
      </c>
      <c r="AD331" s="28">
        <v>0</v>
      </c>
      <c r="AE331" s="28">
        <v>0</v>
      </c>
      <c r="AF331" s="28">
        <v>0</v>
      </c>
      <c r="AG331" s="28">
        <v>0</v>
      </c>
      <c r="AH331" s="28">
        <v>0</v>
      </c>
      <c r="AI331" s="28">
        <v>0</v>
      </c>
      <c r="AJ331" s="28">
        <v>0</v>
      </c>
      <c r="AK331" s="28">
        <v>0</v>
      </c>
      <c r="AL331" s="28">
        <f t="shared" si="50"/>
        <v>2695.8</v>
      </c>
      <c r="AM331" s="28">
        <f t="shared" si="52"/>
        <v>2696</v>
      </c>
      <c r="AN331" s="27"/>
      <c r="AO331" s="24">
        <v>45078</v>
      </c>
      <c r="AP331" s="24"/>
      <c r="AQ331" s="24"/>
      <c r="AR331" s="27" t="s">
        <v>47</v>
      </c>
      <c r="AS331" s="1"/>
      <c r="AT331" s="1"/>
      <c r="AU331" s="1"/>
      <c r="AV331" s="1"/>
      <c r="AW331" s="1"/>
      <c r="AX331" s="1"/>
      <c r="AY331" s="1"/>
    </row>
    <row r="332" spans="1:51" customFormat="1" ht="139.94999999999999" customHeight="1" x14ac:dyDescent="0.3">
      <c r="A332" s="23" t="s">
        <v>2018</v>
      </c>
      <c r="B332" s="47">
        <v>44950</v>
      </c>
      <c r="C332" s="27" t="s">
        <v>121</v>
      </c>
      <c r="D332" s="26" t="s">
        <v>2019</v>
      </c>
      <c r="E332" s="6" t="s">
        <v>2020</v>
      </c>
      <c r="F332" s="24">
        <v>44974</v>
      </c>
      <c r="G332" s="25" t="s">
        <v>2021</v>
      </c>
      <c r="H332" s="27" t="s">
        <v>527</v>
      </c>
      <c r="I332" s="27" t="s">
        <v>1104</v>
      </c>
      <c r="J332" s="28">
        <v>209806383</v>
      </c>
      <c r="K332" s="29">
        <f t="shared" si="51"/>
        <v>209806383</v>
      </c>
      <c r="L332" s="29">
        <f t="shared" si="46"/>
        <v>209806383</v>
      </c>
      <c r="M332" s="27" t="s">
        <v>1105</v>
      </c>
      <c r="N332" s="27" t="s">
        <v>2022</v>
      </c>
      <c r="O332" s="27" t="s">
        <v>45</v>
      </c>
      <c r="P332" s="63">
        <v>100</v>
      </c>
      <c r="Q332" s="25">
        <v>0</v>
      </c>
      <c r="R332" s="25" t="s">
        <v>1921</v>
      </c>
      <c r="S332" s="68" t="s">
        <v>2023</v>
      </c>
      <c r="T332" s="29">
        <f>L332/V332</f>
        <v>3.95</v>
      </c>
      <c r="U332" s="68" t="s">
        <v>2024</v>
      </c>
      <c r="V332" s="28">
        <f t="shared" si="47"/>
        <v>53115540</v>
      </c>
      <c r="W332" s="28">
        <v>53115540</v>
      </c>
      <c r="X332" s="28">
        <v>0</v>
      </c>
      <c r="Y332" s="28">
        <v>0</v>
      </c>
      <c r="Z332" s="28">
        <v>0</v>
      </c>
      <c r="AA332" s="28">
        <v>0</v>
      </c>
      <c r="AB332" s="28">
        <v>0</v>
      </c>
      <c r="AC332" s="28">
        <v>0</v>
      </c>
      <c r="AD332" s="28">
        <v>0</v>
      </c>
      <c r="AE332" s="28">
        <v>0</v>
      </c>
      <c r="AF332" s="28">
        <v>0</v>
      </c>
      <c r="AG332" s="28">
        <v>0</v>
      </c>
      <c r="AH332" s="28">
        <v>0</v>
      </c>
      <c r="AI332" s="28">
        <v>0</v>
      </c>
      <c r="AJ332" s="28">
        <v>0</v>
      </c>
      <c r="AK332" s="28">
        <v>0</v>
      </c>
      <c r="AL332" s="68" t="s">
        <v>2025</v>
      </c>
      <c r="AM332" s="68" t="s">
        <v>2025</v>
      </c>
      <c r="AN332" s="27"/>
      <c r="AO332" s="24">
        <v>45047</v>
      </c>
      <c r="AP332" s="24"/>
      <c r="AQ332" s="24"/>
      <c r="AR332" s="27" t="s">
        <v>47</v>
      </c>
      <c r="AS332" s="1"/>
      <c r="AT332" s="1"/>
      <c r="AU332" s="1"/>
      <c r="AV332" s="1"/>
      <c r="AW332" s="1"/>
      <c r="AX332" s="1"/>
      <c r="AY332" s="1"/>
    </row>
    <row r="333" spans="1:51" customFormat="1" ht="133.19999999999999" customHeight="1" x14ac:dyDescent="0.3">
      <c r="A333" s="23" t="s">
        <v>2026</v>
      </c>
      <c r="B333" s="47">
        <v>44950</v>
      </c>
      <c r="C333" s="27" t="s">
        <v>121</v>
      </c>
      <c r="D333" s="26" t="s">
        <v>2027</v>
      </c>
      <c r="E333" s="6" t="s">
        <v>2028</v>
      </c>
      <c r="F333" s="24">
        <v>44978</v>
      </c>
      <c r="G333" s="23" t="s">
        <v>2029</v>
      </c>
      <c r="H333" s="27" t="s">
        <v>527</v>
      </c>
      <c r="I333" s="27" t="s">
        <v>1152</v>
      </c>
      <c r="J333" s="28">
        <v>386901418.19999999</v>
      </c>
      <c r="K333" s="29">
        <f t="shared" si="51"/>
        <v>386901418.19999999</v>
      </c>
      <c r="L333" s="29">
        <f t="shared" si="46"/>
        <v>386901418.19999999</v>
      </c>
      <c r="M333" s="27" t="s">
        <v>2030</v>
      </c>
      <c r="N333" s="27" t="s">
        <v>2031</v>
      </c>
      <c r="O333" s="27" t="s">
        <v>45</v>
      </c>
      <c r="P333" s="63">
        <v>100</v>
      </c>
      <c r="Q333" s="25">
        <v>0</v>
      </c>
      <c r="R333" s="25" t="s">
        <v>1921</v>
      </c>
      <c r="S333" s="67">
        <v>30</v>
      </c>
      <c r="T333" s="29">
        <f>L333/V333</f>
        <v>6.71</v>
      </c>
      <c r="U333" s="28">
        <f t="shared" si="49"/>
        <v>201.3</v>
      </c>
      <c r="V333" s="28">
        <f t="shared" si="47"/>
        <v>57660420</v>
      </c>
      <c r="W333" s="28">
        <v>57660420</v>
      </c>
      <c r="X333" s="28">
        <v>0</v>
      </c>
      <c r="Y333" s="28">
        <v>0</v>
      </c>
      <c r="Z333" s="28">
        <v>0</v>
      </c>
      <c r="AA333" s="28">
        <v>0</v>
      </c>
      <c r="AB333" s="28">
        <v>0</v>
      </c>
      <c r="AC333" s="28">
        <v>0</v>
      </c>
      <c r="AD333" s="28">
        <v>0</v>
      </c>
      <c r="AE333" s="28">
        <v>0</v>
      </c>
      <c r="AF333" s="28">
        <v>0</v>
      </c>
      <c r="AG333" s="28">
        <v>0</v>
      </c>
      <c r="AH333" s="28">
        <v>0</v>
      </c>
      <c r="AI333" s="28">
        <v>0</v>
      </c>
      <c r="AJ333" s="28">
        <v>0</v>
      </c>
      <c r="AK333" s="28">
        <v>0</v>
      </c>
      <c r="AL333" s="28">
        <f t="shared" si="50"/>
        <v>1922014</v>
      </c>
      <c r="AM333" s="28">
        <f t="shared" si="52"/>
        <v>1922014</v>
      </c>
      <c r="AN333" s="27"/>
      <c r="AO333" s="24">
        <v>45047</v>
      </c>
      <c r="AP333" s="24"/>
      <c r="AQ333" s="24"/>
      <c r="AR333" s="27" t="s">
        <v>47</v>
      </c>
      <c r="AS333" s="1"/>
      <c r="AT333" s="1"/>
      <c r="AU333" s="1"/>
      <c r="AV333" s="1"/>
      <c r="AW333" s="1"/>
      <c r="AX333" s="1"/>
      <c r="AY333" s="1"/>
    </row>
    <row r="334" spans="1:51" customFormat="1" ht="64.95" customHeight="1" x14ac:dyDescent="0.3">
      <c r="A334" s="23" t="s">
        <v>2032</v>
      </c>
      <c r="B334" s="47">
        <v>44951</v>
      </c>
      <c r="C334" s="27" t="s">
        <v>2033</v>
      </c>
      <c r="D334" s="26" t="s">
        <v>2034</v>
      </c>
      <c r="E334" s="6" t="s">
        <v>2035</v>
      </c>
      <c r="F334" s="24">
        <v>44974</v>
      </c>
      <c r="G334" s="25" t="s">
        <v>2036</v>
      </c>
      <c r="H334" s="27" t="s">
        <v>2037</v>
      </c>
      <c r="I334" s="27" t="s">
        <v>2038</v>
      </c>
      <c r="J334" s="28">
        <v>58410861.299999997</v>
      </c>
      <c r="K334" s="29">
        <f t="shared" si="51"/>
        <v>58410861.299999997</v>
      </c>
      <c r="L334" s="29">
        <f t="shared" si="46"/>
        <v>58410861.299999997</v>
      </c>
      <c r="M334" s="27" t="s">
        <v>2039</v>
      </c>
      <c r="N334" s="27" t="s">
        <v>2040</v>
      </c>
      <c r="O334" s="27" t="s">
        <v>45</v>
      </c>
      <c r="P334" s="63">
        <v>100</v>
      </c>
      <c r="Q334" s="25">
        <v>0</v>
      </c>
      <c r="R334" s="25" t="s">
        <v>1921</v>
      </c>
      <c r="S334" s="67">
        <v>10</v>
      </c>
      <c r="T334" s="29">
        <f>L334/V334</f>
        <v>66.33</v>
      </c>
      <c r="U334" s="28">
        <f t="shared" si="49"/>
        <v>663.3</v>
      </c>
      <c r="V334" s="28">
        <f t="shared" si="47"/>
        <v>880610</v>
      </c>
      <c r="W334" s="28">
        <v>88060</v>
      </c>
      <c r="X334" s="28">
        <v>0</v>
      </c>
      <c r="Y334" s="28">
        <v>0</v>
      </c>
      <c r="Z334" s="28">
        <v>0</v>
      </c>
      <c r="AA334" s="28">
        <v>0</v>
      </c>
      <c r="AB334" s="28">
        <v>792550</v>
      </c>
      <c r="AC334" s="28">
        <v>0</v>
      </c>
      <c r="AD334" s="28">
        <v>0</v>
      </c>
      <c r="AE334" s="28">
        <v>0</v>
      </c>
      <c r="AF334" s="28">
        <v>0</v>
      </c>
      <c r="AG334" s="28">
        <v>0</v>
      </c>
      <c r="AH334" s="28">
        <v>0</v>
      </c>
      <c r="AI334" s="28">
        <v>0</v>
      </c>
      <c r="AJ334" s="28">
        <v>0</v>
      </c>
      <c r="AK334" s="28">
        <v>0</v>
      </c>
      <c r="AL334" s="28">
        <f t="shared" si="50"/>
        <v>88061</v>
      </c>
      <c r="AM334" s="28">
        <f t="shared" si="52"/>
        <v>88061</v>
      </c>
      <c r="AN334" s="27"/>
      <c r="AO334" s="24">
        <v>45047</v>
      </c>
      <c r="AP334" s="24">
        <v>45200</v>
      </c>
      <c r="AQ334" s="24"/>
      <c r="AR334" s="27" t="s">
        <v>47</v>
      </c>
      <c r="AS334" s="1"/>
      <c r="AT334" s="1"/>
      <c r="AU334" s="1"/>
      <c r="AV334" s="1"/>
      <c r="AW334" s="1"/>
      <c r="AX334" s="1"/>
      <c r="AY334" s="1"/>
    </row>
    <row r="335" spans="1:51" customFormat="1" ht="102" customHeight="1" x14ac:dyDescent="0.3">
      <c r="A335" s="23" t="s">
        <v>2041</v>
      </c>
      <c r="B335" s="47">
        <v>44951</v>
      </c>
      <c r="C335" s="27" t="s">
        <v>2033</v>
      </c>
      <c r="D335" s="26" t="s">
        <v>2042</v>
      </c>
      <c r="E335" s="6" t="s">
        <v>2043</v>
      </c>
      <c r="F335" s="24">
        <v>44974</v>
      </c>
      <c r="G335" s="25" t="s">
        <v>2044</v>
      </c>
      <c r="H335" s="27" t="s">
        <v>2045</v>
      </c>
      <c r="I335" s="27" t="s">
        <v>2046</v>
      </c>
      <c r="J335" s="28">
        <v>131394112.48</v>
      </c>
      <c r="K335" s="29">
        <f t="shared" si="51"/>
        <v>131394112.48</v>
      </c>
      <c r="L335" s="29">
        <f t="shared" si="46"/>
        <v>131394112.48</v>
      </c>
      <c r="M335" s="27" t="s">
        <v>2047</v>
      </c>
      <c r="N335" s="27" t="s">
        <v>2048</v>
      </c>
      <c r="O335" s="27" t="s">
        <v>45</v>
      </c>
      <c r="P335" s="63">
        <v>100</v>
      </c>
      <c r="Q335" s="25">
        <v>0</v>
      </c>
      <c r="R335" s="25" t="s">
        <v>1921</v>
      </c>
      <c r="S335" s="67">
        <v>10</v>
      </c>
      <c r="T335" s="29">
        <f>L335/V335</f>
        <v>33.160000000000004</v>
      </c>
      <c r="U335" s="28">
        <f t="shared" si="49"/>
        <v>331.6</v>
      </c>
      <c r="V335" s="28">
        <f t="shared" si="47"/>
        <v>3962428</v>
      </c>
      <c r="W335" s="28">
        <v>396240</v>
      </c>
      <c r="X335" s="28">
        <v>0</v>
      </c>
      <c r="Y335" s="28">
        <v>0</v>
      </c>
      <c r="Z335" s="28">
        <v>0</v>
      </c>
      <c r="AA335" s="28">
        <v>0</v>
      </c>
      <c r="AB335" s="28">
        <v>3566188</v>
      </c>
      <c r="AC335" s="28">
        <v>0</v>
      </c>
      <c r="AD335" s="28">
        <v>0</v>
      </c>
      <c r="AE335" s="28">
        <v>0</v>
      </c>
      <c r="AF335" s="28">
        <v>0</v>
      </c>
      <c r="AG335" s="28">
        <v>0</v>
      </c>
      <c r="AH335" s="28">
        <v>0</v>
      </c>
      <c r="AI335" s="28">
        <v>0</v>
      </c>
      <c r="AJ335" s="28">
        <v>0</v>
      </c>
      <c r="AK335" s="28">
        <v>0</v>
      </c>
      <c r="AL335" s="28">
        <f t="shared" si="50"/>
        <v>396242.8</v>
      </c>
      <c r="AM335" s="28">
        <f t="shared" si="52"/>
        <v>396243</v>
      </c>
      <c r="AN335" s="27"/>
      <c r="AO335" s="24">
        <v>45047</v>
      </c>
      <c r="AP335" s="24">
        <v>45200</v>
      </c>
      <c r="AQ335" s="24"/>
      <c r="AR335" s="27" t="s">
        <v>47</v>
      </c>
      <c r="AS335" s="1"/>
      <c r="AT335" s="1"/>
      <c r="AU335" s="1"/>
      <c r="AV335" s="1"/>
      <c r="AW335" s="1"/>
      <c r="AX335" s="1"/>
      <c r="AY335" s="1"/>
    </row>
    <row r="336" spans="1:51" customFormat="1" ht="91.5" customHeight="1" x14ac:dyDescent="0.3">
      <c r="A336" s="23" t="s">
        <v>2049</v>
      </c>
      <c r="B336" s="47">
        <v>44951</v>
      </c>
      <c r="C336" s="27" t="s">
        <v>2033</v>
      </c>
      <c r="D336" s="26" t="s">
        <v>2050</v>
      </c>
      <c r="E336" s="6" t="s">
        <v>2051</v>
      </c>
      <c r="F336" s="24">
        <v>44974</v>
      </c>
      <c r="G336" s="25" t="s">
        <v>2052</v>
      </c>
      <c r="H336" s="27" t="s">
        <v>2053</v>
      </c>
      <c r="I336" s="27" t="s">
        <v>2054</v>
      </c>
      <c r="J336" s="28">
        <v>101767343.64</v>
      </c>
      <c r="K336" s="29">
        <f t="shared" si="51"/>
        <v>101767343.64</v>
      </c>
      <c r="L336" s="29">
        <f t="shared" si="46"/>
        <v>101767343.64</v>
      </c>
      <c r="M336" s="27" t="s">
        <v>2055</v>
      </c>
      <c r="N336" s="27" t="s">
        <v>2056</v>
      </c>
      <c r="O336" s="27" t="s">
        <v>45</v>
      </c>
      <c r="P336" s="63">
        <v>100</v>
      </c>
      <c r="Q336" s="25">
        <v>0</v>
      </c>
      <c r="R336" s="25" t="s">
        <v>1921</v>
      </c>
      <c r="S336" s="67">
        <v>10</v>
      </c>
      <c r="T336" s="29">
        <f>L336/V336</f>
        <v>49.74</v>
      </c>
      <c r="U336" s="28">
        <f t="shared" si="49"/>
        <v>497.40000000000003</v>
      </c>
      <c r="V336" s="28">
        <f t="shared" si="47"/>
        <v>2045986</v>
      </c>
      <c r="W336" s="28">
        <v>204590</v>
      </c>
      <c r="X336" s="28">
        <v>0</v>
      </c>
      <c r="Y336" s="28">
        <v>0</v>
      </c>
      <c r="Z336" s="28">
        <v>0</v>
      </c>
      <c r="AA336" s="28">
        <v>0</v>
      </c>
      <c r="AB336" s="28">
        <v>1841396</v>
      </c>
      <c r="AC336" s="28">
        <v>0</v>
      </c>
      <c r="AD336" s="28">
        <v>0</v>
      </c>
      <c r="AE336" s="28">
        <v>0</v>
      </c>
      <c r="AF336" s="28">
        <v>0</v>
      </c>
      <c r="AG336" s="28">
        <v>0</v>
      </c>
      <c r="AH336" s="28">
        <v>0</v>
      </c>
      <c r="AI336" s="28">
        <v>0</v>
      </c>
      <c r="AJ336" s="28">
        <v>0</v>
      </c>
      <c r="AK336" s="28">
        <v>0</v>
      </c>
      <c r="AL336" s="28">
        <f t="shared" si="50"/>
        <v>204598.6</v>
      </c>
      <c r="AM336" s="28">
        <f t="shared" si="52"/>
        <v>204599</v>
      </c>
      <c r="AN336" s="27"/>
      <c r="AO336" s="24">
        <v>45047</v>
      </c>
      <c r="AP336" s="24">
        <v>45200</v>
      </c>
      <c r="AQ336" s="24"/>
      <c r="AR336" s="27" t="s">
        <v>47</v>
      </c>
      <c r="AS336" s="1"/>
      <c r="AT336" s="1"/>
      <c r="AU336" s="1"/>
      <c r="AV336" s="1"/>
      <c r="AW336" s="1"/>
      <c r="AX336" s="1"/>
      <c r="AY336" s="1"/>
    </row>
    <row r="337" spans="1:44" ht="79.5" customHeight="1" x14ac:dyDescent="0.3">
      <c r="A337" s="23" t="s">
        <v>2057</v>
      </c>
      <c r="B337" s="47">
        <v>44951</v>
      </c>
      <c r="C337" s="27" t="s">
        <v>2033</v>
      </c>
      <c r="D337" s="26" t="s">
        <v>2058</v>
      </c>
      <c r="E337" s="6" t="s">
        <v>2059</v>
      </c>
      <c r="F337" s="24">
        <v>44984</v>
      </c>
      <c r="G337" s="25" t="s">
        <v>2060</v>
      </c>
      <c r="H337" s="27" t="s">
        <v>527</v>
      </c>
      <c r="I337" s="27" t="s">
        <v>2061</v>
      </c>
      <c r="J337" s="28">
        <v>1019525472.5</v>
      </c>
      <c r="K337" s="29">
        <f t="shared" si="51"/>
        <v>1019525472.5</v>
      </c>
      <c r="L337" s="29">
        <f t="shared" si="46"/>
        <v>1019525472.5</v>
      </c>
      <c r="M337" s="27" t="s">
        <v>2062</v>
      </c>
      <c r="N337" s="27" t="s">
        <v>2063</v>
      </c>
      <c r="O337" s="27" t="s">
        <v>45</v>
      </c>
      <c r="P337" s="63">
        <v>100</v>
      </c>
      <c r="Q337" s="25">
        <v>0</v>
      </c>
      <c r="R337" s="25" t="s">
        <v>1921</v>
      </c>
      <c r="S337" s="67">
        <v>10</v>
      </c>
      <c r="T337" s="29">
        <f>L337/V337</f>
        <v>92.5</v>
      </c>
      <c r="U337" s="28">
        <f t="shared" si="49"/>
        <v>925</v>
      </c>
      <c r="V337" s="28">
        <f t="shared" si="47"/>
        <v>11021897</v>
      </c>
      <c r="W337" s="28">
        <v>1102190</v>
      </c>
      <c r="X337" s="28">
        <v>0</v>
      </c>
      <c r="Y337" s="28">
        <v>0</v>
      </c>
      <c r="Z337" s="28">
        <v>0</v>
      </c>
      <c r="AA337" s="28">
        <v>0</v>
      </c>
      <c r="AB337" s="28">
        <v>9919707</v>
      </c>
      <c r="AC337" s="28">
        <v>0</v>
      </c>
      <c r="AD337" s="28">
        <v>0</v>
      </c>
      <c r="AE337" s="28">
        <v>0</v>
      </c>
      <c r="AF337" s="28">
        <v>0</v>
      </c>
      <c r="AG337" s="28">
        <v>0</v>
      </c>
      <c r="AH337" s="28">
        <v>0</v>
      </c>
      <c r="AI337" s="28">
        <v>0</v>
      </c>
      <c r="AJ337" s="28">
        <v>0</v>
      </c>
      <c r="AK337" s="28">
        <v>0</v>
      </c>
      <c r="AL337" s="28">
        <f t="shared" si="50"/>
        <v>1102189.7</v>
      </c>
      <c r="AM337" s="28">
        <f t="shared" si="52"/>
        <v>1102190</v>
      </c>
      <c r="AN337" s="27"/>
      <c r="AO337" s="24">
        <v>45047</v>
      </c>
      <c r="AP337" s="24">
        <v>45200</v>
      </c>
      <c r="AQ337" s="24"/>
      <c r="AR337" s="27" t="s">
        <v>47</v>
      </c>
    </row>
    <row r="338" spans="1:44" ht="79.5" customHeight="1" x14ac:dyDescent="0.3">
      <c r="A338" s="23" t="s">
        <v>2064</v>
      </c>
      <c r="B338" s="47">
        <v>44951</v>
      </c>
      <c r="C338" s="27" t="s">
        <v>121</v>
      </c>
      <c r="D338" s="26" t="s">
        <v>2065</v>
      </c>
      <c r="E338" s="6" t="s">
        <v>2066</v>
      </c>
      <c r="F338" s="24">
        <v>44972</v>
      </c>
      <c r="G338" s="23" t="s">
        <v>2067</v>
      </c>
      <c r="H338" s="27" t="s">
        <v>527</v>
      </c>
      <c r="I338" s="27" t="s">
        <v>2068</v>
      </c>
      <c r="J338" s="28">
        <v>6004340</v>
      </c>
      <c r="K338" s="29">
        <f t="shared" si="51"/>
        <v>6004340</v>
      </c>
      <c r="L338" s="29">
        <f t="shared" si="46"/>
        <v>6004340</v>
      </c>
      <c r="M338" s="27" t="s">
        <v>2069</v>
      </c>
      <c r="N338" s="27" t="s">
        <v>2070</v>
      </c>
      <c r="O338" s="27" t="s">
        <v>45</v>
      </c>
      <c r="P338" s="63">
        <v>100</v>
      </c>
      <c r="Q338" s="25">
        <v>0</v>
      </c>
      <c r="R338" s="25" t="s">
        <v>1921</v>
      </c>
      <c r="S338" s="67">
        <v>60</v>
      </c>
      <c r="T338" s="29">
        <f>L338/V338</f>
        <v>13.24</v>
      </c>
      <c r="U338" s="28">
        <f t="shared" si="49"/>
        <v>794.4</v>
      </c>
      <c r="V338" s="28">
        <f t="shared" si="47"/>
        <v>453500</v>
      </c>
      <c r="W338" s="28">
        <v>45350</v>
      </c>
      <c r="X338" s="28">
        <v>0</v>
      </c>
      <c r="Y338" s="28">
        <v>0</v>
      </c>
      <c r="Z338" s="28">
        <v>0</v>
      </c>
      <c r="AA338" s="28">
        <v>0</v>
      </c>
      <c r="AB338" s="28">
        <v>408150</v>
      </c>
      <c r="AC338" s="28">
        <v>0</v>
      </c>
      <c r="AD338" s="28">
        <v>0</v>
      </c>
      <c r="AE338" s="28">
        <v>0</v>
      </c>
      <c r="AF338" s="28">
        <v>0</v>
      </c>
      <c r="AG338" s="28">
        <v>0</v>
      </c>
      <c r="AH338" s="28">
        <v>0</v>
      </c>
      <c r="AI338" s="28">
        <v>0</v>
      </c>
      <c r="AJ338" s="28">
        <v>0</v>
      </c>
      <c r="AK338" s="28">
        <v>0</v>
      </c>
      <c r="AL338" s="28">
        <f t="shared" si="50"/>
        <v>7558.333333333333</v>
      </c>
      <c r="AM338" s="28">
        <f t="shared" si="52"/>
        <v>7559</v>
      </c>
      <c r="AN338" s="27"/>
      <c r="AO338" s="24">
        <v>45047</v>
      </c>
      <c r="AP338" s="24">
        <v>45200</v>
      </c>
      <c r="AQ338" s="24"/>
      <c r="AR338" s="27" t="s">
        <v>47</v>
      </c>
    </row>
    <row r="339" spans="1:44" ht="79.5" customHeight="1" x14ac:dyDescent="0.3">
      <c r="A339" s="23" t="s">
        <v>2071</v>
      </c>
      <c r="B339" s="47">
        <v>44951</v>
      </c>
      <c r="C339" s="27" t="s">
        <v>121</v>
      </c>
      <c r="D339" s="26" t="s">
        <v>2072</v>
      </c>
      <c r="E339" s="6" t="s">
        <v>2073</v>
      </c>
      <c r="F339" s="24">
        <v>44972</v>
      </c>
      <c r="G339" s="23" t="s">
        <v>2074</v>
      </c>
      <c r="H339" s="27" t="s">
        <v>527</v>
      </c>
      <c r="I339" s="27" t="s">
        <v>1048</v>
      </c>
      <c r="J339" s="28">
        <v>34056382.100000001</v>
      </c>
      <c r="K339" s="29">
        <f t="shared" si="51"/>
        <v>34056382.100000001</v>
      </c>
      <c r="L339" s="29">
        <f t="shared" si="46"/>
        <v>34056382.100000001</v>
      </c>
      <c r="M339" s="27" t="s">
        <v>2069</v>
      </c>
      <c r="N339" s="27" t="s">
        <v>2075</v>
      </c>
      <c r="O339" s="27" t="s">
        <v>45</v>
      </c>
      <c r="P339" s="63">
        <v>100</v>
      </c>
      <c r="Q339" s="25">
        <v>0</v>
      </c>
      <c r="R339" s="25" t="s">
        <v>1921</v>
      </c>
      <c r="S339" s="67">
        <v>60</v>
      </c>
      <c r="T339" s="29">
        <f>L339/V339</f>
        <v>17.3</v>
      </c>
      <c r="U339" s="28">
        <f t="shared" si="49"/>
        <v>1038</v>
      </c>
      <c r="V339" s="28">
        <f t="shared" si="47"/>
        <v>1968577</v>
      </c>
      <c r="W339" s="28">
        <v>1968577</v>
      </c>
      <c r="X339" s="28">
        <v>0</v>
      </c>
      <c r="Y339" s="28">
        <v>0</v>
      </c>
      <c r="Z339" s="28">
        <v>0</v>
      </c>
      <c r="AA339" s="28">
        <v>0</v>
      </c>
      <c r="AB339" s="28">
        <v>0</v>
      </c>
      <c r="AC339" s="28">
        <v>0</v>
      </c>
      <c r="AD339" s="28">
        <v>0</v>
      </c>
      <c r="AE339" s="28">
        <v>0</v>
      </c>
      <c r="AF339" s="28">
        <v>0</v>
      </c>
      <c r="AG339" s="28">
        <v>0</v>
      </c>
      <c r="AH339" s="28">
        <v>0</v>
      </c>
      <c r="AI339" s="28">
        <v>0</v>
      </c>
      <c r="AJ339" s="28">
        <v>0</v>
      </c>
      <c r="AK339" s="28">
        <v>0</v>
      </c>
      <c r="AL339" s="28">
        <f t="shared" si="50"/>
        <v>32809.616666666669</v>
      </c>
      <c r="AM339" s="28">
        <f t="shared" si="52"/>
        <v>32810</v>
      </c>
      <c r="AN339" s="27"/>
      <c r="AO339" s="24">
        <v>45047</v>
      </c>
      <c r="AP339" s="24"/>
      <c r="AQ339" s="24"/>
      <c r="AR339" s="27" t="s">
        <v>47</v>
      </c>
    </row>
    <row r="340" spans="1:44" ht="79.5" customHeight="1" x14ac:dyDescent="0.3">
      <c r="A340" s="23" t="s">
        <v>2076</v>
      </c>
      <c r="B340" s="47">
        <v>44951</v>
      </c>
      <c r="C340" s="27" t="s">
        <v>121</v>
      </c>
      <c r="D340" s="26" t="s">
        <v>416</v>
      </c>
      <c r="E340" s="6" t="s">
        <v>2077</v>
      </c>
      <c r="F340" s="24" t="s">
        <v>416</v>
      </c>
      <c r="G340" s="25" t="s">
        <v>416</v>
      </c>
      <c r="H340" s="27" t="s">
        <v>416</v>
      </c>
      <c r="I340" s="27" t="s">
        <v>2078</v>
      </c>
      <c r="J340" s="28">
        <v>0</v>
      </c>
      <c r="K340" s="29">
        <f t="shared" si="51"/>
        <v>0</v>
      </c>
      <c r="L340" s="29">
        <f t="shared" si="51"/>
        <v>0</v>
      </c>
      <c r="M340" s="27"/>
      <c r="N340" s="27"/>
      <c r="O340" s="27"/>
      <c r="P340" s="63"/>
      <c r="Q340" s="25"/>
      <c r="R340" s="25"/>
      <c r="S340" s="67"/>
      <c r="T340" s="29" t="e">
        <f>L340/V340</f>
        <v>#DIV/0!</v>
      </c>
      <c r="U340" s="28" t="e">
        <f t="shared" si="49"/>
        <v>#DIV/0!</v>
      </c>
      <c r="V340" s="28">
        <f t="shared" si="47"/>
        <v>0</v>
      </c>
      <c r="W340" s="28"/>
      <c r="X340" s="28"/>
      <c r="Y340" s="28"/>
      <c r="Z340" s="28"/>
      <c r="AA340" s="28"/>
      <c r="AB340" s="28"/>
      <c r="AC340" s="28"/>
      <c r="AD340" s="28"/>
      <c r="AE340" s="28"/>
      <c r="AF340" s="28"/>
      <c r="AG340" s="28"/>
      <c r="AH340" s="28"/>
      <c r="AI340" s="28"/>
      <c r="AJ340" s="28"/>
      <c r="AK340" s="28"/>
      <c r="AL340" s="28" t="e">
        <f t="shared" si="50"/>
        <v>#DIV/0!</v>
      </c>
      <c r="AM340" s="28" t="e">
        <f t="shared" si="52"/>
        <v>#DIV/0!</v>
      </c>
      <c r="AN340" s="27"/>
      <c r="AO340" s="24"/>
      <c r="AP340" s="24"/>
      <c r="AQ340" s="24"/>
      <c r="AR340" s="27"/>
    </row>
    <row r="341" spans="1:44" ht="79.5" customHeight="1" x14ac:dyDescent="0.3">
      <c r="A341" s="23" t="s">
        <v>2079</v>
      </c>
      <c r="B341" s="47">
        <v>44951</v>
      </c>
      <c r="C341" s="27" t="s">
        <v>121</v>
      </c>
      <c r="D341" s="26" t="s">
        <v>2080</v>
      </c>
      <c r="E341" s="6" t="s">
        <v>2081</v>
      </c>
      <c r="F341" s="24">
        <v>44977</v>
      </c>
      <c r="G341" s="23" t="s">
        <v>2082</v>
      </c>
      <c r="H341" s="27" t="s">
        <v>511</v>
      </c>
      <c r="I341" s="27" t="s">
        <v>1113</v>
      </c>
      <c r="J341" s="28">
        <v>134250516.40000001</v>
      </c>
      <c r="K341" s="29">
        <f t="shared" si="51"/>
        <v>134250516.40000001</v>
      </c>
      <c r="L341" s="29">
        <f t="shared" si="51"/>
        <v>134250516.40000001</v>
      </c>
      <c r="M341" s="27" t="s">
        <v>2003</v>
      </c>
      <c r="N341" s="27" t="s">
        <v>2083</v>
      </c>
      <c r="O341" s="27" t="s">
        <v>45</v>
      </c>
      <c r="P341" s="63">
        <v>100</v>
      </c>
      <c r="Q341" s="25">
        <v>0</v>
      </c>
      <c r="R341" s="25" t="s">
        <v>1921</v>
      </c>
      <c r="S341" s="67">
        <v>30</v>
      </c>
      <c r="T341" s="29">
        <f>L341/V341</f>
        <v>52.36</v>
      </c>
      <c r="U341" s="28">
        <f t="shared" si="49"/>
        <v>1570.8</v>
      </c>
      <c r="V341" s="28">
        <f t="shared" si="47"/>
        <v>2563990</v>
      </c>
      <c r="W341" s="28">
        <v>2563990</v>
      </c>
      <c r="X341" s="28">
        <v>0</v>
      </c>
      <c r="Y341" s="28">
        <v>0</v>
      </c>
      <c r="Z341" s="28">
        <v>0</v>
      </c>
      <c r="AA341" s="28">
        <v>0</v>
      </c>
      <c r="AB341" s="28">
        <v>0</v>
      </c>
      <c r="AC341" s="28">
        <v>0</v>
      </c>
      <c r="AD341" s="28">
        <v>0</v>
      </c>
      <c r="AE341" s="28">
        <v>0</v>
      </c>
      <c r="AF341" s="28">
        <v>0</v>
      </c>
      <c r="AG341" s="28">
        <v>0</v>
      </c>
      <c r="AH341" s="28">
        <v>0</v>
      </c>
      <c r="AI341" s="28">
        <v>0</v>
      </c>
      <c r="AJ341" s="28">
        <v>0</v>
      </c>
      <c r="AK341" s="28">
        <v>0</v>
      </c>
      <c r="AL341" s="28">
        <f t="shared" si="50"/>
        <v>85466.333333333328</v>
      </c>
      <c r="AM341" s="28">
        <f t="shared" si="52"/>
        <v>85467</v>
      </c>
      <c r="AN341" s="27"/>
      <c r="AO341" s="24">
        <v>45047</v>
      </c>
      <c r="AP341" s="24"/>
      <c r="AQ341" s="24"/>
      <c r="AR341" s="27" t="s">
        <v>47</v>
      </c>
    </row>
    <row r="342" spans="1:44" ht="79.5" customHeight="1" x14ac:dyDescent="0.3">
      <c r="A342" s="23" t="s">
        <v>2084</v>
      </c>
      <c r="B342" s="47">
        <v>44956</v>
      </c>
      <c r="C342" s="27" t="s">
        <v>121</v>
      </c>
      <c r="D342" s="26" t="s">
        <v>2085</v>
      </c>
      <c r="E342" s="6" t="s">
        <v>2086</v>
      </c>
      <c r="F342" s="24">
        <v>44977</v>
      </c>
      <c r="G342" s="23" t="s">
        <v>2087</v>
      </c>
      <c r="H342" s="27" t="s">
        <v>135</v>
      </c>
      <c r="I342" s="27" t="s">
        <v>2088</v>
      </c>
      <c r="J342" s="28">
        <v>5656728.3200000003</v>
      </c>
      <c r="K342" s="29">
        <f t="shared" si="51"/>
        <v>5656728.3200000003</v>
      </c>
      <c r="L342" s="29">
        <f t="shared" si="51"/>
        <v>5656728.3200000003</v>
      </c>
      <c r="M342" s="27" t="s">
        <v>2089</v>
      </c>
      <c r="N342" s="27" t="s">
        <v>2090</v>
      </c>
      <c r="O342" s="27" t="s">
        <v>988</v>
      </c>
      <c r="P342" s="63">
        <v>0</v>
      </c>
      <c r="Q342" s="25">
        <v>100</v>
      </c>
      <c r="R342" s="25" t="s">
        <v>174</v>
      </c>
      <c r="S342" s="67">
        <v>240</v>
      </c>
      <c r="T342" s="29">
        <f>L342/V342</f>
        <v>2.93</v>
      </c>
      <c r="U342" s="28">
        <f t="shared" si="49"/>
        <v>703.2</v>
      </c>
      <c r="V342" s="28">
        <f t="shared" si="47"/>
        <v>1930624</v>
      </c>
      <c r="W342" s="28">
        <v>1352393</v>
      </c>
      <c r="X342" s="28">
        <v>0</v>
      </c>
      <c r="Y342" s="28">
        <v>0</v>
      </c>
      <c r="Z342" s="28">
        <v>0</v>
      </c>
      <c r="AA342" s="28">
        <v>0</v>
      </c>
      <c r="AB342" s="28">
        <v>578231</v>
      </c>
      <c r="AC342" s="28">
        <v>0</v>
      </c>
      <c r="AD342" s="28">
        <v>0</v>
      </c>
      <c r="AE342" s="28">
        <v>0</v>
      </c>
      <c r="AF342" s="28">
        <v>0</v>
      </c>
      <c r="AG342" s="28">
        <v>0</v>
      </c>
      <c r="AH342" s="28">
        <v>0</v>
      </c>
      <c r="AI342" s="28">
        <v>0</v>
      </c>
      <c r="AJ342" s="28">
        <v>0</v>
      </c>
      <c r="AK342" s="28">
        <v>0</v>
      </c>
      <c r="AL342" s="28">
        <f t="shared" si="50"/>
        <v>8044.2666666666664</v>
      </c>
      <c r="AM342" s="28">
        <f t="shared" si="52"/>
        <v>8045</v>
      </c>
      <c r="AN342" s="27"/>
      <c r="AO342" s="24">
        <v>45047</v>
      </c>
      <c r="AP342" s="24">
        <v>45170</v>
      </c>
      <c r="AQ342" s="24"/>
      <c r="AR342" s="27" t="s">
        <v>47</v>
      </c>
    </row>
    <row r="343" spans="1:44" ht="79.5" customHeight="1" x14ac:dyDescent="0.3">
      <c r="A343" s="23" t="s">
        <v>2091</v>
      </c>
      <c r="B343" s="47">
        <v>44956</v>
      </c>
      <c r="C343" s="27" t="s">
        <v>121</v>
      </c>
      <c r="D343" s="26" t="s">
        <v>2092</v>
      </c>
      <c r="E343" s="6" t="s">
        <v>2093</v>
      </c>
      <c r="F343" s="24">
        <v>44977</v>
      </c>
      <c r="G343" s="23" t="s">
        <v>2094</v>
      </c>
      <c r="H343" s="27" t="s">
        <v>143</v>
      </c>
      <c r="I343" s="27" t="s">
        <v>1076</v>
      </c>
      <c r="J343" s="28">
        <v>1597010.28</v>
      </c>
      <c r="K343" s="29">
        <f t="shared" si="51"/>
        <v>1597010.28</v>
      </c>
      <c r="L343" s="29">
        <f t="shared" si="51"/>
        <v>1597010.28</v>
      </c>
      <c r="M343" s="27" t="s">
        <v>1077</v>
      </c>
      <c r="N343" s="27" t="s">
        <v>1078</v>
      </c>
      <c r="O343" s="27" t="s">
        <v>147</v>
      </c>
      <c r="P343" s="63">
        <v>0</v>
      </c>
      <c r="Q343" s="25">
        <v>100</v>
      </c>
      <c r="R343" s="25" t="s">
        <v>1921</v>
      </c>
      <c r="S343" s="67">
        <v>120</v>
      </c>
      <c r="T343" s="29">
        <f>L343/V343</f>
        <v>64.38</v>
      </c>
      <c r="U343" s="28">
        <f t="shared" si="49"/>
        <v>7725.5999999999995</v>
      </c>
      <c r="V343" s="28">
        <f t="shared" si="47"/>
        <v>24806</v>
      </c>
      <c r="W343" s="28">
        <v>24806</v>
      </c>
      <c r="X343" s="28">
        <v>0</v>
      </c>
      <c r="Y343" s="28">
        <v>0</v>
      </c>
      <c r="Z343" s="28">
        <v>0</v>
      </c>
      <c r="AA343" s="28">
        <v>0</v>
      </c>
      <c r="AB343" s="28">
        <v>0</v>
      </c>
      <c r="AC343" s="28">
        <v>0</v>
      </c>
      <c r="AD343" s="28">
        <v>0</v>
      </c>
      <c r="AE343" s="28">
        <v>0</v>
      </c>
      <c r="AF343" s="28">
        <v>0</v>
      </c>
      <c r="AG343" s="28">
        <v>0</v>
      </c>
      <c r="AH343" s="28">
        <v>0</v>
      </c>
      <c r="AI343" s="28">
        <v>0</v>
      </c>
      <c r="AJ343" s="28">
        <v>0</v>
      </c>
      <c r="AK343" s="28">
        <v>0</v>
      </c>
      <c r="AL343" s="28">
        <f t="shared" si="50"/>
        <v>206.71666666666667</v>
      </c>
      <c r="AM343" s="28">
        <f t="shared" si="52"/>
        <v>207</v>
      </c>
      <c r="AN343" s="27"/>
      <c r="AO343" s="24">
        <v>45066</v>
      </c>
      <c r="AP343" s="24"/>
      <c r="AQ343" s="24"/>
      <c r="AR343" s="27" t="s">
        <v>47</v>
      </c>
    </row>
    <row r="344" spans="1:44" ht="79.5" customHeight="1" x14ac:dyDescent="0.3">
      <c r="A344" s="23" t="s">
        <v>2095</v>
      </c>
      <c r="B344" s="47">
        <v>44956</v>
      </c>
      <c r="C344" s="27" t="s">
        <v>121</v>
      </c>
      <c r="D344" s="47" t="s">
        <v>416</v>
      </c>
      <c r="E344" s="6" t="s">
        <v>2096</v>
      </c>
      <c r="F344" s="24" t="s">
        <v>416</v>
      </c>
      <c r="G344" s="25" t="s">
        <v>416</v>
      </c>
      <c r="H344" s="27" t="s">
        <v>416</v>
      </c>
      <c r="I344" s="27" t="s">
        <v>2097</v>
      </c>
      <c r="J344" s="28">
        <v>0</v>
      </c>
      <c r="K344" s="29">
        <f t="shared" si="51"/>
        <v>0</v>
      </c>
      <c r="L344" s="29">
        <f t="shared" si="51"/>
        <v>0</v>
      </c>
      <c r="M344" s="27"/>
      <c r="N344" s="27"/>
      <c r="O344" s="27"/>
      <c r="P344" s="63"/>
      <c r="Q344" s="25"/>
      <c r="R344" s="25"/>
      <c r="S344" s="67"/>
      <c r="T344" s="29" t="e">
        <f>L344/V344</f>
        <v>#DIV/0!</v>
      </c>
      <c r="U344" s="28" t="e">
        <f t="shared" si="49"/>
        <v>#DIV/0!</v>
      </c>
      <c r="V344" s="28">
        <f t="shared" si="47"/>
        <v>0</v>
      </c>
      <c r="W344" s="28"/>
      <c r="X344" s="28"/>
      <c r="Y344" s="28"/>
      <c r="Z344" s="28"/>
      <c r="AA344" s="28"/>
      <c r="AB344" s="28"/>
      <c r="AC344" s="28"/>
      <c r="AD344" s="28"/>
      <c r="AE344" s="28"/>
      <c r="AF344" s="28"/>
      <c r="AG344" s="28"/>
      <c r="AH344" s="28"/>
      <c r="AI344" s="28"/>
      <c r="AJ344" s="28"/>
      <c r="AK344" s="28"/>
      <c r="AL344" s="28" t="e">
        <f t="shared" si="50"/>
        <v>#DIV/0!</v>
      </c>
      <c r="AM344" s="28" t="e">
        <f t="shared" si="52"/>
        <v>#DIV/0!</v>
      </c>
      <c r="AN344" s="27"/>
      <c r="AO344" s="24"/>
      <c r="AP344" s="24"/>
      <c r="AQ344" s="24"/>
      <c r="AR344" s="27"/>
    </row>
    <row r="345" spans="1:44" ht="79.5" customHeight="1" x14ac:dyDescent="0.3">
      <c r="A345" s="23" t="s">
        <v>2098</v>
      </c>
      <c r="B345" s="47">
        <v>44956</v>
      </c>
      <c r="C345" s="27" t="s">
        <v>121</v>
      </c>
      <c r="D345" s="26" t="s">
        <v>2099</v>
      </c>
      <c r="E345" s="6" t="s">
        <v>2100</v>
      </c>
      <c r="F345" s="24">
        <v>44979</v>
      </c>
      <c r="G345" s="25" t="s">
        <v>2101</v>
      </c>
      <c r="H345" s="27" t="s">
        <v>519</v>
      </c>
      <c r="I345" s="27" t="s">
        <v>2102</v>
      </c>
      <c r="J345" s="28">
        <v>45021592.079999998</v>
      </c>
      <c r="K345" s="29">
        <f t="shared" ref="K345:L376" si="53">J345</f>
        <v>45021592.079999998</v>
      </c>
      <c r="L345" s="29">
        <f t="shared" si="53"/>
        <v>45021592.079999998</v>
      </c>
      <c r="M345" s="27" t="s">
        <v>2103</v>
      </c>
      <c r="N345" s="27" t="s">
        <v>2104</v>
      </c>
      <c r="O345" s="27" t="s">
        <v>45</v>
      </c>
      <c r="P345" s="63">
        <v>100</v>
      </c>
      <c r="Q345" s="25">
        <v>0</v>
      </c>
      <c r="R345" s="25" t="s">
        <v>1921</v>
      </c>
      <c r="S345" s="67">
        <v>30</v>
      </c>
      <c r="T345" s="29">
        <f>L345/V345</f>
        <v>12.715499787329348</v>
      </c>
      <c r="U345" s="28">
        <f t="shared" si="49"/>
        <v>381.46499361988043</v>
      </c>
      <c r="V345" s="28">
        <f t="shared" si="47"/>
        <v>3540686</v>
      </c>
      <c r="W345" s="28">
        <v>3540686</v>
      </c>
      <c r="X345" s="28">
        <v>0</v>
      </c>
      <c r="Y345" s="28">
        <v>0</v>
      </c>
      <c r="Z345" s="28">
        <v>0</v>
      </c>
      <c r="AA345" s="28">
        <v>0</v>
      </c>
      <c r="AB345" s="28">
        <v>0</v>
      </c>
      <c r="AC345" s="28">
        <v>0</v>
      </c>
      <c r="AD345" s="28">
        <v>0</v>
      </c>
      <c r="AE345" s="28">
        <v>0</v>
      </c>
      <c r="AF345" s="28">
        <v>0</v>
      </c>
      <c r="AG345" s="28">
        <v>0</v>
      </c>
      <c r="AH345" s="28">
        <v>0</v>
      </c>
      <c r="AI345" s="28">
        <v>0</v>
      </c>
      <c r="AJ345" s="28">
        <v>0</v>
      </c>
      <c r="AK345" s="28">
        <v>0</v>
      </c>
      <c r="AL345" s="28">
        <f t="shared" si="50"/>
        <v>118022.86666666667</v>
      </c>
      <c r="AM345" s="28">
        <f t="shared" si="52"/>
        <v>118023</v>
      </c>
      <c r="AN345" s="27"/>
      <c r="AO345" s="24">
        <v>45047</v>
      </c>
      <c r="AP345" s="24"/>
      <c r="AQ345" s="24"/>
      <c r="AR345" s="27" t="s">
        <v>47</v>
      </c>
    </row>
    <row r="346" spans="1:44" ht="79.5" customHeight="1" x14ac:dyDescent="0.3">
      <c r="A346" s="23" t="s">
        <v>2105</v>
      </c>
      <c r="B346" s="47">
        <v>44956</v>
      </c>
      <c r="C346" s="27" t="s">
        <v>121</v>
      </c>
      <c r="D346" s="26" t="s">
        <v>2106</v>
      </c>
      <c r="E346" s="6" t="s">
        <v>2107</v>
      </c>
      <c r="F346" s="24">
        <v>44978</v>
      </c>
      <c r="G346" s="25" t="s">
        <v>2108</v>
      </c>
      <c r="H346" s="27" t="s">
        <v>527</v>
      </c>
      <c r="I346" s="27" t="s">
        <v>2109</v>
      </c>
      <c r="J346" s="28">
        <v>136832.85</v>
      </c>
      <c r="K346" s="29">
        <f t="shared" si="53"/>
        <v>136832.85</v>
      </c>
      <c r="L346" s="29">
        <f t="shared" si="53"/>
        <v>136832.85</v>
      </c>
      <c r="M346" s="27" t="s">
        <v>1084</v>
      </c>
      <c r="N346" s="27" t="s">
        <v>2110</v>
      </c>
      <c r="O346" s="27" t="s">
        <v>45</v>
      </c>
      <c r="P346" s="63">
        <v>100</v>
      </c>
      <c r="Q346" s="25">
        <v>0</v>
      </c>
      <c r="R346" s="25" t="s">
        <v>1921</v>
      </c>
      <c r="S346" s="67">
        <v>30</v>
      </c>
      <c r="T346" s="29">
        <f>L346/V346</f>
        <v>2.31</v>
      </c>
      <c r="U346" s="28">
        <f t="shared" si="49"/>
        <v>69.3</v>
      </c>
      <c r="V346" s="28">
        <f t="shared" si="47"/>
        <v>59235</v>
      </c>
      <c r="W346" s="28">
        <v>59235</v>
      </c>
      <c r="X346" s="28">
        <v>0</v>
      </c>
      <c r="Y346" s="28">
        <v>0</v>
      </c>
      <c r="Z346" s="28">
        <v>0</v>
      </c>
      <c r="AA346" s="28">
        <v>0</v>
      </c>
      <c r="AB346" s="28">
        <v>0</v>
      </c>
      <c r="AC346" s="28">
        <v>0</v>
      </c>
      <c r="AD346" s="28">
        <v>0</v>
      </c>
      <c r="AE346" s="28">
        <v>0</v>
      </c>
      <c r="AF346" s="28">
        <v>0</v>
      </c>
      <c r="AG346" s="28">
        <v>0</v>
      </c>
      <c r="AH346" s="28">
        <v>0</v>
      </c>
      <c r="AI346" s="28">
        <v>0</v>
      </c>
      <c r="AJ346" s="28">
        <v>0</v>
      </c>
      <c r="AK346" s="28">
        <v>0</v>
      </c>
      <c r="AL346" s="28">
        <f t="shared" si="50"/>
        <v>1974.5</v>
      </c>
      <c r="AM346" s="28">
        <f t="shared" si="52"/>
        <v>1975</v>
      </c>
      <c r="AN346" s="27"/>
      <c r="AO346" s="24">
        <v>45078</v>
      </c>
      <c r="AP346" s="24"/>
      <c r="AQ346" s="24"/>
      <c r="AR346" s="27" t="s">
        <v>47</v>
      </c>
    </row>
    <row r="347" spans="1:44" ht="79.5" customHeight="1" x14ac:dyDescent="0.3">
      <c r="A347" s="23" t="s">
        <v>2111</v>
      </c>
      <c r="B347" s="47">
        <v>44957</v>
      </c>
      <c r="C347" s="27" t="s">
        <v>121</v>
      </c>
      <c r="D347" s="26" t="s">
        <v>2112</v>
      </c>
      <c r="E347" s="6" t="s">
        <v>2113</v>
      </c>
      <c r="F347" s="24">
        <v>44977</v>
      </c>
      <c r="G347" s="23" t="s">
        <v>2114</v>
      </c>
      <c r="H347" s="27" t="s">
        <v>927</v>
      </c>
      <c r="I347" s="27" t="s">
        <v>942</v>
      </c>
      <c r="J347" s="28">
        <v>20483806.399999999</v>
      </c>
      <c r="K347" s="29">
        <f t="shared" si="53"/>
        <v>20483806.399999999</v>
      </c>
      <c r="L347" s="29">
        <f t="shared" si="53"/>
        <v>20483806.399999999</v>
      </c>
      <c r="M347" s="27" t="s">
        <v>2115</v>
      </c>
      <c r="N347" s="27" t="s">
        <v>2116</v>
      </c>
      <c r="O347" s="27" t="s">
        <v>45</v>
      </c>
      <c r="P347" s="63">
        <v>100</v>
      </c>
      <c r="Q347" s="25">
        <v>0</v>
      </c>
      <c r="R347" s="25" t="s">
        <v>1921</v>
      </c>
      <c r="S347" s="67">
        <v>20</v>
      </c>
      <c r="T347" s="29">
        <f>L347/V347</f>
        <v>31.119999999999997</v>
      </c>
      <c r="U347" s="28">
        <f t="shared" si="49"/>
        <v>622.4</v>
      </c>
      <c r="V347" s="28">
        <f t="shared" si="47"/>
        <v>658220</v>
      </c>
      <c r="W347" s="28">
        <v>658220</v>
      </c>
      <c r="X347" s="28">
        <v>0</v>
      </c>
      <c r="Y347" s="28">
        <v>0</v>
      </c>
      <c r="Z347" s="28">
        <v>0</v>
      </c>
      <c r="AA347" s="28">
        <v>0</v>
      </c>
      <c r="AB347" s="28">
        <v>0</v>
      </c>
      <c r="AC347" s="28">
        <v>0</v>
      </c>
      <c r="AD347" s="28">
        <v>0</v>
      </c>
      <c r="AE347" s="28">
        <v>0</v>
      </c>
      <c r="AF347" s="28">
        <v>0</v>
      </c>
      <c r="AG347" s="28">
        <v>0</v>
      </c>
      <c r="AH347" s="28">
        <v>0</v>
      </c>
      <c r="AI347" s="28">
        <v>0</v>
      </c>
      <c r="AJ347" s="28">
        <v>0</v>
      </c>
      <c r="AK347" s="28">
        <v>0</v>
      </c>
      <c r="AL347" s="28">
        <f t="shared" si="50"/>
        <v>32911</v>
      </c>
      <c r="AM347" s="28">
        <f t="shared" si="52"/>
        <v>32911</v>
      </c>
      <c r="AN347" s="27"/>
      <c r="AO347" s="24">
        <v>45078</v>
      </c>
      <c r="AP347" s="24"/>
      <c r="AQ347" s="24"/>
      <c r="AR347" s="27" t="s">
        <v>47</v>
      </c>
    </row>
    <row r="348" spans="1:44" s="2" customFormat="1" ht="114.6" customHeight="1" x14ac:dyDescent="0.3">
      <c r="A348" s="23" t="s">
        <v>2117</v>
      </c>
      <c r="B348" s="47">
        <v>44957</v>
      </c>
      <c r="C348" s="25">
        <v>545</v>
      </c>
      <c r="D348" s="26" t="s">
        <v>2118</v>
      </c>
      <c r="E348" s="27" t="s">
        <v>2118</v>
      </c>
      <c r="F348" s="24" t="s">
        <v>2118</v>
      </c>
      <c r="G348" s="25" t="s">
        <v>2118</v>
      </c>
      <c r="H348" s="27" t="s">
        <v>2118</v>
      </c>
      <c r="I348" s="27" t="s">
        <v>1436</v>
      </c>
      <c r="J348" s="28">
        <v>0</v>
      </c>
      <c r="K348" s="29">
        <f t="shared" si="53"/>
        <v>0</v>
      </c>
      <c r="L348" s="29">
        <f t="shared" si="53"/>
        <v>0</v>
      </c>
      <c r="M348" s="27"/>
      <c r="N348" s="27"/>
      <c r="O348" s="27"/>
      <c r="P348" s="63"/>
      <c r="Q348" s="25"/>
      <c r="R348" s="25"/>
      <c r="S348" s="67"/>
      <c r="T348" s="29" t="e">
        <f>L348/V348</f>
        <v>#DIV/0!</v>
      </c>
      <c r="U348" s="28" t="e">
        <f>T348*S348</f>
        <v>#DIV/0!</v>
      </c>
      <c r="V348" s="28">
        <f>W348+AB348+AG348</f>
        <v>0</v>
      </c>
      <c r="W348" s="28"/>
      <c r="X348" s="28"/>
      <c r="Y348" s="28"/>
      <c r="Z348" s="28"/>
      <c r="AA348" s="28"/>
      <c r="AB348" s="28"/>
      <c r="AC348" s="28"/>
      <c r="AD348" s="28"/>
      <c r="AE348" s="28"/>
      <c r="AF348" s="28"/>
      <c r="AG348" s="28"/>
      <c r="AH348" s="28"/>
      <c r="AI348" s="28"/>
      <c r="AJ348" s="28"/>
      <c r="AK348" s="28"/>
      <c r="AL348" s="28" t="e">
        <f>V348/S348</f>
        <v>#DIV/0!</v>
      </c>
      <c r="AM348" s="28" t="e">
        <f>_xlfn.CEILING.MATH(AL348)</f>
        <v>#DIV/0!</v>
      </c>
      <c r="AN348" s="27"/>
      <c r="AO348" s="24"/>
      <c r="AP348" s="24"/>
      <c r="AQ348" s="24"/>
      <c r="AR348" s="27"/>
    </row>
    <row r="349" spans="1:44" ht="79.5" customHeight="1" x14ac:dyDescent="0.3">
      <c r="A349" s="23" t="s">
        <v>2119</v>
      </c>
      <c r="B349" s="47">
        <v>44957</v>
      </c>
      <c r="C349" s="27" t="s">
        <v>121</v>
      </c>
      <c r="D349" s="26" t="s">
        <v>2120</v>
      </c>
      <c r="E349" s="6" t="s">
        <v>2121</v>
      </c>
      <c r="F349" s="24">
        <v>44977</v>
      </c>
      <c r="G349" s="23" t="s">
        <v>2122</v>
      </c>
      <c r="H349" s="27" t="s">
        <v>519</v>
      </c>
      <c r="I349" s="27" t="s">
        <v>1032</v>
      </c>
      <c r="J349" s="28">
        <v>21158721.300000001</v>
      </c>
      <c r="K349" s="29">
        <f t="shared" si="53"/>
        <v>21158721.300000001</v>
      </c>
      <c r="L349" s="29">
        <f t="shared" si="53"/>
        <v>21158721.300000001</v>
      </c>
      <c r="M349" s="27" t="s">
        <v>2123</v>
      </c>
      <c r="N349" s="27" t="s">
        <v>2124</v>
      </c>
      <c r="O349" s="27" t="s">
        <v>45</v>
      </c>
      <c r="P349" s="63">
        <v>100</v>
      </c>
      <c r="Q349" s="25">
        <v>0</v>
      </c>
      <c r="R349" s="25" t="s">
        <v>1921</v>
      </c>
      <c r="S349" s="67">
        <v>30</v>
      </c>
      <c r="T349" s="29">
        <f>L349/V349</f>
        <v>2.11</v>
      </c>
      <c r="U349" s="28">
        <f t="shared" si="49"/>
        <v>63.3</v>
      </c>
      <c r="V349" s="28">
        <f t="shared" si="47"/>
        <v>10027830</v>
      </c>
      <c r="W349" s="28">
        <v>10027830</v>
      </c>
      <c r="X349" s="28">
        <v>0</v>
      </c>
      <c r="Y349" s="28">
        <v>0</v>
      </c>
      <c r="Z349" s="28">
        <v>0</v>
      </c>
      <c r="AA349" s="28">
        <v>0</v>
      </c>
      <c r="AB349" s="28">
        <v>0</v>
      </c>
      <c r="AC349" s="28">
        <v>0</v>
      </c>
      <c r="AD349" s="28">
        <v>0</v>
      </c>
      <c r="AE349" s="28">
        <v>0</v>
      </c>
      <c r="AF349" s="28">
        <v>0</v>
      </c>
      <c r="AG349" s="28">
        <v>0</v>
      </c>
      <c r="AH349" s="28">
        <v>0</v>
      </c>
      <c r="AI349" s="28">
        <v>0</v>
      </c>
      <c r="AJ349" s="28">
        <v>0</v>
      </c>
      <c r="AK349" s="28">
        <v>0</v>
      </c>
      <c r="AL349" s="28">
        <f t="shared" si="50"/>
        <v>334261</v>
      </c>
      <c r="AM349" s="28">
        <f t="shared" si="52"/>
        <v>334261</v>
      </c>
      <c r="AN349" s="27"/>
      <c r="AO349" s="24">
        <v>45047</v>
      </c>
      <c r="AP349" s="24"/>
      <c r="AQ349" s="24"/>
      <c r="AR349" s="27" t="s">
        <v>47</v>
      </c>
    </row>
    <row r="350" spans="1:44" ht="79.5" customHeight="1" x14ac:dyDescent="0.3">
      <c r="A350" s="23" t="s">
        <v>2125</v>
      </c>
      <c r="B350" s="47">
        <v>44957</v>
      </c>
      <c r="C350" s="27" t="s">
        <v>121</v>
      </c>
      <c r="D350" s="26" t="s">
        <v>2126</v>
      </c>
      <c r="E350" s="6" t="s">
        <v>2127</v>
      </c>
      <c r="F350" s="24">
        <v>44977</v>
      </c>
      <c r="G350" s="23" t="s">
        <v>2128</v>
      </c>
      <c r="H350" s="27" t="s">
        <v>927</v>
      </c>
      <c r="I350" s="27" t="s">
        <v>928</v>
      </c>
      <c r="J350" s="49">
        <v>63726643.200000003</v>
      </c>
      <c r="K350" s="29">
        <f t="shared" si="53"/>
        <v>63726643.200000003</v>
      </c>
      <c r="L350" s="29">
        <f t="shared" si="53"/>
        <v>63726643.200000003</v>
      </c>
      <c r="M350" s="27" t="s">
        <v>2115</v>
      </c>
      <c r="N350" s="27" t="s">
        <v>2129</v>
      </c>
      <c r="O350" s="27" t="s">
        <v>45</v>
      </c>
      <c r="P350" s="63">
        <v>100</v>
      </c>
      <c r="Q350" s="25">
        <v>0</v>
      </c>
      <c r="R350" s="25" t="s">
        <v>1921</v>
      </c>
      <c r="S350" s="67">
        <v>60</v>
      </c>
      <c r="T350" s="29">
        <f>L350/V350</f>
        <v>28.16</v>
      </c>
      <c r="U350" s="28">
        <f t="shared" si="49"/>
        <v>1689.6</v>
      </c>
      <c r="V350" s="28">
        <f t="shared" si="47"/>
        <v>2263020</v>
      </c>
      <c r="W350" s="28">
        <v>2263020</v>
      </c>
      <c r="X350" s="28">
        <v>0</v>
      </c>
      <c r="Y350" s="28">
        <v>0</v>
      </c>
      <c r="Z350" s="28">
        <v>0</v>
      </c>
      <c r="AA350" s="28">
        <v>0</v>
      </c>
      <c r="AB350" s="28">
        <v>0</v>
      </c>
      <c r="AC350" s="28">
        <v>0</v>
      </c>
      <c r="AD350" s="28">
        <v>0</v>
      </c>
      <c r="AE350" s="28">
        <v>0</v>
      </c>
      <c r="AF350" s="28">
        <v>0</v>
      </c>
      <c r="AG350" s="28">
        <v>0</v>
      </c>
      <c r="AH350" s="28">
        <v>0</v>
      </c>
      <c r="AI350" s="28">
        <v>0</v>
      </c>
      <c r="AJ350" s="28">
        <v>0</v>
      </c>
      <c r="AK350" s="28">
        <v>0</v>
      </c>
      <c r="AL350" s="28">
        <f t="shared" si="50"/>
        <v>37717</v>
      </c>
      <c r="AM350" s="28">
        <f t="shared" si="52"/>
        <v>37717</v>
      </c>
      <c r="AN350" s="27"/>
      <c r="AO350" s="24">
        <v>45108</v>
      </c>
      <c r="AP350" s="24"/>
      <c r="AQ350" s="24"/>
      <c r="AR350" s="27" t="s">
        <v>47</v>
      </c>
    </row>
    <row r="351" spans="1:44" ht="79.5" customHeight="1" x14ac:dyDescent="0.3">
      <c r="A351" s="23" t="s">
        <v>2130</v>
      </c>
      <c r="B351" s="47">
        <v>44957</v>
      </c>
      <c r="C351" s="27" t="s">
        <v>121</v>
      </c>
      <c r="D351" s="26" t="s">
        <v>2131</v>
      </c>
      <c r="E351" s="6" t="s">
        <v>2132</v>
      </c>
      <c r="F351" s="24">
        <v>44977</v>
      </c>
      <c r="G351" s="23" t="s">
        <v>2133</v>
      </c>
      <c r="H351" s="27" t="s">
        <v>1959</v>
      </c>
      <c r="I351" s="27" t="s">
        <v>2134</v>
      </c>
      <c r="J351" s="49">
        <v>10328.18</v>
      </c>
      <c r="K351" s="29">
        <f t="shared" si="53"/>
        <v>10328.18</v>
      </c>
      <c r="L351" s="29">
        <f t="shared" si="53"/>
        <v>10328.18</v>
      </c>
      <c r="M351" s="27" t="s">
        <v>2135</v>
      </c>
      <c r="N351" s="27" t="s">
        <v>2136</v>
      </c>
      <c r="O351" s="27" t="s">
        <v>45</v>
      </c>
      <c r="P351" s="63">
        <v>100</v>
      </c>
      <c r="Q351" s="25">
        <v>0</v>
      </c>
      <c r="R351" s="25" t="s">
        <v>1921</v>
      </c>
      <c r="S351" s="67">
        <v>30</v>
      </c>
      <c r="T351" s="29">
        <f>L351/V351</f>
        <v>6.29</v>
      </c>
      <c r="U351" s="28">
        <f t="shared" si="49"/>
        <v>188.7</v>
      </c>
      <c r="V351" s="28">
        <f t="shared" si="47"/>
        <v>1642</v>
      </c>
      <c r="W351" s="28">
        <v>1642</v>
      </c>
      <c r="X351" s="28">
        <v>0</v>
      </c>
      <c r="Y351" s="28">
        <v>0</v>
      </c>
      <c r="Z351" s="28">
        <v>0</v>
      </c>
      <c r="AA351" s="28">
        <v>0</v>
      </c>
      <c r="AB351" s="28">
        <v>0</v>
      </c>
      <c r="AC351" s="28">
        <v>0</v>
      </c>
      <c r="AD351" s="28">
        <v>0</v>
      </c>
      <c r="AE351" s="28">
        <v>0</v>
      </c>
      <c r="AF351" s="28">
        <v>0</v>
      </c>
      <c r="AG351" s="28">
        <v>0</v>
      </c>
      <c r="AH351" s="28">
        <v>0</v>
      </c>
      <c r="AI351" s="28">
        <v>0</v>
      </c>
      <c r="AJ351" s="28">
        <v>0</v>
      </c>
      <c r="AK351" s="28">
        <v>0</v>
      </c>
      <c r="AL351" s="28">
        <f t="shared" si="50"/>
        <v>54.733333333333334</v>
      </c>
      <c r="AM351" s="28">
        <f t="shared" si="52"/>
        <v>55</v>
      </c>
      <c r="AN351" s="27"/>
      <c r="AO351" s="24">
        <v>45047</v>
      </c>
      <c r="AP351" s="24"/>
      <c r="AQ351" s="24"/>
      <c r="AR351" s="27" t="s">
        <v>47</v>
      </c>
    </row>
    <row r="352" spans="1:44" ht="79.5" customHeight="1" x14ac:dyDescent="0.3">
      <c r="A352" s="23" t="s">
        <v>2137</v>
      </c>
      <c r="B352" s="47">
        <v>44957</v>
      </c>
      <c r="C352" s="25" t="s">
        <v>2033</v>
      </c>
      <c r="D352" s="26" t="s">
        <v>2138</v>
      </c>
      <c r="E352" s="6" t="s">
        <v>2139</v>
      </c>
      <c r="F352" s="24">
        <v>44978</v>
      </c>
      <c r="G352" s="25" t="s">
        <v>2140</v>
      </c>
      <c r="H352" s="27" t="s">
        <v>527</v>
      </c>
      <c r="I352" s="27" t="s">
        <v>2141</v>
      </c>
      <c r="J352" s="28">
        <v>4486557.87</v>
      </c>
      <c r="K352" s="29">
        <f t="shared" si="53"/>
        <v>4486557.87</v>
      </c>
      <c r="L352" s="29">
        <f t="shared" si="53"/>
        <v>4486557.87</v>
      </c>
      <c r="M352" s="27" t="s">
        <v>2142</v>
      </c>
      <c r="N352" s="27" t="s">
        <v>2143</v>
      </c>
      <c r="O352" s="27" t="s">
        <v>45</v>
      </c>
      <c r="P352" s="63">
        <v>100</v>
      </c>
      <c r="Q352" s="25">
        <v>0</v>
      </c>
      <c r="R352" s="25" t="s">
        <v>174</v>
      </c>
      <c r="S352" s="67">
        <v>250</v>
      </c>
      <c r="T352" s="29">
        <f>L352/V352</f>
        <v>0.27</v>
      </c>
      <c r="U352" s="28">
        <f t="shared" si="49"/>
        <v>67.5</v>
      </c>
      <c r="V352" s="28">
        <f t="shared" si="47"/>
        <v>16616881</v>
      </c>
      <c r="W352" s="28">
        <v>16616881</v>
      </c>
      <c r="X352" s="28">
        <v>0</v>
      </c>
      <c r="Y352" s="28">
        <v>0</v>
      </c>
      <c r="Z352" s="28">
        <v>0</v>
      </c>
      <c r="AA352" s="28">
        <v>0</v>
      </c>
      <c r="AB352" s="28">
        <v>0</v>
      </c>
      <c r="AC352" s="28">
        <v>0</v>
      </c>
      <c r="AD352" s="28">
        <v>0</v>
      </c>
      <c r="AE352" s="28">
        <v>0</v>
      </c>
      <c r="AF352" s="28">
        <v>0</v>
      </c>
      <c r="AG352" s="28">
        <v>0</v>
      </c>
      <c r="AH352" s="28">
        <v>0</v>
      </c>
      <c r="AI352" s="28">
        <v>0</v>
      </c>
      <c r="AJ352" s="28">
        <v>0</v>
      </c>
      <c r="AK352" s="28">
        <v>0</v>
      </c>
      <c r="AL352" s="28">
        <f t="shared" si="50"/>
        <v>66467.524000000005</v>
      </c>
      <c r="AM352" s="28">
        <f t="shared" si="52"/>
        <v>66468</v>
      </c>
      <c r="AN352" s="27"/>
      <c r="AO352" s="24">
        <v>45047</v>
      </c>
      <c r="AP352" s="24"/>
      <c r="AQ352" s="24"/>
      <c r="AR352" s="27" t="s">
        <v>47</v>
      </c>
    </row>
    <row r="353" spans="1:107" customFormat="1" ht="79.5" customHeight="1" x14ac:dyDescent="0.3">
      <c r="A353" s="23" t="s">
        <v>2144</v>
      </c>
      <c r="B353" s="47">
        <v>44959</v>
      </c>
      <c r="C353" s="27" t="s">
        <v>121</v>
      </c>
      <c r="D353" s="26" t="s">
        <v>2145</v>
      </c>
      <c r="E353" s="6" t="s">
        <v>2146</v>
      </c>
      <c r="F353" s="24">
        <v>44978</v>
      </c>
      <c r="G353" s="25" t="s">
        <v>2147</v>
      </c>
      <c r="H353" s="27" t="s">
        <v>527</v>
      </c>
      <c r="I353" s="27" t="s">
        <v>2148</v>
      </c>
      <c r="J353" s="28">
        <v>8446491.6799999997</v>
      </c>
      <c r="K353" s="29">
        <f t="shared" si="53"/>
        <v>8446491.6799999997</v>
      </c>
      <c r="L353" s="29">
        <f t="shared" si="53"/>
        <v>8446491.6799999997</v>
      </c>
      <c r="M353" s="27" t="s">
        <v>2149</v>
      </c>
      <c r="N353" s="27" t="s">
        <v>2150</v>
      </c>
      <c r="O353" s="27" t="s">
        <v>45</v>
      </c>
      <c r="P353" s="63">
        <v>100</v>
      </c>
      <c r="Q353" s="25">
        <v>0</v>
      </c>
      <c r="R353" s="25" t="s">
        <v>1921</v>
      </c>
      <c r="S353" s="67">
        <v>60</v>
      </c>
      <c r="T353" s="29">
        <f>L353/V353</f>
        <v>9.129999999999999</v>
      </c>
      <c r="U353" s="28">
        <f t="shared" si="49"/>
        <v>547.79999999999995</v>
      </c>
      <c r="V353" s="28">
        <f t="shared" si="47"/>
        <v>925136</v>
      </c>
      <c r="W353" s="28">
        <v>925136</v>
      </c>
      <c r="X353" s="28">
        <v>0</v>
      </c>
      <c r="Y353" s="28">
        <v>0</v>
      </c>
      <c r="Z353" s="28">
        <v>0</v>
      </c>
      <c r="AA353" s="28">
        <v>0</v>
      </c>
      <c r="AB353" s="28">
        <v>0</v>
      </c>
      <c r="AC353" s="28">
        <v>0</v>
      </c>
      <c r="AD353" s="28">
        <v>0</v>
      </c>
      <c r="AE353" s="28">
        <v>0</v>
      </c>
      <c r="AF353" s="28">
        <v>0</v>
      </c>
      <c r="AG353" s="28">
        <v>0</v>
      </c>
      <c r="AH353" s="28">
        <v>0</v>
      </c>
      <c r="AI353" s="28">
        <v>0</v>
      </c>
      <c r="AJ353" s="28">
        <v>0</v>
      </c>
      <c r="AK353" s="28">
        <v>0</v>
      </c>
      <c r="AL353" s="28">
        <f t="shared" si="50"/>
        <v>15418.933333333332</v>
      </c>
      <c r="AM353" s="28">
        <f t="shared" si="52"/>
        <v>15419</v>
      </c>
      <c r="AN353" s="27"/>
      <c r="AO353" s="24">
        <v>45047</v>
      </c>
      <c r="AP353" s="24"/>
      <c r="AQ353" s="24"/>
      <c r="AR353" s="27" t="s">
        <v>47</v>
      </c>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row>
    <row r="354" spans="1:107" customFormat="1" ht="79.5" customHeight="1" x14ac:dyDescent="0.3">
      <c r="A354" s="23" t="s">
        <v>2151</v>
      </c>
      <c r="B354" s="47">
        <v>44959</v>
      </c>
      <c r="C354" s="27">
        <v>545</v>
      </c>
      <c r="D354" s="26" t="s">
        <v>2152</v>
      </c>
      <c r="E354" s="6" t="s">
        <v>2153</v>
      </c>
      <c r="F354" s="24">
        <v>44978</v>
      </c>
      <c r="G354" s="25" t="s">
        <v>2154</v>
      </c>
      <c r="H354" s="27" t="s">
        <v>179</v>
      </c>
      <c r="I354" s="27" t="s">
        <v>1271</v>
      </c>
      <c r="J354" s="28">
        <v>162690000</v>
      </c>
      <c r="K354" s="29">
        <f t="shared" si="53"/>
        <v>162690000</v>
      </c>
      <c r="L354" s="29">
        <f t="shared" si="53"/>
        <v>162690000</v>
      </c>
      <c r="M354" s="27" t="s">
        <v>1257</v>
      </c>
      <c r="N354" s="27" t="s">
        <v>1265</v>
      </c>
      <c r="O354" s="27" t="s">
        <v>988</v>
      </c>
      <c r="P354" s="63">
        <v>0</v>
      </c>
      <c r="Q354" s="25">
        <v>100</v>
      </c>
      <c r="R354" s="25" t="s">
        <v>1921</v>
      </c>
      <c r="S354" s="67">
        <v>60</v>
      </c>
      <c r="T354" s="29">
        <f>L354/V354</f>
        <v>6380</v>
      </c>
      <c r="U354" s="28">
        <f t="shared" si="49"/>
        <v>382800</v>
      </c>
      <c r="V354" s="28">
        <f t="shared" si="47"/>
        <v>25500</v>
      </c>
      <c r="W354" s="28">
        <v>4740</v>
      </c>
      <c r="X354" s="28">
        <v>0</v>
      </c>
      <c r="Y354" s="28">
        <v>0</v>
      </c>
      <c r="Z354" s="28">
        <v>0</v>
      </c>
      <c r="AA354" s="28">
        <v>0</v>
      </c>
      <c r="AB354" s="28">
        <v>15600</v>
      </c>
      <c r="AC354" s="28">
        <v>0</v>
      </c>
      <c r="AD354" s="28">
        <v>0</v>
      </c>
      <c r="AE354" s="28">
        <v>0</v>
      </c>
      <c r="AF354" s="28">
        <v>0</v>
      </c>
      <c r="AG354" s="28">
        <v>5160</v>
      </c>
      <c r="AH354" s="28">
        <v>0</v>
      </c>
      <c r="AI354" s="28">
        <v>0</v>
      </c>
      <c r="AJ354" s="28">
        <v>0</v>
      </c>
      <c r="AK354" s="28">
        <v>0</v>
      </c>
      <c r="AL354" s="28">
        <f t="shared" si="50"/>
        <v>425</v>
      </c>
      <c r="AM354" s="28">
        <f t="shared" si="52"/>
        <v>425</v>
      </c>
      <c r="AN354" s="27" t="s">
        <v>1230</v>
      </c>
      <c r="AO354" s="24">
        <v>45016</v>
      </c>
      <c r="AP354" s="24">
        <v>45107</v>
      </c>
      <c r="AQ354" s="24">
        <v>45169</v>
      </c>
      <c r="AR354" s="27" t="s">
        <v>47</v>
      </c>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row>
    <row r="355" spans="1:107" customFormat="1" ht="79.5" customHeight="1" x14ac:dyDescent="0.3">
      <c r="A355" s="23" t="s">
        <v>2155</v>
      </c>
      <c r="B355" s="47">
        <v>44959</v>
      </c>
      <c r="C355" s="27">
        <v>545</v>
      </c>
      <c r="D355" s="26" t="s">
        <v>2156</v>
      </c>
      <c r="E355" s="6" t="s">
        <v>2157</v>
      </c>
      <c r="F355" s="24">
        <v>44978</v>
      </c>
      <c r="G355" s="25" t="s">
        <v>2158</v>
      </c>
      <c r="H355" s="27" t="s">
        <v>179</v>
      </c>
      <c r="I355" s="27" t="s">
        <v>1271</v>
      </c>
      <c r="J355" s="49">
        <v>274467600</v>
      </c>
      <c r="K355" s="29">
        <f t="shared" si="53"/>
        <v>274467600</v>
      </c>
      <c r="L355" s="29">
        <f t="shared" si="53"/>
        <v>274467600</v>
      </c>
      <c r="M355" s="27" t="s">
        <v>1257</v>
      </c>
      <c r="N355" s="27" t="s">
        <v>1265</v>
      </c>
      <c r="O355" s="27" t="s">
        <v>988</v>
      </c>
      <c r="P355" s="63">
        <v>0</v>
      </c>
      <c r="Q355" s="25">
        <v>100</v>
      </c>
      <c r="R355" s="25" t="s">
        <v>1921</v>
      </c>
      <c r="S355" s="67">
        <v>60</v>
      </c>
      <c r="T355" s="29">
        <f>L355/V355</f>
        <v>6380</v>
      </c>
      <c r="U355" s="28">
        <f t="shared" si="49"/>
        <v>382800</v>
      </c>
      <c r="V355" s="28">
        <f t="shared" si="47"/>
        <v>43020</v>
      </c>
      <c r="W355" s="28">
        <v>7860</v>
      </c>
      <c r="X355" s="28">
        <v>0</v>
      </c>
      <c r="Y355" s="28">
        <v>0</v>
      </c>
      <c r="Z355" s="28">
        <v>0</v>
      </c>
      <c r="AA355" s="28">
        <v>0</v>
      </c>
      <c r="AB355" s="28">
        <v>26340</v>
      </c>
      <c r="AC355" s="28">
        <v>0</v>
      </c>
      <c r="AD355" s="28">
        <v>0</v>
      </c>
      <c r="AE355" s="28">
        <v>0</v>
      </c>
      <c r="AF355" s="28">
        <v>0</v>
      </c>
      <c r="AG355" s="28">
        <v>8820</v>
      </c>
      <c r="AH355" s="28">
        <v>0</v>
      </c>
      <c r="AI355" s="28">
        <v>0</v>
      </c>
      <c r="AJ355" s="28">
        <v>0</v>
      </c>
      <c r="AK355" s="28">
        <v>0</v>
      </c>
      <c r="AL355" s="28">
        <f t="shared" si="50"/>
        <v>717</v>
      </c>
      <c r="AM355" s="28">
        <f t="shared" si="52"/>
        <v>717</v>
      </c>
      <c r="AN355" s="27" t="s">
        <v>1242</v>
      </c>
      <c r="AO355" s="24">
        <v>45016</v>
      </c>
      <c r="AP355" s="24">
        <v>45107</v>
      </c>
      <c r="AQ355" s="24">
        <v>45169</v>
      </c>
      <c r="AR355" s="27" t="s">
        <v>47</v>
      </c>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row>
    <row r="356" spans="1:107" customFormat="1" ht="75.75" customHeight="1" x14ac:dyDescent="0.3">
      <c r="A356" s="23" t="s">
        <v>2159</v>
      </c>
      <c r="B356" s="47">
        <v>44959</v>
      </c>
      <c r="C356" s="27">
        <v>545</v>
      </c>
      <c r="D356" s="26" t="s">
        <v>2160</v>
      </c>
      <c r="E356" s="6" t="s">
        <v>2161</v>
      </c>
      <c r="F356" s="24">
        <v>44978</v>
      </c>
      <c r="G356" s="25" t="s">
        <v>2162</v>
      </c>
      <c r="H356" s="27" t="s">
        <v>179</v>
      </c>
      <c r="I356" s="27" t="s">
        <v>1227</v>
      </c>
      <c r="J356" s="28">
        <v>38579798.399999999</v>
      </c>
      <c r="K356" s="29">
        <f t="shared" si="53"/>
        <v>38579798.399999999</v>
      </c>
      <c r="L356" s="29">
        <f t="shared" si="53"/>
        <v>38579798.399999999</v>
      </c>
      <c r="M356" s="27" t="s">
        <v>1228</v>
      </c>
      <c r="N356" s="27" t="s">
        <v>1241</v>
      </c>
      <c r="O356" s="27" t="s">
        <v>155</v>
      </c>
      <c r="P356" s="63">
        <v>0</v>
      </c>
      <c r="Q356" s="25">
        <v>100</v>
      </c>
      <c r="R356" s="25" t="s">
        <v>174</v>
      </c>
      <c r="S356" s="67">
        <v>12</v>
      </c>
      <c r="T356" s="29">
        <f>L356/V356</f>
        <v>247306.4</v>
      </c>
      <c r="U356" s="28">
        <f t="shared" si="49"/>
        <v>2967676.8</v>
      </c>
      <c r="V356" s="28">
        <f t="shared" ref="V356:V419" si="54">W356+AB356+AG356</f>
        <v>156</v>
      </c>
      <c r="W356" s="28">
        <v>156</v>
      </c>
      <c r="X356" s="28">
        <v>0</v>
      </c>
      <c r="Y356" s="28">
        <v>0</v>
      </c>
      <c r="Z356" s="28">
        <v>0</v>
      </c>
      <c r="AA356" s="28">
        <v>0</v>
      </c>
      <c r="AB356" s="28">
        <v>0</v>
      </c>
      <c r="AC356" s="28">
        <v>0</v>
      </c>
      <c r="AD356" s="28">
        <v>0</v>
      </c>
      <c r="AE356" s="28">
        <v>0</v>
      </c>
      <c r="AF356" s="28">
        <v>0</v>
      </c>
      <c r="AG356" s="28">
        <v>0</v>
      </c>
      <c r="AH356" s="28">
        <v>0</v>
      </c>
      <c r="AI356" s="28">
        <v>0</v>
      </c>
      <c r="AJ356" s="28">
        <v>0</v>
      </c>
      <c r="AK356" s="28">
        <v>0</v>
      </c>
      <c r="AL356" s="28">
        <f t="shared" si="50"/>
        <v>13</v>
      </c>
      <c r="AM356" s="28">
        <f t="shared" si="52"/>
        <v>13</v>
      </c>
      <c r="AN356" s="27" t="s">
        <v>2163</v>
      </c>
      <c r="AO356" s="24">
        <v>45046</v>
      </c>
      <c r="AP356" s="24"/>
      <c r="AQ356" s="24"/>
      <c r="AR356" s="27" t="s">
        <v>47</v>
      </c>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row>
    <row r="357" spans="1:107" customFormat="1" ht="92.25" customHeight="1" x14ac:dyDescent="0.3">
      <c r="A357" s="23" t="s">
        <v>2164</v>
      </c>
      <c r="B357" s="47">
        <v>44959</v>
      </c>
      <c r="C357" s="27" t="s">
        <v>121</v>
      </c>
      <c r="D357" s="26" t="s">
        <v>2165</v>
      </c>
      <c r="E357" s="6" t="s">
        <v>2166</v>
      </c>
      <c r="F357" s="24">
        <v>44991</v>
      </c>
      <c r="G357" s="23" t="s">
        <v>2167</v>
      </c>
      <c r="H357" s="27" t="s">
        <v>135</v>
      </c>
      <c r="I357" s="27" t="s">
        <v>2168</v>
      </c>
      <c r="J357" s="28">
        <v>732711394.79999995</v>
      </c>
      <c r="K357" s="29">
        <f t="shared" si="53"/>
        <v>732711394.79999995</v>
      </c>
      <c r="L357" s="29">
        <f t="shared" si="53"/>
        <v>732711394.79999995</v>
      </c>
      <c r="M357" s="27" t="s">
        <v>2169</v>
      </c>
      <c r="N357" s="27" t="s">
        <v>2170</v>
      </c>
      <c r="O357" s="27" t="s">
        <v>45</v>
      </c>
      <c r="P357" s="63">
        <v>100</v>
      </c>
      <c r="Q357" s="25">
        <v>0</v>
      </c>
      <c r="R357" s="25" t="s">
        <v>1921</v>
      </c>
      <c r="S357" s="68" t="s">
        <v>2171</v>
      </c>
      <c r="T357" s="29">
        <f>L357/V357</f>
        <v>37.86</v>
      </c>
      <c r="U357" s="49" t="s">
        <v>2172</v>
      </c>
      <c r="V357" s="28">
        <f t="shared" si="54"/>
        <v>19353180</v>
      </c>
      <c r="W357" s="28">
        <v>19353180</v>
      </c>
      <c r="X357" s="28">
        <v>0</v>
      </c>
      <c r="Y357" s="28">
        <v>0</v>
      </c>
      <c r="Z357" s="28">
        <v>0</v>
      </c>
      <c r="AA357" s="28">
        <v>0</v>
      </c>
      <c r="AB357" s="28">
        <v>0</v>
      </c>
      <c r="AC357" s="28">
        <v>0</v>
      </c>
      <c r="AD357" s="28">
        <v>0</v>
      </c>
      <c r="AE357" s="28">
        <v>0</v>
      </c>
      <c r="AF357" s="28">
        <v>0</v>
      </c>
      <c r="AG357" s="28">
        <v>0</v>
      </c>
      <c r="AH357" s="28">
        <v>0</v>
      </c>
      <c r="AI357" s="28">
        <v>0</v>
      </c>
      <c r="AJ357" s="28">
        <v>0</v>
      </c>
      <c r="AK357" s="28">
        <v>0</v>
      </c>
      <c r="AL357" s="49" t="s">
        <v>2173</v>
      </c>
      <c r="AM357" s="49" t="s">
        <v>2174</v>
      </c>
      <c r="AN357" s="27"/>
      <c r="AO357" s="24">
        <v>45047</v>
      </c>
      <c r="AP357" s="24"/>
      <c r="AQ357" s="24"/>
      <c r="AR357" s="27" t="s">
        <v>47</v>
      </c>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row>
    <row r="358" spans="1:107" customFormat="1" ht="92.25" customHeight="1" x14ac:dyDescent="0.3">
      <c r="A358" s="23" t="s">
        <v>2175</v>
      </c>
      <c r="B358" s="24">
        <v>44960</v>
      </c>
      <c r="C358" s="25">
        <v>545</v>
      </c>
      <c r="D358" s="26" t="s">
        <v>2176</v>
      </c>
      <c r="E358" s="6" t="s">
        <v>2177</v>
      </c>
      <c r="F358" s="24">
        <v>44985</v>
      </c>
      <c r="G358" s="23" t="s">
        <v>2178</v>
      </c>
      <c r="H358" s="27" t="s">
        <v>2179</v>
      </c>
      <c r="I358" s="27" t="s">
        <v>1436</v>
      </c>
      <c r="J358" s="28">
        <v>53160360</v>
      </c>
      <c r="K358" s="29">
        <f t="shared" si="53"/>
        <v>53160360</v>
      </c>
      <c r="L358" s="29">
        <f t="shared" si="53"/>
        <v>53160360</v>
      </c>
      <c r="M358" s="27" t="s">
        <v>1437</v>
      </c>
      <c r="N358" s="27" t="s">
        <v>1438</v>
      </c>
      <c r="O358" s="27" t="s">
        <v>988</v>
      </c>
      <c r="P358" s="63">
        <v>0</v>
      </c>
      <c r="Q358" s="25">
        <v>100</v>
      </c>
      <c r="R358" s="25" t="s">
        <v>174</v>
      </c>
      <c r="S358" s="67">
        <v>2</v>
      </c>
      <c r="T358" s="29">
        <f>L358/V358</f>
        <v>521180</v>
      </c>
      <c r="U358" s="28">
        <f t="shared" si="49"/>
        <v>1042360</v>
      </c>
      <c r="V358" s="28">
        <f t="shared" si="54"/>
        <v>102</v>
      </c>
      <c r="W358" s="28">
        <v>102</v>
      </c>
      <c r="X358" s="28">
        <v>0</v>
      </c>
      <c r="Y358" s="28">
        <v>0</v>
      </c>
      <c r="Z358" s="28">
        <v>0</v>
      </c>
      <c r="AA358" s="28">
        <v>0</v>
      </c>
      <c r="AB358" s="28">
        <v>0</v>
      </c>
      <c r="AC358" s="28">
        <v>0</v>
      </c>
      <c r="AD358" s="28">
        <v>0</v>
      </c>
      <c r="AE358" s="28">
        <v>0</v>
      </c>
      <c r="AF358" s="28">
        <v>0</v>
      </c>
      <c r="AG358" s="28">
        <v>0</v>
      </c>
      <c r="AH358" s="28">
        <v>0</v>
      </c>
      <c r="AI358" s="28">
        <v>0</v>
      </c>
      <c r="AJ358" s="28">
        <v>0</v>
      </c>
      <c r="AK358" s="28">
        <v>0</v>
      </c>
      <c r="AL358" s="28">
        <f t="shared" si="50"/>
        <v>51</v>
      </c>
      <c r="AM358" s="28">
        <f t="shared" si="52"/>
        <v>51</v>
      </c>
      <c r="AN358" s="27" t="s">
        <v>1310</v>
      </c>
      <c r="AO358" s="24">
        <v>45016</v>
      </c>
      <c r="AP358" s="24"/>
      <c r="AQ358" s="24"/>
      <c r="AR358" s="27" t="s">
        <v>47</v>
      </c>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row>
    <row r="359" spans="1:107" customFormat="1" ht="92.25" customHeight="1" x14ac:dyDescent="0.3">
      <c r="A359" s="23" t="s">
        <v>2180</v>
      </c>
      <c r="B359" s="24">
        <v>44960</v>
      </c>
      <c r="C359" s="25" t="s">
        <v>121</v>
      </c>
      <c r="D359" s="26" t="s">
        <v>2181</v>
      </c>
      <c r="E359" s="6" t="s">
        <v>2182</v>
      </c>
      <c r="F359" s="24">
        <v>44984</v>
      </c>
      <c r="G359" s="23" t="s">
        <v>2183</v>
      </c>
      <c r="H359" s="27" t="s">
        <v>527</v>
      </c>
      <c r="I359" s="27" t="s">
        <v>1083</v>
      </c>
      <c r="J359" s="28">
        <v>59496092</v>
      </c>
      <c r="K359" s="29">
        <f t="shared" si="53"/>
        <v>59496092</v>
      </c>
      <c r="L359" s="29">
        <f t="shared" si="53"/>
        <v>59496092</v>
      </c>
      <c r="M359" s="27" t="s">
        <v>1084</v>
      </c>
      <c r="N359" s="27" t="s">
        <v>2184</v>
      </c>
      <c r="O359" s="27" t="s">
        <v>45</v>
      </c>
      <c r="P359" s="63">
        <v>100</v>
      </c>
      <c r="Q359" s="25">
        <v>0</v>
      </c>
      <c r="R359" s="25" t="s">
        <v>1921</v>
      </c>
      <c r="S359" s="67">
        <v>30</v>
      </c>
      <c r="T359" s="29">
        <f>L359/V359</f>
        <v>6.28</v>
      </c>
      <c r="U359" s="28">
        <f t="shared" si="49"/>
        <v>188.4</v>
      </c>
      <c r="V359" s="28">
        <f t="shared" si="54"/>
        <v>9473900</v>
      </c>
      <c r="W359" s="28">
        <v>9473900</v>
      </c>
      <c r="X359" s="28">
        <v>0</v>
      </c>
      <c r="Y359" s="28">
        <v>0</v>
      </c>
      <c r="Z359" s="28">
        <v>0</v>
      </c>
      <c r="AA359" s="28">
        <v>0</v>
      </c>
      <c r="AB359" s="28">
        <v>0</v>
      </c>
      <c r="AC359" s="28">
        <v>0</v>
      </c>
      <c r="AD359" s="28">
        <v>0</v>
      </c>
      <c r="AE359" s="28">
        <v>0</v>
      </c>
      <c r="AF359" s="28">
        <v>0</v>
      </c>
      <c r="AG359" s="28">
        <v>0</v>
      </c>
      <c r="AH359" s="28">
        <v>0</v>
      </c>
      <c r="AI359" s="28">
        <v>0</v>
      </c>
      <c r="AJ359" s="28">
        <v>0</v>
      </c>
      <c r="AK359" s="28">
        <v>0</v>
      </c>
      <c r="AL359" s="28">
        <f t="shared" si="50"/>
        <v>315796.66666666669</v>
      </c>
      <c r="AM359" s="28">
        <f t="shared" si="52"/>
        <v>315797</v>
      </c>
      <c r="AN359" s="27"/>
      <c r="AO359" s="24">
        <v>45047</v>
      </c>
      <c r="AP359" s="24"/>
      <c r="AQ359" s="24"/>
      <c r="AR359" s="27" t="s">
        <v>47</v>
      </c>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row>
    <row r="360" spans="1:107" customFormat="1" ht="92.25" customHeight="1" x14ac:dyDescent="0.3">
      <c r="A360" s="23" t="s">
        <v>2185</v>
      </c>
      <c r="B360" s="24">
        <v>44960</v>
      </c>
      <c r="C360" s="25" t="s">
        <v>121</v>
      </c>
      <c r="D360" s="26" t="s">
        <v>2186</v>
      </c>
      <c r="E360" s="6" t="s">
        <v>2187</v>
      </c>
      <c r="F360" s="24">
        <v>44985</v>
      </c>
      <c r="G360" s="25" t="s">
        <v>2188</v>
      </c>
      <c r="H360" s="27" t="s">
        <v>2189</v>
      </c>
      <c r="I360" s="27" t="s">
        <v>2190</v>
      </c>
      <c r="J360" s="28">
        <v>24090982.199999999</v>
      </c>
      <c r="K360" s="29">
        <f t="shared" si="53"/>
        <v>24090982.199999999</v>
      </c>
      <c r="L360" s="29">
        <f t="shared" si="53"/>
        <v>24090982.199999999</v>
      </c>
      <c r="M360" s="27" t="s">
        <v>2191</v>
      </c>
      <c r="N360" s="27" t="s">
        <v>2192</v>
      </c>
      <c r="O360" s="27" t="s">
        <v>45</v>
      </c>
      <c r="P360" s="63">
        <v>100</v>
      </c>
      <c r="Q360" s="25">
        <v>0</v>
      </c>
      <c r="R360" s="25" t="s">
        <v>1921</v>
      </c>
      <c r="S360" s="67">
        <v>30</v>
      </c>
      <c r="T360" s="29">
        <f>L360/V360</f>
        <v>12.9</v>
      </c>
      <c r="U360" s="28">
        <f t="shared" si="49"/>
        <v>387</v>
      </c>
      <c r="V360" s="28">
        <f t="shared" si="54"/>
        <v>1867518</v>
      </c>
      <c r="W360" s="28">
        <v>1867518</v>
      </c>
      <c r="X360" s="28">
        <v>0</v>
      </c>
      <c r="Y360" s="28">
        <v>0</v>
      </c>
      <c r="Z360" s="28">
        <v>0</v>
      </c>
      <c r="AA360" s="28">
        <v>0</v>
      </c>
      <c r="AB360" s="28">
        <v>0</v>
      </c>
      <c r="AC360" s="28">
        <v>0</v>
      </c>
      <c r="AD360" s="28">
        <v>0</v>
      </c>
      <c r="AE360" s="28">
        <v>0</v>
      </c>
      <c r="AF360" s="28">
        <v>0</v>
      </c>
      <c r="AG360" s="28">
        <v>0</v>
      </c>
      <c r="AH360" s="28">
        <v>0</v>
      </c>
      <c r="AI360" s="28">
        <v>0</v>
      </c>
      <c r="AJ360" s="28">
        <v>0</v>
      </c>
      <c r="AK360" s="28">
        <v>0</v>
      </c>
      <c r="AL360" s="28">
        <f t="shared" si="50"/>
        <v>62250.6</v>
      </c>
      <c r="AM360" s="28">
        <f t="shared" si="52"/>
        <v>62251</v>
      </c>
      <c r="AN360" s="27"/>
      <c r="AO360" s="24">
        <v>45078</v>
      </c>
      <c r="AP360" s="24"/>
      <c r="AQ360" s="24"/>
      <c r="AR360" s="27" t="s">
        <v>47</v>
      </c>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row>
    <row r="361" spans="1:107" customFormat="1" ht="92.25" customHeight="1" x14ac:dyDescent="0.3">
      <c r="A361" s="23" t="s">
        <v>2193</v>
      </c>
      <c r="B361" s="24">
        <v>44960</v>
      </c>
      <c r="C361" s="25" t="s">
        <v>121</v>
      </c>
      <c r="D361" s="26" t="s">
        <v>2194</v>
      </c>
      <c r="E361" s="6" t="s">
        <v>2195</v>
      </c>
      <c r="F361" s="24">
        <v>44984</v>
      </c>
      <c r="G361" s="25" t="s">
        <v>2196</v>
      </c>
      <c r="H361" s="27" t="s">
        <v>527</v>
      </c>
      <c r="I361" s="27" t="s">
        <v>1025</v>
      </c>
      <c r="J361" s="28">
        <v>34364412</v>
      </c>
      <c r="K361" s="29">
        <f t="shared" si="53"/>
        <v>34364412</v>
      </c>
      <c r="L361" s="29">
        <f t="shared" si="53"/>
        <v>34364412</v>
      </c>
      <c r="M361" s="27" t="s">
        <v>2197</v>
      </c>
      <c r="N361" s="27" t="s">
        <v>2198</v>
      </c>
      <c r="O361" s="27" t="s">
        <v>45</v>
      </c>
      <c r="P361" s="63">
        <v>100</v>
      </c>
      <c r="Q361" s="25">
        <v>0</v>
      </c>
      <c r="R361" s="25" t="s">
        <v>1921</v>
      </c>
      <c r="S361" s="67">
        <v>60</v>
      </c>
      <c r="T361" s="29">
        <f>L361/V361</f>
        <v>91.8</v>
      </c>
      <c r="U361" s="28">
        <f t="shared" si="49"/>
        <v>5508</v>
      </c>
      <c r="V361" s="28">
        <f t="shared" si="54"/>
        <v>374340</v>
      </c>
      <c r="W361" s="28">
        <v>374340</v>
      </c>
      <c r="X361" s="28">
        <v>0</v>
      </c>
      <c r="Y361" s="28">
        <v>0</v>
      </c>
      <c r="Z361" s="28">
        <v>0</v>
      </c>
      <c r="AA361" s="28">
        <v>0</v>
      </c>
      <c r="AB361" s="28">
        <v>0</v>
      </c>
      <c r="AC361" s="28">
        <v>0</v>
      </c>
      <c r="AD361" s="28">
        <v>0</v>
      </c>
      <c r="AE361" s="28">
        <v>0</v>
      </c>
      <c r="AF361" s="28">
        <v>0</v>
      </c>
      <c r="AG361" s="28">
        <v>0</v>
      </c>
      <c r="AH361" s="28">
        <v>0</v>
      </c>
      <c r="AI361" s="28">
        <v>0</v>
      </c>
      <c r="AJ361" s="28">
        <v>0</v>
      </c>
      <c r="AK361" s="28">
        <v>0</v>
      </c>
      <c r="AL361" s="28">
        <f t="shared" si="50"/>
        <v>6239</v>
      </c>
      <c r="AM361" s="28">
        <f t="shared" si="52"/>
        <v>6239</v>
      </c>
      <c r="AN361" s="27"/>
      <c r="AO361" s="24">
        <v>45047</v>
      </c>
      <c r="AP361" s="24"/>
      <c r="AQ361" s="24"/>
      <c r="AR361" s="27" t="s">
        <v>47</v>
      </c>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row>
    <row r="362" spans="1:107" customFormat="1" ht="92.25" customHeight="1" x14ac:dyDescent="0.3">
      <c r="A362" s="23" t="s">
        <v>2199</v>
      </c>
      <c r="B362" s="24">
        <v>44960</v>
      </c>
      <c r="C362" s="25" t="s">
        <v>2033</v>
      </c>
      <c r="D362" s="26" t="s">
        <v>416</v>
      </c>
      <c r="E362" s="6" t="s">
        <v>2200</v>
      </c>
      <c r="F362" s="24" t="s">
        <v>416</v>
      </c>
      <c r="G362" s="25" t="s">
        <v>416</v>
      </c>
      <c r="H362" s="27" t="s">
        <v>416</v>
      </c>
      <c r="I362" s="27" t="s">
        <v>2201</v>
      </c>
      <c r="J362" s="28">
        <v>0</v>
      </c>
      <c r="K362" s="29">
        <f t="shared" si="53"/>
        <v>0</v>
      </c>
      <c r="L362" s="29">
        <f t="shared" si="53"/>
        <v>0</v>
      </c>
      <c r="M362" s="27"/>
      <c r="N362" s="27"/>
      <c r="O362" s="27"/>
      <c r="P362" s="63"/>
      <c r="Q362" s="25"/>
      <c r="R362" s="25"/>
      <c r="S362" s="67"/>
      <c r="T362" s="29" t="e">
        <f>L362/V362</f>
        <v>#DIV/0!</v>
      </c>
      <c r="U362" s="28" t="e">
        <f t="shared" si="49"/>
        <v>#DIV/0!</v>
      </c>
      <c r="V362" s="28">
        <f t="shared" si="54"/>
        <v>0</v>
      </c>
      <c r="W362" s="28"/>
      <c r="X362" s="28"/>
      <c r="Y362" s="28"/>
      <c r="Z362" s="28"/>
      <c r="AA362" s="28"/>
      <c r="AB362" s="28"/>
      <c r="AC362" s="28"/>
      <c r="AD362" s="28"/>
      <c r="AE362" s="28"/>
      <c r="AF362" s="28"/>
      <c r="AG362" s="28"/>
      <c r="AH362" s="28"/>
      <c r="AI362" s="28"/>
      <c r="AJ362" s="28"/>
      <c r="AK362" s="28"/>
      <c r="AL362" s="28" t="e">
        <f t="shared" si="50"/>
        <v>#DIV/0!</v>
      </c>
      <c r="AM362" s="28" t="e">
        <f t="shared" si="52"/>
        <v>#DIV/0!</v>
      </c>
      <c r="AN362" s="27"/>
      <c r="AO362" s="24"/>
      <c r="AP362" s="24"/>
      <c r="AQ362" s="24"/>
      <c r="AR362" s="27"/>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row>
    <row r="363" spans="1:107" customFormat="1" ht="92.25" customHeight="1" x14ac:dyDescent="0.3">
      <c r="A363" s="23" t="s">
        <v>2202</v>
      </c>
      <c r="B363" s="24">
        <v>44960</v>
      </c>
      <c r="C363" s="25" t="s">
        <v>121</v>
      </c>
      <c r="D363" s="26" t="s">
        <v>2203</v>
      </c>
      <c r="E363" s="6" t="s">
        <v>2204</v>
      </c>
      <c r="F363" s="24">
        <v>44984</v>
      </c>
      <c r="G363" s="23" t="s">
        <v>2205</v>
      </c>
      <c r="H363" s="27" t="s">
        <v>135</v>
      </c>
      <c r="I363" s="27" t="s">
        <v>2206</v>
      </c>
      <c r="J363" s="28">
        <v>4309022.4000000004</v>
      </c>
      <c r="K363" s="29">
        <f t="shared" si="53"/>
        <v>4309022.4000000004</v>
      </c>
      <c r="L363" s="29">
        <f t="shared" si="53"/>
        <v>4309022.4000000004</v>
      </c>
      <c r="M363" s="27" t="s">
        <v>137</v>
      </c>
      <c r="N363" s="27" t="s">
        <v>987</v>
      </c>
      <c r="O363" s="27" t="s">
        <v>988</v>
      </c>
      <c r="P363" s="63">
        <v>0</v>
      </c>
      <c r="Q363" s="25">
        <v>100</v>
      </c>
      <c r="R363" s="25" t="s">
        <v>1921</v>
      </c>
      <c r="S363" s="67">
        <v>60</v>
      </c>
      <c r="T363" s="29">
        <f>L363/V363</f>
        <v>33.940000000000005</v>
      </c>
      <c r="U363" s="28">
        <f t="shared" si="49"/>
        <v>2036.4000000000003</v>
      </c>
      <c r="V363" s="28">
        <f t="shared" si="54"/>
        <v>126960</v>
      </c>
      <c r="W363" s="28">
        <v>126960</v>
      </c>
      <c r="X363" s="28">
        <v>0</v>
      </c>
      <c r="Y363" s="28">
        <v>0</v>
      </c>
      <c r="Z363" s="28">
        <v>0</v>
      </c>
      <c r="AA363" s="28">
        <v>0</v>
      </c>
      <c r="AB363" s="28">
        <v>0</v>
      </c>
      <c r="AC363" s="28">
        <v>0</v>
      </c>
      <c r="AD363" s="28">
        <v>0</v>
      </c>
      <c r="AE363" s="28">
        <v>0</v>
      </c>
      <c r="AF363" s="28">
        <v>0</v>
      </c>
      <c r="AG363" s="28">
        <v>0</v>
      </c>
      <c r="AH363" s="28">
        <v>0</v>
      </c>
      <c r="AI363" s="28">
        <v>0</v>
      </c>
      <c r="AJ363" s="28">
        <v>0</v>
      </c>
      <c r="AK363" s="28">
        <v>0</v>
      </c>
      <c r="AL363" s="28">
        <f t="shared" si="50"/>
        <v>2116</v>
      </c>
      <c r="AM363" s="28">
        <f t="shared" si="52"/>
        <v>2116</v>
      </c>
      <c r="AN363" s="27"/>
      <c r="AO363" s="24">
        <v>45139</v>
      </c>
      <c r="AP363" s="24"/>
      <c r="AQ363" s="24"/>
      <c r="AR363" s="27" t="s">
        <v>47</v>
      </c>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row>
    <row r="364" spans="1:107" customFormat="1" ht="81.599999999999994" customHeight="1" x14ac:dyDescent="0.3">
      <c r="A364" s="23" t="s">
        <v>2207</v>
      </c>
      <c r="B364" s="24">
        <v>44960</v>
      </c>
      <c r="C364" s="25" t="s">
        <v>121</v>
      </c>
      <c r="D364" s="26" t="s">
        <v>2208</v>
      </c>
      <c r="E364" s="6" t="s">
        <v>2209</v>
      </c>
      <c r="F364" s="24">
        <v>44984</v>
      </c>
      <c r="G364" s="23" t="s">
        <v>2210</v>
      </c>
      <c r="H364" s="27" t="s">
        <v>527</v>
      </c>
      <c r="I364" s="27" t="s">
        <v>1137</v>
      </c>
      <c r="J364" s="28">
        <v>131131540.09999999</v>
      </c>
      <c r="K364" s="29">
        <f t="shared" si="53"/>
        <v>131131540.09999999</v>
      </c>
      <c r="L364" s="29">
        <f t="shared" si="53"/>
        <v>131131540.09999999</v>
      </c>
      <c r="M364" s="27" t="s">
        <v>2211</v>
      </c>
      <c r="N364" s="27" t="s">
        <v>2212</v>
      </c>
      <c r="O364" s="27" t="s">
        <v>45</v>
      </c>
      <c r="P364" s="63">
        <v>100</v>
      </c>
      <c r="Q364" s="25">
        <v>0</v>
      </c>
      <c r="R364" s="25" t="s">
        <v>1921</v>
      </c>
      <c r="S364" s="67">
        <v>30</v>
      </c>
      <c r="T364" s="29">
        <f>L364/V364</f>
        <v>7.81</v>
      </c>
      <c r="U364" s="28">
        <f t="shared" si="49"/>
        <v>234.29999999999998</v>
      </c>
      <c r="V364" s="28">
        <f t="shared" si="54"/>
        <v>16790210</v>
      </c>
      <c r="W364" s="28">
        <v>16790210</v>
      </c>
      <c r="X364" s="28">
        <v>0</v>
      </c>
      <c r="Y364" s="28">
        <v>0</v>
      </c>
      <c r="Z364" s="28">
        <v>0</v>
      </c>
      <c r="AA364" s="28">
        <v>0</v>
      </c>
      <c r="AB364" s="28">
        <v>0</v>
      </c>
      <c r="AC364" s="28">
        <v>0</v>
      </c>
      <c r="AD364" s="28">
        <v>0</v>
      </c>
      <c r="AE364" s="28">
        <v>0</v>
      </c>
      <c r="AF364" s="28">
        <v>0</v>
      </c>
      <c r="AG364" s="28">
        <v>0</v>
      </c>
      <c r="AH364" s="28">
        <v>0</v>
      </c>
      <c r="AI364" s="28">
        <v>0</v>
      </c>
      <c r="AJ364" s="28">
        <v>0</v>
      </c>
      <c r="AK364" s="28">
        <v>0</v>
      </c>
      <c r="AL364" s="28">
        <f t="shared" si="50"/>
        <v>559673.66666666663</v>
      </c>
      <c r="AM364" s="28">
        <f t="shared" si="52"/>
        <v>559674</v>
      </c>
      <c r="AN364" s="27"/>
      <c r="AO364" s="24">
        <v>45047</v>
      </c>
      <c r="AP364" s="24"/>
      <c r="AQ364" s="24"/>
      <c r="AR364" s="27" t="s">
        <v>47</v>
      </c>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row>
    <row r="365" spans="1:107" customFormat="1" ht="81.599999999999994" customHeight="1" x14ac:dyDescent="0.3">
      <c r="A365" s="23" t="s">
        <v>2213</v>
      </c>
      <c r="B365" s="24">
        <v>44964</v>
      </c>
      <c r="C365" s="25" t="s">
        <v>121</v>
      </c>
      <c r="D365" s="26" t="s">
        <v>416</v>
      </c>
      <c r="E365" s="6" t="s">
        <v>2214</v>
      </c>
      <c r="F365" s="24" t="s">
        <v>416</v>
      </c>
      <c r="G365" s="25" t="s">
        <v>416</v>
      </c>
      <c r="H365" s="27" t="s">
        <v>416</v>
      </c>
      <c r="I365" s="27" t="s">
        <v>2215</v>
      </c>
      <c r="J365" s="28">
        <v>0</v>
      </c>
      <c r="K365" s="29">
        <f t="shared" si="53"/>
        <v>0</v>
      </c>
      <c r="L365" s="29">
        <f t="shared" si="53"/>
        <v>0</v>
      </c>
      <c r="M365" s="27"/>
      <c r="N365" s="27"/>
      <c r="O365" s="27"/>
      <c r="P365" s="63"/>
      <c r="Q365" s="25"/>
      <c r="R365" s="25"/>
      <c r="S365" s="67"/>
      <c r="T365" s="29" t="e">
        <f>L365/V365</f>
        <v>#DIV/0!</v>
      </c>
      <c r="U365" s="28" t="e">
        <f t="shared" si="49"/>
        <v>#DIV/0!</v>
      </c>
      <c r="V365" s="28">
        <f t="shared" si="54"/>
        <v>0</v>
      </c>
      <c r="W365" s="28"/>
      <c r="X365" s="28"/>
      <c r="Y365" s="28"/>
      <c r="Z365" s="28"/>
      <c r="AA365" s="28"/>
      <c r="AB365" s="28"/>
      <c r="AC365" s="28"/>
      <c r="AD365" s="28"/>
      <c r="AE365" s="28"/>
      <c r="AF365" s="28"/>
      <c r="AG365" s="28"/>
      <c r="AH365" s="28"/>
      <c r="AI365" s="28"/>
      <c r="AJ365" s="28"/>
      <c r="AK365" s="28"/>
      <c r="AL365" s="28" t="e">
        <f t="shared" si="50"/>
        <v>#DIV/0!</v>
      </c>
      <c r="AM365" s="28" t="e">
        <f t="shared" si="52"/>
        <v>#DIV/0!</v>
      </c>
      <c r="AN365" s="27"/>
      <c r="AO365" s="24"/>
      <c r="AP365" s="24"/>
      <c r="AQ365" s="24"/>
      <c r="AR365" s="27"/>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row>
    <row r="366" spans="1:107" customFormat="1" ht="81.599999999999994" customHeight="1" x14ac:dyDescent="0.3">
      <c r="A366" s="23" t="s">
        <v>2216</v>
      </c>
      <c r="B366" s="24">
        <v>44964</v>
      </c>
      <c r="C366" s="25" t="s">
        <v>121</v>
      </c>
      <c r="D366" s="26" t="s">
        <v>2217</v>
      </c>
      <c r="E366" s="6" t="s">
        <v>2218</v>
      </c>
      <c r="F366" s="24">
        <v>44986</v>
      </c>
      <c r="G366" s="23" t="s">
        <v>2219</v>
      </c>
      <c r="H366" s="27" t="s">
        <v>135</v>
      </c>
      <c r="I366" s="27" t="s">
        <v>1009</v>
      </c>
      <c r="J366" s="28">
        <v>172290622.36000001</v>
      </c>
      <c r="K366" s="29">
        <f t="shared" si="53"/>
        <v>172290622.36000001</v>
      </c>
      <c r="L366" s="29">
        <f t="shared" si="53"/>
        <v>172290622.36000001</v>
      </c>
      <c r="M366" s="27" t="s">
        <v>1010</v>
      </c>
      <c r="N366" s="27" t="s">
        <v>2220</v>
      </c>
      <c r="O366" s="27" t="s">
        <v>45</v>
      </c>
      <c r="P366" s="63">
        <v>100</v>
      </c>
      <c r="Q366" s="25">
        <v>0</v>
      </c>
      <c r="R366" s="25" t="s">
        <v>1921</v>
      </c>
      <c r="S366" s="67">
        <v>30</v>
      </c>
      <c r="T366" s="29">
        <f>L366/V366</f>
        <v>23.060000000000002</v>
      </c>
      <c r="U366" s="28">
        <f t="shared" si="49"/>
        <v>691.80000000000007</v>
      </c>
      <c r="V366" s="28">
        <f t="shared" si="54"/>
        <v>7471406</v>
      </c>
      <c r="W366" s="28">
        <v>7471406</v>
      </c>
      <c r="X366" s="28">
        <v>0</v>
      </c>
      <c r="Y366" s="28">
        <v>0</v>
      </c>
      <c r="Z366" s="28">
        <v>0</v>
      </c>
      <c r="AA366" s="28">
        <v>0</v>
      </c>
      <c r="AB366" s="28">
        <v>0</v>
      </c>
      <c r="AC366" s="28">
        <v>0</v>
      </c>
      <c r="AD366" s="28">
        <v>0</v>
      </c>
      <c r="AE366" s="28">
        <v>0</v>
      </c>
      <c r="AF366" s="28">
        <v>0</v>
      </c>
      <c r="AG366" s="28">
        <v>0</v>
      </c>
      <c r="AH366" s="28">
        <v>0</v>
      </c>
      <c r="AI366" s="28">
        <v>0</v>
      </c>
      <c r="AJ366" s="28">
        <v>0</v>
      </c>
      <c r="AK366" s="28">
        <v>0</v>
      </c>
      <c r="AL366" s="28">
        <f t="shared" si="50"/>
        <v>249046.86666666667</v>
      </c>
      <c r="AM366" s="28">
        <f t="shared" si="52"/>
        <v>249047</v>
      </c>
      <c r="AN366" s="27"/>
      <c r="AO366" s="24">
        <v>45047</v>
      </c>
      <c r="AP366" s="24"/>
      <c r="AQ366" s="24"/>
      <c r="AR366" s="27" t="s">
        <v>47</v>
      </c>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row>
    <row r="367" spans="1:107" customFormat="1" ht="81.599999999999994" customHeight="1" x14ac:dyDescent="0.3">
      <c r="A367" s="23" t="s">
        <v>2221</v>
      </c>
      <c r="B367" s="24">
        <v>44964</v>
      </c>
      <c r="C367" s="25" t="s">
        <v>121</v>
      </c>
      <c r="D367" s="26" t="s">
        <v>2222</v>
      </c>
      <c r="E367" s="6" t="s">
        <v>2223</v>
      </c>
      <c r="F367" s="24">
        <v>44985</v>
      </c>
      <c r="G367" s="25" t="s">
        <v>2224</v>
      </c>
      <c r="H367" s="27" t="s">
        <v>511</v>
      </c>
      <c r="I367" s="27" t="s">
        <v>2225</v>
      </c>
      <c r="J367" s="28">
        <v>4569460</v>
      </c>
      <c r="K367" s="29">
        <f t="shared" si="53"/>
        <v>4569460</v>
      </c>
      <c r="L367" s="29">
        <f t="shared" si="53"/>
        <v>4569460</v>
      </c>
      <c r="M367" s="27" t="s">
        <v>2226</v>
      </c>
      <c r="N367" s="27" t="s">
        <v>1071</v>
      </c>
      <c r="O367" s="27" t="s">
        <v>45</v>
      </c>
      <c r="P367" s="63">
        <v>100</v>
      </c>
      <c r="Q367" s="25">
        <v>0</v>
      </c>
      <c r="R367" s="25" t="s">
        <v>174</v>
      </c>
      <c r="S367" s="67">
        <v>200</v>
      </c>
      <c r="T367" s="29">
        <f>L367/V367</f>
        <v>2.57</v>
      </c>
      <c r="U367" s="28">
        <f t="shared" si="49"/>
        <v>514</v>
      </c>
      <c r="V367" s="28">
        <f t="shared" si="54"/>
        <v>1778000</v>
      </c>
      <c r="W367" s="28">
        <v>1778000</v>
      </c>
      <c r="X367" s="28">
        <v>0</v>
      </c>
      <c r="Y367" s="28">
        <v>0</v>
      </c>
      <c r="Z367" s="28">
        <v>0</v>
      </c>
      <c r="AA367" s="28">
        <v>0</v>
      </c>
      <c r="AB367" s="28">
        <v>0</v>
      </c>
      <c r="AC367" s="28">
        <v>0</v>
      </c>
      <c r="AD367" s="28">
        <v>0</v>
      </c>
      <c r="AE367" s="28">
        <v>0</v>
      </c>
      <c r="AF367" s="28">
        <v>0</v>
      </c>
      <c r="AG367" s="28">
        <v>0</v>
      </c>
      <c r="AH367" s="28">
        <v>0</v>
      </c>
      <c r="AI367" s="28">
        <v>0</v>
      </c>
      <c r="AJ367" s="28">
        <v>0</v>
      </c>
      <c r="AK367" s="28">
        <v>0</v>
      </c>
      <c r="AL367" s="28">
        <f t="shared" si="50"/>
        <v>8890</v>
      </c>
      <c r="AM367" s="28">
        <f t="shared" si="52"/>
        <v>8890</v>
      </c>
      <c r="AN367" s="27"/>
      <c r="AO367" s="24">
        <v>45047</v>
      </c>
      <c r="AP367" s="24"/>
      <c r="AQ367" s="24"/>
      <c r="AR367" s="27" t="s">
        <v>47</v>
      </c>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row>
    <row r="368" spans="1:107" customFormat="1" ht="81.599999999999994" customHeight="1" x14ac:dyDescent="0.3">
      <c r="A368" s="23" t="s">
        <v>2227</v>
      </c>
      <c r="B368" s="24">
        <v>44964</v>
      </c>
      <c r="C368" s="25" t="s">
        <v>121</v>
      </c>
      <c r="D368" s="26" t="s">
        <v>2228</v>
      </c>
      <c r="E368" s="6" t="s">
        <v>2229</v>
      </c>
      <c r="F368" s="24">
        <v>44984</v>
      </c>
      <c r="G368" s="25" t="s">
        <v>2230</v>
      </c>
      <c r="H368" s="27" t="s">
        <v>527</v>
      </c>
      <c r="I368" s="27" t="s">
        <v>871</v>
      </c>
      <c r="J368" s="28">
        <v>16032816</v>
      </c>
      <c r="K368" s="29">
        <f t="shared" si="53"/>
        <v>16032816</v>
      </c>
      <c r="L368" s="29">
        <f t="shared" si="53"/>
        <v>16032816</v>
      </c>
      <c r="M368" s="27" t="s">
        <v>872</v>
      </c>
      <c r="N368" s="27" t="s">
        <v>2231</v>
      </c>
      <c r="O368" s="27" t="s">
        <v>45</v>
      </c>
      <c r="P368" s="63">
        <v>100</v>
      </c>
      <c r="Q368" s="25">
        <v>0</v>
      </c>
      <c r="R368" s="25" t="s">
        <v>1921</v>
      </c>
      <c r="S368" s="67">
        <v>120</v>
      </c>
      <c r="T368" s="29">
        <f>L368/V368</f>
        <v>62.55</v>
      </c>
      <c r="U368" s="28">
        <f t="shared" ref="U368:U384" si="55">T368*S368</f>
        <v>7506</v>
      </c>
      <c r="V368" s="28">
        <f t="shared" si="54"/>
        <v>256320</v>
      </c>
      <c r="W368" s="28">
        <v>256320</v>
      </c>
      <c r="X368" s="28">
        <v>0</v>
      </c>
      <c r="Y368" s="28">
        <v>0</v>
      </c>
      <c r="Z368" s="28">
        <v>0</v>
      </c>
      <c r="AA368" s="28">
        <v>0</v>
      </c>
      <c r="AB368" s="28">
        <v>0</v>
      </c>
      <c r="AC368" s="28">
        <v>0</v>
      </c>
      <c r="AD368" s="28">
        <v>0</v>
      </c>
      <c r="AE368" s="28">
        <v>0</v>
      </c>
      <c r="AF368" s="28">
        <v>0</v>
      </c>
      <c r="AG368" s="28">
        <v>0</v>
      </c>
      <c r="AH368" s="28">
        <v>0</v>
      </c>
      <c r="AI368" s="28">
        <v>0</v>
      </c>
      <c r="AJ368" s="28">
        <v>0</v>
      </c>
      <c r="AK368" s="28">
        <v>0</v>
      </c>
      <c r="AL368" s="28">
        <f t="shared" ref="AL368:AL384" si="56">V368/S368</f>
        <v>2136</v>
      </c>
      <c r="AM368" s="28">
        <f t="shared" si="52"/>
        <v>2136</v>
      </c>
      <c r="AN368" s="27"/>
      <c r="AO368" s="24">
        <v>45047</v>
      </c>
      <c r="AP368" s="24"/>
      <c r="AQ368" s="24"/>
      <c r="AR368" s="27" t="s">
        <v>47</v>
      </c>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row>
    <row r="369" spans="1:107" customFormat="1" ht="81.599999999999994" customHeight="1" x14ac:dyDescent="0.3">
      <c r="A369" s="23" t="s">
        <v>2232</v>
      </c>
      <c r="B369" s="24">
        <v>44964</v>
      </c>
      <c r="C369" s="25" t="s">
        <v>121</v>
      </c>
      <c r="D369" s="26" t="s">
        <v>2233</v>
      </c>
      <c r="E369" s="6" t="s">
        <v>2234</v>
      </c>
      <c r="F369" s="24">
        <v>44984</v>
      </c>
      <c r="G369" s="25" t="s">
        <v>2235</v>
      </c>
      <c r="H369" s="27" t="s">
        <v>527</v>
      </c>
      <c r="I369" s="27" t="s">
        <v>1146</v>
      </c>
      <c r="J369" s="28">
        <v>3806992.8</v>
      </c>
      <c r="K369" s="29">
        <f t="shared" si="53"/>
        <v>3806992.8</v>
      </c>
      <c r="L369" s="29">
        <f t="shared" si="53"/>
        <v>3806992.8</v>
      </c>
      <c r="M369" s="27" t="s">
        <v>2236</v>
      </c>
      <c r="N369" s="27" t="s">
        <v>2237</v>
      </c>
      <c r="O369" s="27" t="s">
        <v>45</v>
      </c>
      <c r="P369" s="63">
        <v>100</v>
      </c>
      <c r="Q369" s="25">
        <v>0</v>
      </c>
      <c r="R369" s="25" t="s">
        <v>1921</v>
      </c>
      <c r="S369" s="67">
        <v>60</v>
      </c>
      <c r="T369" s="29">
        <f>L369/V369</f>
        <v>4.5699999999999994</v>
      </c>
      <c r="U369" s="28">
        <f t="shared" si="55"/>
        <v>274.2</v>
      </c>
      <c r="V369" s="28">
        <f t="shared" si="54"/>
        <v>833040</v>
      </c>
      <c r="W369" s="28">
        <v>833040</v>
      </c>
      <c r="X369" s="28">
        <v>0</v>
      </c>
      <c r="Y369" s="28">
        <v>0</v>
      </c>
      <c r="Z369" s="28">
        <v>0</v>
      </c>
      <c r="AA369" s="28">
        <v>0</v>
      </c>
      <c r="AB369" s="28">
        <v>0</v>
      </c>
      <c r="AC369" s="28">
        <v>0</v>
      </c>
      <c r="AD369" s="28">
        <v>0</v>
      </c>
      <c r="AE369" s="28">
        <v>0</v>
      </c>
      <c r="AF369" s="28">
        <v>0</v>
      </c>
      <c r="AG369" s="28">
        <v>0</v>
      </c>
      <c r="AH369" s="28">
        <v>0</v>
      </c>
      <c r="AI369" s="28">
        <v>0</v>
      </c>
      <c r="AJ369" s="28">
        <v>0</v>
      </c>
      <c r="AK369" s="28">
        <v>0</v>
      </c>
      <c r="AL369" s="28">
        <f t="shared" si="56"/>
        <v>13884</v>
      </c>
      <c r="AM369" s="28">
        <f t="shared" si="52"/>
        <v>13884</v>
      </c>
      <c r="AN369" s="27"/>
      <c r="AO369" s="24">
        <v>45047</v>
      </c>
      <c r="AP369" s="24"/>
      <c r="AQ369" s="24"/>
      <c r="AR369" s="27" t="s">
        <v>47</v>
      </c>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row>
    <row r="370" spans="1:107" customFormat="1" ht="81.599999999999994" customHeight="1" x14ac:dyDescent="0.3">
      <c r="A370" s="23" t="s">
        <v>2238</v>
      </c>
      <c r="B370" s="24">
        <v>44965</v>
      </c>
      <c r="C370" s="25" t="s">
        <v>121</v>
      </c>
      <c r="D370" s="26" t="s">
        <v>2239</v>
      </c>
      <c r="E370" s="6" t="s">
        <v>2240</v>
      </c>
      <c r="F370" s="24">
        <v>44991</v>
      </c>
      <c r="G370" s="23" t="s">
        <v>2241</v>
      </c>
      <c r="H370" s="27" t="s">
        <v>135</v>
      </c>
      <c r="I370" s="27" t="s">
        <v>1063</v>
      </c>
      <c r="J370" s="28">
        <v>88686628.799999997</v>
      </c>
      <c r="K370" s="29">
        <f t="shared" si="53"/>
        <v>88686628.799999997</v>
      </c>
      <c r="L370" s="29">
        <f t="shared" si="53"/>
        <v>88686628.799999997</v>
      </c>
      <c r="M370" s="27" t="s">
        <v>137</v>
      </c>
      <c r="N370" s="27" t="s">
        <v>1064</v>
      </c>
      <c r="O370" s="27" t="s">
        <v>988</v>
      </c>
      <c r="P370" s="63">
        <v>100</v>
      </c>
      <c r="Q370" s="25">
        <v>0</v>
      </c>
      <c r="R370" s="25" t="s">
        <v>1921</v>
      </c>
      <c r="S370" s="67">
        <v>60</v>
      </c>
      <c r="T370" s="29">
        <f>L370/V370</f>
        <v>127.82</v>
      </c>
      <c r="U370" s="28">
        <f t="shared" si="55"/>
        <v>7669.2</v>
      </c>
      <c r="V370" s="28">
        <f t="shared" si="54"/>
        <v>693840</v>
      </c>
      <c r="W370" s="28">
        <v>693840</v>
      </c>
      <c r="X370" s="28">
        <v>0</v>
      </c>
      <c r="Y370" s="28">
        <v>0</v>
      </c>
      <c r="Z370" s="28">
        <v>0</v>
      </c>
      <c r="AA370" s="28">
        <v>0</v>
      </c>
      <c r="AB370" s="28">
        <v>0</v>
      </c>
      <c r="AC370" s="28">
        <v>0</v>
      </c>
      <c r="AD370" s="28">
        <v>0</v>
      </c>
      <c r="AE370" s="28">
        <v>0</v>
      </c>
      <c r="AF370" s="28">
        <v>0</v>
      </c>
      <c r="AG370" s="28">
        <v>0</v>
      </c>
      <c r="AH370" s="28">
        <v>0</v>
      </c>
      <c r="AI370" s="28">
        <v>0</v>
      </c>
      <c r="AJ370" s="28">
        <v>0</v>
      </c>
      <c r="AK370" s="28">
        <v>0</v>
      </c>
      <c r="AL370" s="28">
        <f t="shared" si="56"/>
        <v>11564</v>
      </c>
      <c r="AM370" s="28">
        <f t="shared" si="52"/>
        <v>11564</v>
      </c>
      <c r="AN370" s="27"/>
      <c r="AO370" s="24">
        <v>45139</v>
      </c>
      <c r="AP370" s="24"/>
      <c r="AQ370" s="24"/>
      <c r="AR370" s="27" t="s">
        <v>47</v>
      </c>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row>
    <row r="371" spans="1:107" customFormat="1" ht="81.599999999999994" customHeight="1" x14ac:dyDescent="0.3">
      <c r="A371" s="23" t="s">
        <v>2242</v>
      </c>
      <c r="B371" s="24">
        <v>44965</v>
      </c>
      <c r="C371" s="25" t="s">
        <v>121</v>
      </c>
      <c r="D371" s="26" t="s">
        <v>2243</v>
      </c>
      <c r="E371" s="6" t="s">
        <v>2244</v>
      </c>
      <c r="F371" s="24">
        <v>44991</v>
      </c>
      <c r="G371" s="23" t="s">
        <v>2245</v>
      </c>
      <c r="H371" s="27" t="s">
        <v>135</v>
      </c>
      <c r="I371" s="27" t="s">
        <v>2246</v>
      </c>
      <c r="J371" s="28">
        <v>61216234.200000003</v>
      </c>
      <c r="K371" s="29">
        <f t="shared" si="53"/>
        <v>61216234.200000003</v>
      </c>
      <c r="L371" s="29">
        <f t="shared" si="53"/>
        <v>61216234.200000003</v>
      </c>
      <c r="M371" s="27" t="s">
        <v>1042</v>
      </c>
      <c r="N371" s="27" t="s">
        <v>1043</v>
      </c>
      <c r="O371" s="27" t="s">
        <v>155</v>
      </c>
      <c r="P371" s="63">
        <v>100</v>
      </c>
      <c r="Q371" s="25">
        <v>0</v>
      </c>
      <c r="R371" s="25" t="s">
        <v>1921</v>
      </c>
      <c r="S371" s="67">
        <v>30</v>
      </c>
      <c r="T371" s="29">
        <f>L371/V371</f>
        <v>387.42</v>
      </c>
      <c r="U371" s="28">
        <f t="shared" si="55"/>
        <v>11622.6</v>
      </c>
      <c r="V371" s="28">
        <f t="shared" si="54"/>
        <v>158010</v>
      </c>
      <c r="W371" s="28">
        <v>158010</v>
      </c>
      <c r="X371" s="28">
        <v>0</v>
      </c>
      <c r="Y371" s="28">
        <v>0</v>
      </c>
      <c r="Z371" s="28">
        <v>0</v>
      </c>
      <c r="AA371" s="28">
        <v>0</v>
      </c>
      <c r="AB371" s="28">
        <v>0</v>
      </c>
      <c r="AC371" s="28">
        <v>0</v>
      </c>
      <c r="AD371" s="28">
        <v>0</v>
      </c>
      <c r="AE371" s="28">
        <v>0</v>
      </c>
      <c r="AF371" s="28">
        <v>0</v>
      </c>
      <c r="AG371" s="28">
        <v>0</v>
      </c>
      <c r="AH371" s="28">
        <v>0</v>
      </c>
      <c r="AI371" s="28">
        <v>0</v>
      </c>
      <c r="AJ371" s="28">
        <v>0</v>
      </c>
      <c r="AK371" s="28">
        <v>0</v>
      </c>
      <c r="AL371" s="28">
        <f t="shared" si="56"/>
        <v>5267</v>
      </c>
      <c r="AM371" s="28">
        <f t="shared" si="52"/>
        <v>5267</v>
      </c>
      <c r="AN371" s="27"/>
      <c r="AO371" s="24">
        <v>45078</v>
      </c>
      <c r="AP371" s="24"/>
      <c r="AQ371" s="24"/>
      <c r="AR371" s="27" t="s">
        <v>47</v>
      </c>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row>
    <row r="372" spans="1:107" customFormat="1" ht="81.599999999999994" customHeight="1" x14ac:dyDescent="0.3">
      <c r="A372" s="23" t="s">
        <v>2247</v>
      </c>
      <c r="B372" s="24">
        <v>44965</v>
      </c>
      <c r="C372" s="25" t="s">
        <v>2033</v>
      </c>
      <c r="D372" s="26" t="s">
        <v>2243</v>
      </c>
      <c r="E372" s="6" t="s">
        <v>2248</v>
      </c>
      <c r="F372" s="24">
        <v>44991</v>
      </c>
      <c r="G372" s="23" t="s">
        <v>2249</v>
      </c>
      <c r="H372" s="27" t="s">
        <v>1959</v>
      </c>
      <c r="I372" s="27" t="s">
        <v>2250</v>
      </c>
      <c r="J372" s="28">
        <v>11908356.199999999</v>
      </c>
      <c r="K372" s="29">
        <f t="shared" si="53"/>
        <v>11908356.199999999</v>
      </c>
      <c r="L372" s="29">
        <f t="shared" si="53"/>
        <v>11908356.199999999</v>
      </c>
      <c r="M372" s="27" t="s">
        <v>2251</v>
      </c>
      <c r="N372" s="27" t="s">
        <v>2252</v>
      </c>
      <c r="O372" s="27" t="s">
        <v>45</v>
      </c>
      <c r="P372" s="63">
        <v>100</v>
      </c>
      <c r="Q372" s="25">
        <v>0</v>
      </c>
      <c r="R372" s="25" t="s">
        <v>1921</v>
      </c>
      <c r="S372" s="67">
        <v>100</v>
      </c>
      <c r="T372" s="29">
        <f>L372/V372</f>
        <v>16.3</v>
      </c>
      <c r="U372" s="28">
        <f t="shared" si="55"/>
        <v>1630</v>
      </c>
      <c r="V372" s="28">
        <f t="shared" si="54"/>
        <v>730574</v>
      </c>
      <c r="W372" s="28">
        <v>511400</v>
      </c>
      <c r="X372" s="28">
        <v>0</v>
      </c>
      <c r="Y372" s="28">
        <v>0</v>
      </c>
      <c r="Z372" s="28">
        <v>0</v>
      </c>
      <c r="AA372" s="28">
        <v>0</v>
      </c>
      <c r="AB372" s="28">
        <v>219174</v>
      </c>
      <c r="AC372" s="28">
        <v>0</v>
      </c>
      <c r="AD372" s="28">
        <v>0</v>
      </c>
      <c r="AE372" s="28">
        <v>0</v>
      </c>
      <c r="AF372" s="28">
        <v>0</v>
      </c>
      <c r="AG372" s="28">
        <v>0</v>
      </c>
      <c r="AH372" s="28">
        <v>0</v>
      </c>
      <c r="AI372" s="28">
        <v>0</v>
      </c>
      <c r="AJ372" s="28">
        <v>0</v>
      </c>
      <c r="AK372" s="28">
        <v>0</v>
      </c>
      <c r="AL372" s="28">
        <f t="shared" si="56"/>
        <v>7305.74</v>
      </c>
      <c r="AM372" s="28">
        <f t="shared" si="52"/>
        <v>7306</v>
      </c>
      <c r="AN372" s="27"/>
      <c r="AO372" s="24">
        <v>45047</v>
      </c>
      <c r="AP372" s="24">
        <v>45170</v>
      </c>
      <c r="AQ372" s="24"/>
      <c r="AR372" s="27" t="s">
        <v>47</v>
      </c>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row>
    <row r="373" spans="1:107" customFormat="1" ht="81.599999999999994" customHeight="1" x14ac:dyDescent="0.3">
      <c r="A373" s="23" t="s">
        <v>2253</v>
      </c>
      <c r="B373" s="24">
        <v>44965</v>
      </c>
      <c r="C373" s="25" t="s">
        <v>2033</v>
      </c>
      <c r="D373" s="26"/>
      <c r="E373" s="6" t="s">
        <v>2254</v>
      </c>
      <c r="F373" s="24">
        <v>44994</v>
      </c>
      <c r="G373" s="23" t="s">
        <v>2366</v>
      </c>
      <c r="H373" s="27" t="s">
        <v>2037</v>
      </c>
      <c r="I373" s="27" t="s">
        <v>2255</v>
      </c>
      <c r="J373" s="28">
        <v>291519962.44</v>
      </c>
      <c r="K373" s="29">
        <f t="shared" si="53"/>
        <v>291519962.44</v>
      </c>
      <c r="L373" s="29">
        <f t="shared" si="53"/>
        <v>291519962.44</v>
      </c>
      <c r="M373" s="27" t="s">
        <v>2256</v>
      </c>
      <c r="N373" s="27" t="s">
        <v>2257</v>
      </c>
      <c r="O373" s="27" t="s">
        <v>45</v>
      </c>
      <c r="P373" s="63">
        <v>100</v>
      </c>
      <c r="Q373" s="25">
        <v>0</v>
      </c>
      <c r="R373" s="25" t="s">
        <v>1921</v>
      </c>
      <c r="S373" s="68" t="s">
        <v>2258</v>
      </c>
      <c r="T373" s="29">
        <f>L373/V373</f>
        <v>17.989999999999998</v>
      </c>
      <c r="U373" s="49" t="s">
        <v>2259</v>
      </c>
      <c r="V373" s="28">
        <f t="shared" si="54"/>
        <v>16204556</v>
      </c>
      <c r="W373" s="28">
        <v>11343100</v>
      </c>
      <c r="X373" s="28">
        <v>0</v>
      </c>
      <c r="Y373" s="28">
        <v>0</v>
      </c>
      <c r="Z373" s="28">
        <v>0</v>
      </c>
      <c r="AA373" s="28">
        <v>0</v>
      </c>
      <c r="AB373" s="28">
        <v>4861456</v>
      </c>
      <c r="AC373" s="28">
        <v>0</v>
      </c>
      <c r="AD373" s="28">
        <v>0</v>
      </c>
      <c r="AE373" s="28">
        <v>0</v>
      </c>
      <c r="AF373" s="28">
        <v>0</v>
      </c>
      <c r="AG373" s="28">
        <v>0</v>
      </c>
      <c r="AH373" s="28">
        <v>0</v>
      </c>
      <c r="AI373" s="28">
        <v>0</v>
      </c>
      <c r="AJ373" s="28">
        <v>0</v>
      </c>
      <c r="AK373" s="28">
        <v>0</v>
      </c>
      <c r="AL373" s="49" t="s">
        <v>2260</v>
      </c>
      <c r="AM373" s="49" t="s">
        <v>2261</v>
      </c>
      <c r="AN373" s="27"/>
      <c r="AO373" s="24">
        <v>45047</v>
      </c>
      <c r="AP373" s="24">
        <v>45170</v>
      </c>
      <c r="AQ373" s="24"/>
      <c r="AR373" s="27" t="s">
        <v>47</v>
      </c>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row>
    <row r="374" spans="1:107" customFormat="1" ht="133.5" customHeight="1" x14ac:dyDescent="0.3">
      <c r="A374" s="23" t="s">
        <v>2262</v>
      </c>
      <c r="B374" s="24">
        <v>44965</v>
      </c>
      <c r="C374" s="25" t="s">
        <v>2033</v>
      </c>
      <c r="D374" s="26"/>
      <c r="E374" s="6" t="s">
        <v>2263</v>
      </c>
      <c r="F374" s="24"/>
      <c r="G374" s="25"/>
      <c r="H374" s="27" t="s">
        <v>2264</v>
      </c>
      <c r="I374" s="27" t="s">
        <v>2265</v>
      </c>
      <c r="J374" s="28">
        <v>594042.63</v>
      </c>
      <c r="K374" s="29">
        <f t="shared" si="53"/>
        <v>594042.63</v>
      </c>
      <c r="L374" s="29">
        <f t="shared" si="53"/>
        <v>594042.63</v>
      </c>
      <c r="M374" s="27" t="s">
        <v>2266</v>
      </c>
      <c r="N374" s="27" t="s">
        <v>2267</v>
      </c>
      <c r="O374" s="27" t="s">
        <v>45</v>
      </c>
      <c r="P374" s="63">
        <v>100</v>
      </c>
      <c r="Q374" s="25">
        <v>0</v>
      </c>
      <c r="R374" s="25" t="s">
        <v>1446</v>
      </c>
      <c r="S374" s="67">
        <v>12</v>
      </c>
      <c r="T374" s="29">
        <f>L374/V374</f>
        <v>22.367747194818886</v>
      </c>
      <c r="U374" s="28">
        <f t="shared" ref="U374:U380" si="57">T374*S374</f>
        <v>268.41296633782662</v>
      </c>
      <c r="V374" s="28">
        <f t="shared" si="54"/>
        <v>26558</v>
      </c>
      <c r="W374" s="28">
        <v>26558</v>
      </c>
      <c r="X374" s="28">
        <v>0</v>
      </c>
      <c r="Y374" s="28">
        <v>0</v>
      </c>
      <c r="Z374" s="28">
        <v>0</v>
      </c>
      <c r="AA374" s="28">
        <v>0</v>
      </c>
      <c r="AB374" s="28">
        <v>0</v>
      </c>
      <c r="AC374" s="28">
        <v>0</v>
      </c>
      <c r="AD374" s="28">
        <v>0</v>
      </c>
      <c r="AE374" s="28">
        <v>0</v>
      </c>
      <c r="AF374" s="28">
        <v>0</v>
      </c>
      <c r="AG374" s="28">
        <v>0</v>
      </c>
      <c r="AH374" s="28">
        <v>0</v>
      </c>
      <c r="AI374" s="28">
        <v>0</v>
      </c>
      <c r="AJ374" s="28">
        <v>0</v>
      </c>
      <c r="AK374" s="28">
        <v>0</v>
      </c>
      <c r="AL374" s="28">
        <f t="shared" ref="AL374:AL380" si="58">V374/S374</f>
        <v>2213.1666666666665</v>
      </c>
      <c r="AM374" s="28">
        <f t="shared" ref="AM374:AM380" si="59">_xlfn.CEILING.MATH(AL374)</f>
        <v>2214</v>
      </c>
      <c r="AN374" s="27"/>
      <c r="AO374" s="24">
        <v>45047</v>
      </c>
      <c r="AP374" s="24"/>
      <c r="AQ374" s="24"/>
      <c r="AR374" s="27"/>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row>
    <row r="375" spans="1:107" customFormat="1" ht="57.6" x14ac:dyDescent="0.3">
      <c r="A375" s="23" t="s">
        <v>2268</v>
      </c>
      <c r="B375" s="24">
        <v>44966</v>
      </c>
      <c r="C375" s="25" t="s">
        <v>121</v>
      </c>
      <c r="D375" s="26"/>
      <c r="E375" s="6" t="s">
        <v>2269</v>
      </c>
      <c r="F375" s="24"/>
      <c r="G375" s="25"/>
      <c r="H375" s="27" t="s">
        <v>143</v>
      </c>
      <c r="I375" s="27" t="s">
        <v>1122</v>
      </c>
      <c r="J375" s="28">
        <v>1128184523.4000001</v>
      </c>
      <c r="K375" s="29">
        <f t="shared" si="53"/>
        <v>1128184523.4000001</v>
      </c>
      <c r="L375" s="29">
        <f t="shared" si="53"/>
        <v>1128184523.4000001</v>
      </c>
      <c r="M375" s="27" t="s">
        <v>2270</v>
      </c>
      <c r="N375" s="27" t="s">
        <v>2271</v>
      </c>
      <c r="O375" s="27" t="s">
        <v>45</v>
      </c>
      <c r="P375" s="63">
        <v>100</v>
      </c>
      <c r="Q375" s="25">
        <v>0</v>
      </c>
      <c r="R375" s="25" t="s">
        <v>1921</v>
      </c>
      <c r="S375" s="67">
        <v>30</v>
      </c>
      <c r="T375" s="29">
        <f>L375/V375</f>
        <v>183.34</v>
      </c>
      <c r="U375" s="28">
        <f t="shared" si="57"/>
        <v>5500.2</v>
      </c>
      <c r="V375" s="28">
        <f t="shared" si="54"/>
        <v>6153510</v>
      </c>
      <c r="W375" s="28">
        <v>6153510</v>
      </c>
      <c r="X375" s="28">
        <v>0</v>
      </c>
      <c r="Y375" s="28">
        <v>0</v>
      </c>
      <c r="Z375" s="28">
        <v>0</v>
      </c>
      <c r="AA375" s="28">
        <v>0</v>
      </c>
      <c r="AB375" s="28">
        <v>0</v>
      </c>
      <c r="AC375" s="28">
        <v>0</v>
      </c>
      <c r="AD375" s="28">
        <v>0</v>
      </c>
      <c r="AE375" s="28">
        <v>0</v>
      </c>
      <c r="AF375" s="28">
        <v>0</v>
      </c>
      <c r="AG375" s="28">
        <v>0</v>
      </c>
      <c r="AH375" s="28">
        <v>0</v>
      </c>
      <c r="AI375" s="28">
        <v>0</v>
      </c>
      <c r="AJ375" s="28">
        <v>0</v>
      </c>
      <c r="AK375" s="28">
        <v>0</v>
      </c>
      <c r="AL375" s="28">
        <f t="shared" si="58"/>
        <v>205117</v>
      </c>
      <c r="AM375" s="28">
        <f t="shared" si="59"/>
        <v>205117</v>
      </c>
      <c r="AN375" s="27"/>
      <c r="AO375" s="24">
        <v>45078</v>
      </c>
      <c r="AP375" s="24"/>
      <c r="AQ375" s="24"/>
      <c r="AR375" s="27"/>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row>
    <row r="376" spans="1:107" customFormat="1" ht="57.6" x14ac:dyDescent="0.3">
      <c r="A376" s="23" t="s">
        <v>2272</v>
      </c>
      <c r="B376" s="24">
        <v>44966</v>
      </c>
      <c r="C376" s="25" t="s">
        <v>121</v>
      </c>
      <c r="D376" s="26"/>
      <c r="E376" s="6" t="s">
        <v>2273</v>
      </c>
      <c r="F376" s="24"/>
      <c r="G376" s="25"/>
      <c r="H376" s="27" t="s">
        <v>143</v>
      </c>
      <c r="I376" s="27" t="s">
        <v>1122</v>
      </c>
      <c r="J376" s="28">
        <v>1688874911.4000001</v>
      </c>
      <c r="K376" s="29">
        <f t="shared" si="53"/>
        <v>1688874911.4000001</v>
      </c>
      <c r="L376" s="29">
        <f t="shared" si="53"/>
        <v>1688874911.4000001</v>
      </c>
      <c r="M376" s="27" t="s">
        <v>2270</v>
      </c>
      <c r="N376" s="27" t="s">
        <v>2271</v>
      </c>
      <c r="O376" s="27" t="s">
        <v>45</v>
      </c>
      <c r="P376" s="63">
        <v>100</v>
      </c>
      <c r="Q376" s="25">
        <v>0</v>
      </c>
      <c r="R376" s="25" t="s">
        <v>1921</v>
      </c>
      <c r="S376" s="67">
        <v>30</v>
      </c>
      <c r="T376" s="29">
        <f>L376/V376</f>
        <v>183.34</v>
      </c>
      <c r="U376" s="28">
        <f t="shared" si="57"/>
        <v>5500.2</v>
      </c>
      <c r="V376" s="28">
        <f t="shared" si="54"/>
        <v>9211710</v>
      </c>
      <c r="W376" s="28">
        <v>9211710</v>
      </c>
      <c r="X376" s="28">
        <v>0</v>
      </c>
      <c r="Y376" s="28">
        <v>0</v>
      </c>
      <c r="Z376" s="28">
        <v>0</v>
      </c>
      <c r="AA376" s="28">
        <v>0</v>
      </c>
      <c r="AB376" s="28">
        <v>0</v>
      </c>
      <c r="AC376" s="28">
        <v>0</v>
      </c>
      <c r="AD376" s="28">
        <v>0</v>
      </c>
      <c r="AE376" s="28">
        <v>0</v>
      </c>
      <c r="AF376" s="28">
        <v>0</v>
      </c>
      <c r="AG376" s="28">
        <v>0</v>
      </c>
      <c r="AH376" s="28">
        <v>0</v>
      </c>
      <c r="AI376" s="28">
        <v>0</v>
      </c>
      <c r="AJ376" s="28">
        <v>0</v>
      </c>
      <c r="AK376" s="28">
        <v>0</v>
      </c>
      <c r="AL376" s="28">
        <f t="shared" si="58"/>
        <v>307057</v>
      </c>
      <c r="AM376" s="28">
        <f t="shared" si="59"/>
        <v>307057</v>
      </c>
      <c r="AN376" s="27"/>
      <c r="AO376" s="24">
        <v>45078</v>
      </c>
      <c r="AP376" s="24"/>
      <c r="AQ376" s="24"/>
      <c r="AR376" s="27"/>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row>
    <row r="377" spans="1:107" customFormat="1" ht="78" x14ac:dyDescent="0.3">
      <c r="A377" s="23" t="s">
        <v>2274</v>
      </c>
      <c r="B377" s="24">
        <v>44966</v>
      </c>
      <c r="C377" s="25" t="s">
        <v>121</v>
      </c>
      <c r="D377" s="26"/>
      <c r="E377" s="6" t="s">
        <v>2275</v>
      </c>
      <c r="F377" s="24"/>
      <c r="G377" s="25"/>
      <c r="H377" s="27"/>
      <c r="I377" s="27" t="s">
        <v>2276</v>
      </c>
      <c r="J377" s="28">
        <v>0</v>
      </c>
      <c r="K377" s="29">
        <f t="shared" ref="K377:L408" si="60">J377</f>
        <v>0</v>
      </c>
      <c r="L377" s="29">
        <f t="shared" si="60"/>
        <v>0</v>
      </c>
      <c r="M377" s="27"/>
      <c r="N377" s="27"/>
      <c r="O377" s="27"/>
      <c r="P377" s="63"/>
      <c r="Q377" s="25"/>
      <c r="R377" s="25"/>
      <c r="S377" s="67"/>
      <c r="T377" s="29" t="e">
        <f>L377/V377</f>
        <v>#DIV/0!</v>
      </c>
      <c r="U377" s="28" t="e">
        <f t="shared" si="57"/>
        <v>#DIV/0!</v>
      </c>
      <c r="V377" s="28">
        <f t="shared" si="54"/>
        <v>0</v>
      </c>
      <c r="W377" s="28">
        <v>0</v>
      </c>
      <c r="X377" s="28">
        <v>0</v>
      </c>
      <c r="Y377" s="28">
        <v>0</v>
      </c>
      <c r="Z377" s="28">
        <v>0</v>
      </c>
      <c r="AA377" s="28">
        <v>0</v>
      </c>
      <c r="AB377" s="28">
        <v>0</v>
      </c>
      <c r="AC377" s="28">
        <v>0</v>
      </c>
      <c r="AD377" s="28">
        <v>0</v>
      </c>
      <c r="AE377" s="28">
        <v>0</v>
      </c>
      <c r="AF377" s="28">
        <v>0</v>
      </c>
      <c r="AG377" s="28">
        <v>0</v>
      </c>
      <c r="AH377" s="28">
        <v>0</v>
      </c>
      <c r="AI377" s="28">
        <v>0</v>
      </c>
      <c r="AJ377" s="28">
        <v>0</v>
      </c>
      <c r="AK377" s="28">
        <v>0</v>
      </c>
      <c r="AL377" s="28" t="e">
        <f t="shared" si="58"/>
        <v>#DIV/0!</v>
      </c>
      <c r="AM377" s="28" t="e">
        <f t="shared" si="59"/>
        <v>#DIV/0!</v>
      </c>
      <c r="AN377" s="27"/>
      <c r="AO377" s="24"/>
      <c r="AP377" s="24"/>
      <c r="AQ377" s="24"/>
      <c r="AR377" s="27"/>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row>
    <row r="378" spans="1:107" customFormat="1" ht="105" customHeight="1" x14ac:dyDescent="0.3">
      <c r="A378" s="23" t="s">
        <v>2277</v>
      </c>
      <c r="B378" s="24">
        <v>44966</v>
      </c>
      <c r="C378" s="25" t="s">
        <v>121</v>
      </c>
      <c r="D378" s="26"/>
      <c r="E378" s="6" t="s">
        <v>2278</v>
      </c>
      <c r="F378" s="24"/>
      <c r="G378" s="25"/>
      <c r="H378" s="27" t="s">
        <v>143</v>
      </c>
      <c r="I378" s="27" t="s">
        <v>2279</v>
      </c>
      <c r="J378" s="28">
        <v>799157569.5</v>
      </c>
      <c r="K378" s="29">
        <f t="shared" si="60"/>
        <v>799157569.5</v>
      </c>
      <c r="L378" s="29">
        <f t="shared" si="60"/>
        <v>799157569.5</v>
      </c>
      <c r="M378" s="27" t="s">
        <v>2280</v>
      </c>
      <c r="N378" s="27" t="s">
        <v>2281</v>
      </c>
      <c r="O378" s="27" t="s">
        <v>155</v>
      </c>
      <c r="P378" s="63">
        <v>0</v>
      </c>
      <c r="Q378" s="25">
        <v>100</v>
      </c>
      <c r="R378" s="25" t="s">
        <v>156</v>
      </c>
      <c r="S378" s="67">
        <v>30</v>
      </c>
      <c r="T378" s="29">
        <f>L378/V378</f>
        <v>524.33000000000004</v>
      </c>
      <c r="U378" s="28">
        <f t="shared" si="57"/>
        <v>15729.900000000001</v>
      </c>
      <c r="V378" s="28">
        <f t="shared" si="54"/>
        <v>1524150</v>
      </c>
      <c r="W378" s="28">
        <v>1524150</v>
      </c>
      <c r="X378" s="28">
        <v>0</v>
      </c>
      <c r="Y378" s="28">
        <v>0</v>
      </c>
      <c r="Z378" s="28">
        <v>0</v>
      </c>
      <c r="AA378" s="28">
        <v>0</v>
      </c>
      <c r="AB378" s="28">
        <v>0</v>
      </c>
      <c r="AC378" s="28">
        <v>0</v>
      </c>
      <c r="AD378" s="28">
        <v>0</v>
      </c>
      <c r="AE378" s="28">
        <v>0</v>
      </c>
      <c r="AF378" s="28">
        <v>0</v>
      </c>
      <c r="AG378" s="28">
        <v>0</v>
      </c>
      <c r="AH378" s="28">
        <v>0</v>
      </c>
      <c r="AI378" s="28">
        <v>0</v>
      </c>
      <c r="AJ378" s="28">
        <v>0</v>
      </c>
      <c r="AK378" s="28">
        <v>0</v>
      </c>
      <c r="AL378" s="28">
        <f t="shared" si="58"/>
        <v>50805</v>
      </c>
      <c r="AM378" s="28">
        <f t="shared" si="59"/>
        <v>50805</v>
      </c>
      <c r="AN378" s="27"/>
      <c r="AO378" s="24">
        <v>45107</v>
      </c>
      <c r="AP378" s="24"/>
      <c r="AQ378" s="24"/>
      <c r="AR378" s="27"/>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row>
    <row r="379" spans="1:107" customFormat="1" ht="114.6" customHeight="1" x14ac:dyDescent="0.3">
      <c r="A379" s="23" t="s">
        <v>2282</v>
      </c>
      <c r="B379" s="24">
        <v>44966</v>
      </c>
      <c r="C379" s="25">
        <v>545</v>
      </c>
      <c r="D379" s="26" t="s">
        <v>2283</v>
      </c>
      <c r="E379" s="6" t="s">
        <v>2284</v>
      </c>
      <c r="F379" s="24">
        <v>44986</v>
      </c>
      <c r="G379" s="23" t="s">
        <v>2285</v>
      </c>
      <c r="H379" s="27" t="s">
        <v>179</v>
      </c>
      <c r="I379" s="27" t="s">
        <v>1315</v>
      </c>
      <c r="J379" s="28">
        <v>79295287.5</v>
      </c>
      <c r="K379" s="29">
        <f t="shared" si="60"/>
        <v>79295287.5</v>
      </c>
      <c r="L379" s="29">
        <f t="shared" si="60"/>
        <v>79295287.5</v>
      </c>
      <c r="M379" s="27" t="s">
        <v>892</v>
      </c>
      <c r="N379" s="27" t="s">
        <v>2286</v>
      </c>
      <c r="O379" s="27" t="s">
        <v>303</v>
      </c>
      <c r="P379" s="63">
        <v>0</v>
      </c>
      <c r="Q379" s="25">
        <v>100</v>
      </c>
      <c r="R379" s="25" t="s">
        <v>174</v>
      </c>
      <c r="S379" s="67">
        <v>1</v>
      </c>
      <c r="T379" s="29">
        <f>L379/V379</f>
        <v>554512.5</v>
      </c>
      <c r="U379" s="28">
        <f t="shared" si="57"/>
        <v>554512.5</v>
      </c>
      <c r="V379" s="28">
        <f t="shared" si="54"/>
        <v>143</v>
      </c>
      <c r="W379" s="28">
        <v>143</v>
      </c>
      <c r="X379" s="28">
        <v>0</v>
      </c>
      <c r="Y379" s="28">
        <v>0</v>
      </c>
      <c r="Z379" s="28">
        <v>0</v>
      </c>
      <c r="AA379" s="28">
        <v>0</v>
      </c>
      <c r="AB379" s="28">
        <v>0</v>
      </c>
      <c r="AC379" s="28">
        <v>0</v>
      </c>
      <c r="AD379" s="28">
        <v>0</v>
      </c>
      <c r="AE379" s="28">
        <v>0</v>
      </c>
      <c r="AF379" s="28">
        <v>0</v>
      </c>
      <c r="AG379" s="28">
        <v>0</v>
      </c>
      <c r="AH379" s="28">
        <v>0</v>
      </c>
      <c r="AI379" s="28">
        <v>0</v>
      </c>
      <c r="AJ379" s="28">
        <v>0</v>
      </c>
      <c r="AK379" s="28">
        <v>0</v>
      </c>
      <c r="AL379" s="28">
        <f t="shared" si="58"/>
        <v>143</v>
      </c>
      <c r="AM379" s="28">
        <f t="shared" si="59"/>
        <v>143</v>
      </c>
      <c r="AN379" s="27"/>
      <c r="AO379" s="24">
        <v>45031</v>
      </c>
      <c r="AP379" s="24"/>
      <c r="AQ379" s="24"/>
      <c r="AR379" s="27" t="s">
        <v>47</v>
      </c>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row>
    <row r="380" spans="1:107" customFormat="1" ht="114.6" customHeight="1" x14ac:dyDescent="0.3">
      <c r="A380" s="23" t="s">
        <v>2287</v>
      </c>
      <c r="B380" s="24">
        <v>44966</v>
      </c>
      <c r="C380" s="25">
        <v>545</v>
      </c>
      <c r="D380" s="26" t="s">
        <v>2288</v>
      </c>
      <c r="E380" s="6" t="s">
        <v>2289</v>
      </c>
      <c r="F380" s="24">
        <v>44986</v>
      </c>
      <c r="G380" s="23" t="s">
        <v>2290</v>
      </c>
      <c r="H380" s="27" t="s">
        <v>179</v>
      </c>
      <c r="I380" s="27" t="s">
        <v>1296</v>
      </c>
      <c r="J380" s="28">
        <v>278487000</v>
      </c>
      <c r="K380" s="29">
        <f t="shared" si="60"/>
        <v>278487000</v>
      </c>
      <c r="L380" s="29">
        <f t="shared" si="60"/>
        <v>278487000</v>
      </c>
      <c r="M380" s="27" t="s">
        <v>1257</v>
      </c>
      <c r="N380" s="27" t="s">
        <v>1258</v>
      </c>
      <c r="O380" s="27" t="s">
        <v>988</v>
      </c>
      <c r="P380" s="63">
        <v>0</v>
      </c>
      <c r="Q380" s="25">
        <v>100</v>
      </c>
      <c r="R380" s="25" t="s">
        <v>1921</v>
      </c>
      <c r="S380" s="67">
        <v>60</v>
      </c>
      <c r="T380" s="29">
        <f>L380/V380</f>
        <v>15950</v>
      </c>
      <c r="U380" s="28">
        <f t="shared" si="57"/>
        <v>957000</v>
      </c>
      <c r="V380" s="28">
        <f t="shared" si="54"/>
        <v>17460</v>
      </c>
      <c r="W380" s="28">
        <v>17460</v>
      </c>
      <c r="X380" s="28">
        <v>0</v>
      </c>
      <c r="Y380" s="28">
        <v>0</v>
      </c>
      <c r="Z380" s="28">
        <v>0</v>
      </c>
      <c r="AA380" s="28">
        <v>0</v>
      </c>
      <c r="AB380" s="28">
        <v>0</v>
      </c>
      <c r="AC380" s="28">
        <v>0</v>
      </c>
      <c r="AD380" s="28">
        <v>0</v>
      </c>
      <c r="AE380" s="28">
        <v>0</v>
      </c>
      <c r="AF380" s="28">
        <v>0</v>
      </c>
      <c r="AG380" s="28">
        <v>0</v>
      </c>
      <c r="AH380" s="28">
        <v>0</v>
      </c>
      <c r="AI380" s="28">
        <v>0</v>
      </c>
      <c r="AJ380" s="28">
        <v>0</v>
      </c>
      <c r="AK380" s="28">
        <v>0</v>
      </c>
      <c r="AL380" s="28">
        <f t="shared" si="58"/>
        <v>291</v>
      </c>
      <c r="AM380" s="28">
        <f t="shared" si="59"/>
        <v>291</v>
      </c>
      <c r="AN380" s="27"/>
      <c r="AO380" s="24">
        <v>45016</v>
      </c>
      <c r="AP380" s="24"/>
      <c r="AQ380" s="24"/>
      <c r="AR380" s="27" t="s">
        <v>47</v>
      </c>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row>
    <row r="381" spans="1:107" customFormat="1" ht="114.6" customHeight="1" x14ac:dyDescent="0.3">
      <c r="A381" s="23" t="s">
        <v>2291</v>
      </c>
      <c r="B381" s="47">
        <v>44967</v>
      </c>
      <c r="C381" s="27" t="s">
        <v>2033</v>
      </c>
      <c r="D381" s="26"/>
      <c r="E381" s="6" t="s">
        <v>2292</v>
      </c>
      <c r="F381" s="24">
        <v>44992</v>
      </c>
      <c r="G381" s="25" t="s">
        <v>2293</v>
      </c>
      <c r="H381" s="27" t="s">
        <v>927</v>
      </c>
      <c r="I381" s="27" t="s">
        <v>2294</v>
      </c>
      <c r="J381" s="28">
        <v>7232495</v>
      </c>
      <c r="K381" s="29">
        <f t="shared" si="60"/>
        <v>7232495</v>
      </c>
      <c r="L381" s="29">
        <f t="shared" si="60"/>
        <v>7232495</v>
      </c>
      <c r="M381" s="27" t="s">
        <v>2295</v>
      </c>
      <c r="N381" s="27" t="s">
        <v>2296</v>
      </c>
      <c r="O381" s="27" t="s">
        <v>45</v>
      </c>
      <c r="P381" s="63">
        <v>100</v>
      </c>
      <c r="Q381" s="25">
        <v>0</v>
      </c>
      <c r="R381" s="25" t="s">
        <v>1921</v>
      </c>
      <c r="S381" s="68" t="s">
        <v>2297</v>
      </c>
      <c r="T381" s="29">
        <f>L381/V381</f>
        <v>3.58</v>
      </c>
      <c r="U381" s="49" t="s">
        <v>2298</v>
      </c>
      <c r="V381" s="28">
        <f t="shared" si="54"/>
        <v>2020250</v>
      </c>
      <c r="W381" s="28">
        <v>1414280</v>
      </c>
      <c r="X381" s="28">
        <v>0</v>
      </c>
      <c r="Y381" s="28">
        <v>0</v>
      </c>
      <c r="Z381" s="28">
        <v>0</v>
      </c>
      <c r="AA381" s="28">
        <v>0</v>
      </c>
      <c r="AB381" s="28">
        <v>605970</v>
      </c>
      <c r="AC381" s="28">
        <v>0</v>
      </c>
      <c r="AD381" s="28">
        <v>0</v>
      </c>
      <c r="AE381" s="28">
        <v>0</v>
      </c>
      <c r="AF381" s="28">
        <v>0</v>
      </c>
      <c r="AG381" s="28">
        <v>0</v>
      </c>
      <c r="AH381" s="28">
        <v>0</v>
      </c>
      <c r="AI381" s="28">
        <v>0</v>
      </c>
      <c r="AJ381" s="28">
        <v>0</v>
      </c>
      <c r="AK381" s="28">
        <v>0</v>
      </c>
      <c r="AL381" s="49" t="s">
        <v>2299</v>
      </c>
      <c r="AM381" s="49" t="s">
        <v>2300</v>
      </c>
      <c r="AN381" s="27"/>
      <c r="AO381" s="24">
        <v>45047</v>
      </c>
      <c r="AP381" s="24">
        <v>45170</v>
      </c>
      <c r="AQ381" s="24"/>
      <c r="AR381" s="27" t="s">
        <v>47</v>
      </c>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row>
    <row r="382" spans="1:107" customFormat="1" ht="114.6" customHeight="1" x14ac:dyDescent="0.3">
      <c r="A382" s="23" t="s">
        <v>2301</v>
      </c>
      <c r="B382" s="47">
        <v>44974</v>
      </c>
      <c r="C382" s="27" t="s">
        <v>2033</v>
      </c>
      <c r="D382" s="26"/>
      <c r="E382" s="6" t="s">
        <v>2302</v>
      </c>
      <c r="F382" s="24"/>
      <c r="G382" s="25"/>
      <c r="H382" s="27"/>
      <c r="I382" s="27" t="s">
        <v>2303</v>
      </c>
      <c r="J382" s="28">
        <v>0</v>
      </c>
      <c r="K382" s="29">
        <f t="shared" si="60"/>
        <v>0</v>
      </c>
      <c r="L382" s="29">
        <f t="shared" si="60"/>
        <v>0</v>
      </c>
      <c r="M382" s="27"/>
      <c r="N382" s="27"/>
      <c r="O382" s="27"/>
      <c r="P382" s="63"/>
      <c r="Q382" s="25"/>
      <c r="R382" s="25"/>
      <c r="S382" s="67"/>
      <c r="T382" s="29" t="e">
        <f>L382/V382</f>
        <v>#DIV/0!</v>
      </c>
      <c r="U382" s="28" t="e">
        <f t="shared" ref="U382:U442" si="61">T382*S382</f>
        <v>#DIV/0!</v>
      </c>
      <c r="V382" s="28">
        <f t="shared" si="54"/>
        <v>0</v>
      </c>
      <c r="W382" s="28">
        <v>0</v>
      </c>
      <c r="X382" s="28">
        <v>0</v>
      </c>
      <c r="Y382" s="28">
        <v>0</v>
      </c>
      <c r="Z382" s="28">
        <v>0</v>
      </c>
      <c r="AA382" s="28">
        <v>0</v>
      </c>
      <c r="AB382" s="28">
        <v>0</v>
      </c>
      <c r="AC382" s="28">
        <v>0</v>
      </c>
      <c r="AD382" s="28">
        <v>0</v>
      </c>
      <c r="AE382" s="28">
        <v>0</v>
      </c>
      <c r="AF382" s="28">
        <v>0</v>
      </c>
      <c r="AG382" s="28">
        <v>0</v>
      </c>
      <c r="AH382" s="28">
        <v>0</v>
      </c>
      <c r="AI382" s="28">
        <v>0</v>
      </c>
      <c r="AJ382" s="28">
        <v>0</v>
      </c>
      <c r="AK382" s="28">
        <v>0</v>
      </c>
      <c r="AL382" s="28" t="e">
        <f t="shared" ref="AL382:AL442" si="62">V382/S382</f>
        <v>#DIV/0!</v>
      </c>
      <c r="AM382" s="28" t="e">
        <f t="shared" ref="AM382:AM442" si="63">_xlfn.CEILING.MATH(AL382)</f>
        <v>#DIV/0!</v>
      </c>
      <c r="AN382" s="27"/>
      <c r="AO382" s="24"/>
      <c r="AP382" s="24"/>
      <c r="AQ382" s="24"/>
      <c r="AR382" s="27"/>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row>
    <row r="383" spans="1:107" customFormat="1" ht="114.6" customHeight="1" x14ac:dyDescent="0.3">
      <c r="A383" s="23" t="s">
        <v>2304</v>
      </c>
      <c r="B383" s="47">
        <v>44974</v>
      </c>
      <c r="C383" s="27" t="s">
        <v>2033</v>
      </c>
      <c r="D383" s="26"/>
      <c r="E383" s="6" t="s">
        <v>2305</v>
      </c>
      <c r="F383" s="24"/>
      <c r="G383" s="25"/>
      <c r="H383" s="27"/>
      <c r="I383" s="27" t="s">
        <v>2306</v>
      </c>
      <c r="J383" s="28">
        <v>0</v>
      </c>
      <c r="K383" s="29">
        <f t="shared" si="60"/>
        <v>0</v>
      </c>
      <c r="L383" s="29">
        <f t="shared" si="60"/>
        <v>0</v>
      </c>
      <c r="M383" s="27"/>
      <c r="N383" s="27"/>
      <c r="O383" s="27"/>
      <c r="P383" s="63"/>
      <c r="Q383" s="25"/>
      <c r="R383" s="25"/>
      <c r="S383" s="67"/>
      <c r="T383" s="29" t="e">
        <f>L383/V383</f>
        <v>#DIV/0!</v>
      </c>
      <c r="U383" s="28" t="e">
        <f t="shared" si="61"/>
        <v>#DIV/0!</v>
      </c>
      <c r="V383" s="28">
        <f t="shared" si="54"/>
        <v>0</v>
      </c>
      <c r="W383" s="28">
        <v>0</v>
      </c>
      <c r="X383" s="28">
        <v>0</v>
      </c>
      <c r="Y383" s="28">
        <v>0</v>
      </c>
      <c r="Z383" s="28">
        <v>0</v>
      </c>
      <c r="AA383" s="28">
        <v>0</v>
      </c>
      <c r="AB383" s="28">
        <v>0</v>
      </c>
      <c r="AC383" s="28">
        <v>0</v>
      </c>
      <c r="AD383" s="28">
        <v>0</v>
      </c>
      <c r="AE383" s="28">
        <v>0</v>
      </c>
      <c r="AF383" s="28">
        <v>0</v>
      </c>
      <c r="AG383" s="28">
        <v>0</v>
      </c>
      <c r="AH383" s="28">
        <v>0</v>
      </c>
      <c r="AI383" s="28">
        <v>0</v>
      </c>
      <c r="AJ383" s="28">
        <v>0</v>
      </c>
      <c r="AK383" s="28">
        <v>0</v>
      </c>
      <c r="AL383" s="28" t="e">
        <f t="shared" si="62"/>
        <v>#DIV/0!</v>
      </c>
      <c r="AM383" s="28" t="e">
        <f t="shared" si="63"/>
        <v>#DIV/0!</v>
      </c>
      <c r="AN383" s="27"/>
      <c r="AO383" s="24"/>
      <c r="AP383" s="24"/>
      <c r="AQ383" s="24"/>
      <c r="AR383" s="27"/>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row>
    <row r="384" spans="1:107" customFormat="1" ht="114.6" customHeight="1" x14ac:dyDescent="0.3">
      <c r="A384" s="23" t="s">
        <v>2307</v>
      </c>
      <c r="B384" s="47">
        <v>44974</v>
      </c>
      <c r="C384" s="27" t="s">
        <v>2033</v>
      </c>
      <c r="D384" s="26"/>
      <c r="E384" s="6" t="s">
        <v>2308</v>
      </c>
      <c r="F384" s="24"/>
      <c r="G384" s="25"/>
      <c r="H384" s="27" t="s">
        <v>527</v>
      </c>
      <c r="I384" s="27" t="s">
        <v>2309</v>
      </c>
      <c r="J384" s="28">
        <v>111157200</v>
      </c>
      <c r="K384" s="29">
        <f t="shared" si="60"/>
        <v>111157200</v>
      </c>
      <c r="L384" s="29">
        <f t="shared" si="60"/>
        <v>111157200</v>
      </c>
      <c r="M384" s="27" t="s">
        <v>2310</v>
      </c>
      <c r="N384" s="27" t="s">
        <v>2311</v>
      </c>
      <c r="O384" s="27" t="s">
        <v>45</v>
      </c>
      <c r="P384" s="63">
        <v>100</v>
      </c>
      <c r="Q384" s="25">
        <v>0</v>
      </c>
      <c r="R384" s="25" t="s">
        <v>1921</v>
      </c>
      <c r="S384" s="67">
        <v>100</v>
      </c>
      <c r="T384" s="29">
        <f>L384/V384</f>
        <v>396</v>
      </c>
      <c r="U384" s="28">
        <f t="shared" si="61"/>
        <v>39600</v>
      </c>
      <c r="V384" s="28">
        <f t="shared" si="54"/>
        <v>280700</v>
      </c>
      <c r="W384" s="28">
        <v>280700</v>
      </c>
      <c r="X384" s="28">
        <v>0</v>
      </c>
      <c r="Y384" s="28">
        <v>0</v>
      </c>
      <c r="Z384" s="28">
        <v>0</v>
      </c>
      <c r="AA384" s="28">
        <v>0</v>
      </c>
      <c r="AB384" s="28">
        <v>0</v>
      </c>
      <c r="AC384" s="28">
        <v>0</v>
      </c>
      <c r="AD384" s="28">
        <v>0</v>
      </c>
      <c r="AE384" s="28">
        <v>0</v>
      </c>
      <c r="AF384" s="28">
        <v>0</v>
      </c>
      <c r="AG384" s="28">
        <v>0</v>
      </c>
      <c r="AH384" s="28">
        <v>0</v>
      </c>
      <c r="AI384" s="28">
        <v>0</v>
      </c>
      <c r="AJ384" s="28">
        <v>0</v>
      </c>
      <c r="AK384" s="28">
        <v>0</v>
      </c>
      <c r="AL384" s="28">
        <f t="shared" si="62"/>
        <v>2807</v>
      </c>
      <c r="AM384" s="28">
        <f t="shared" si="63"/>
        <v>2807</v>
      </c>
      <c r="AN384" s="27"/>
      <c r="AO384" s="24">
        <v>45047</v>
      </c>
      <c r="AP384" s="24"/>
      <c r="AQ384" s="24"/>
      <c r="AR384" s="27"/>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row>
    <row r="385" spans="1:107" customFormat="1" ht="114.6" customHeight="1" x14ac:dyDescent="0.3">
      <c r="A385" s="23" t="s">
        <v>2312</v>
      </c>
      <c r="B385" s="47">
        <v>44974</v>
      </c>
      <c r="C385" s="27" t="s">
        <v>2033</v>
      </c>
      <c r="D385" s="26"/>
      <c r="E385" s="6" t="s">
        <v>2313</v>
      </c>
      <c r="F385" s="24"/>
      <c r="G385" s="25"/>
      <c r="H385" s="27"/>
      <c r="I385" s="27" t="s">
        <v>2314</v>
      </c>
      <c r="J385" s="28">
        <v>0</v>
      </c>
      <c r="K385" s="29">
        <f t="shared" si="60"/>
        <v>0</v>
      </c>
      <c r="L385" s="29">
        <f t="shared" si="60"/>
        <v>0</v>
      </c>
      <c r="M385" s="27"/>
      <c r="N385" s="27"/>
      <c r="O385" s="27"/>
      <c r="P385" s="63"/>
      <c r="Q385" s="25"/>
      <c r="R385" s="25"/>
      <c r="S385" s="67"/>
      <c r="T385" s="29" t="e">
        <f>L385/V385</f>
        <v>#DIV/0!</v>
      </c>
      <c r="U385" s="28" t="e">
        <f t="shared" si="61"/>
        <v>#DIV/0!</v>
      </c>
      <c r="V385" s="28">
        <f t="shared" si="54"/>
        <v>0</v>
      </c>
      <c r="W385" s="28">
        <v>0</v>
      </c>
      <c r="X385" s="28">
        <v>0</v>
      </c>
      <c r="Y385" s="28">
        <v>0</v>
      </c>
      <c r="Z385" s="28">
        <v>0</v>
      </c>
      <c r="AA385" s="28">
        <v>0</v>
      </c>
      <c r="AB385" s="28">
        <v>0</v>
      </c>
      <c r="AC385" s="28">
        <v>0</v>
      </c>
      <c r="AD385" s="28">
        <v>0</v>
      </c>
      <c r="AE385" s="28">
        <v>0</v>
      </c>
      <c r="AF385" s="28">
        <v>0</v>
      </c>
      <c r="AG385" s="28">
        <v>0</v>
      </c>
      <c r="AH385" s="28">
        <v>0</v>
      </c>
      <c r="AI385" s="28">
        <v>0</v>
      </c>
      <c r="AJ385" s="28">
        <v>0</v>
      </c>
      <c r="AK385" s="28">
        <v>0</v>
      </c>
      <c r="AL385" s="28" t="e">
        <f t="shared" si="62"/>
        <v>#DIV/0!</v>
      </c>
      <c r="AM385" s="28" t="e">
        <f t="shared" si="63"/>
        <v>#DIV/0!</v>
      </c>
      <c r="AN385" s="27"/>
      <c r="AO385" s="24"/>
      <c r="AP385" s="24"/>
      <c r="AQ385" s="24"/>
      <c r="AR385" s="27"/>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row>
    <row r="386" spans="1:107" customFormat="1" ht="114.6" customHeight="1" x14ac:dyDescent="0.3">
      <c r="A386" s="23" t="s">
        <v>2315</v>
      </c>
      <c r="B386" s="47">
        <v>44974</v>
      </c>
      <c r="C386" s="27">
        <v>545</v>
      </c>
      <c r="D386" s="26"/>
      <c r="E386" s="6" t="s">
        <v>2316</v>
      </c>
      <c r="F386" s="24"/>
      <c r="G386" s="25"/>
      <c r="H386" s="27"/>
      <c r="I386" s="27" t="s">
        <v>2317</v>
      </c>
      <c r="J386" s="28">
        <v>0</v>
      </c>
      <c r="K386" s="29">
        <f t="shared" si="60"/>
        <v>0</v>
      </c>
      <c r="L386" s="29">
        <f t="shared" si="60"/>
        <v>0</v>
      </c>
      <c r="M386" s="27"/>
      <c r="N386" s="27"/>
      <c r="O386" s="27"/>
      <c r="P386" s="63"/>
      <c r="Q386" s="25"/>
      <c r="R386" s="25"/>
      <c r="S386" s="67"/>
      <c r="T386" s="29" t="e">
        <f>L386/V386</f>
        <v>#DIV/0!</v>
      </c>
      <c r="U386" s="28" t="e">
        <f t="shared" si="61"/>
        <v>#DIV/0!</v>
      </c>
      <c r="V386" s="28">
        <f t="shared" si="54"/>
        <v>0</v>
      </c>
      <c r="W386" s="28">
        <v>0</v>
      </c>
      <c r="X386" s="28">
        <v>0</v>
      </c>
      <c r="Y386" s="28">
        <v>0</v>
      </c>
      <c r="Z386" s="28">
        <v>0</v>
      </c>
      <c r="AA386" s="28">
        <v>0</v>
      </c>
      <c r="AB386" s="28">
        <v>0</v>
      </c>
      <c r="AC386" s="28">
        <v>0</v>
      </c>
      <c r="AD386" s="28">
        <v>0</v>
      </c>
      <c r="AE386" s="28">
        <v>0</v>
      </c>
      <c r="AF386" s="28">
        <v>0</v>
      </c>
      <c r="AG386" s="28">
        <v>0</v>
      </c>
      <c r="AH386" s="28">
        <v>0</v>
      </c>
      <c r="AI386" s="28">
        <v>0</v>
      </c>
      <c r="AJ386" s="28">
        <v>0</v>
      </c>
      <c r="AK386" s="28">
        <v>0</v>
      </c>
      <c r="AL386" s="28" t="e">
        <f t="shared" si="62"/>
        <v>#DIV/0!</v>
      </c>
      <c r="AM386" s="28" t="e">
        <f t="shared" si="63"/>
        <v>#DIV/0!</v>
      </c>
      <c r="AN386" s="27"/>
      <c r="AO386" s="24"/>
      <c r="AP386" s="24"/>
      <c r="AQ386" s="24"/>
      <c r="AR386" s="27"/>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row>
    <row r="387" spans="1:107" customFormat="1" ht="93" customHeight="1" x14ac:dyDescent="0.3">
      <c r="A387" s="23" t="s">
        <v>2318</v>
      </c>
      <c r="B387" s="47">
        <v>44974</v>
      </c>
      <c r="C387" s="27">
        <v>545</v>
      </c>
      <c r="D387" s="26"/>
      <c r="E387" s="6" t="s">
        <v>2319</v>
      </c>
      <c r="F387" s="24"/>
      <c r="G387" s="25"/>
      <c r="H387" s="27"/>
      <c r="I387" s="27" t="s">
        <v>2320</v>
      </c>
      <c r="J387" s="28">
        <v>0</v>
      </c>
      <c r="K387" s="29">
        <f t="shared" si="60"/>
        <v>0</v>
      </c>
      <c r="L387" s="29">
        <f t="shared" si="60"/>
        <v>0</v>
      </c>
      <c r="M387" s="27"/>
      <c r="N387" s="27"/>
      <c r="O387" s="27"/>
      <c r="P387" s="63"/>
      <c r="Q387" s="25"/>
      <c r="R387" s="25"/>
      <c r="S387" s="67"/>
      <c r="T387" s="29" t="e">
        <f>L387/V387</f>
        <v>#DIV/0!</v>
      </c>
      <c r="U387" s="28" t="e">
        <f t="shared" si="61"/>
        <v>#DIV/0!</v>
      </c>
      <c r="V387" s="28">
        <f t="shared" si="54"/>
        <v>0</v>
      </c>
      <c r="W387" s="28">
        <v>0</v>
      </c>
      <c r="X387" s="28">
        <v>0</v>
      </c>
      <c r="Y387" s="28">
        <v>0</v>
      </c>
      <c r="Z387" s="28">
        <v>0</v>
      </c>
      <c r="AA387" s="28">
        <v>0</v>
      </c>
      <c r="AB387" s="28">
        <v>0</v>
      </c>
      <c r="AC387" s="28">
        <v>0</v>
      </c>
      <c r="AD387" s="28">
        <v>0</v>
      </c>
      <c r="AE387" s="28">
        <v>0</v>
      </c>
      <c r="AF387" s="28">
        <v>0</v>
      </c>
      <c r="AG387" s="28">
        <v>0</v>
      </c>
      <c r="AH387" s="28">
        <v>0</v>
      </c>
      <c r="AI387" s="28">
        <v>0</v>
      </c>
      <c r="AJ387" s="28">
        <v>0</v>
      </c>
      <c r="AK387" s="28">
        <v>0</v>
      </c>
      <c r="AL387" s="28" t="e">
        <f t="shared" si="62"/>
        <v>#DIV/0!</v>
      </c>
      <c r="AM387" s="28" t="e">
        <f t="shared" si="63"/>
        <v>#DIV/0!</v>
      </c>
      <c r="AN387" s="27"/>
      <c r="AO387" s="24"/>
      <c r="AP387" s="24"/>
      <c r="AQ387" s="24"/>
      <c r="AR387" s="27"/>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row>
    <row r="388" spans="1:107" customFormat="1" ht="93" customHeight="1" x14ac:dyDescent="0.3">
      <c r="A388" s="23" t="s">
        <v>2321</v>
      </c>
      <c r="B388" s="47">
        <v>44974</v>
      </c>
      <c r="C388" s="27">
        <v>545</v>
      </c>
      <c r="D388" s="26"/>
      <c r="E388" s="6" t="s">
        <v>2322</v>
      </c>
      <c r="F388" s="24"/>
      <c r="G388" s="25"/>
      <c r="H388" s="27"/>
      <c r="I388" s="27" t="s">
        <v>1663</v>
      </c>
      <c r="J388" s="28">
        <v>0</v>
      </c>
      <c r="K388" s="29">
        <f t="shared" si="60"/>
        <v>0</v>
      </c>
      <c r="L388" s="29">
        <f t="shared" si="60"/>
        <v>0</v>
      </c>
      <c r="M388" s="27"/>
      <c r="N388" s="27"/>
      <c r="O388" s="27"/>
      <c r="P388" s="63"/>
      <c r="Q388" s="25"/>
      <c r="R388" s="25"/>
      <c r="S388" s="67"/>
      <c r="T388" s="29" t="e">
        <f>L388/V388</f>
        <v>#DIV/0!</v>
      </c>
      <c r="U388" s="28" t="e">
        <f t="shared" si="61"/>
        <v>#DIV/0!</v>
      </c>
      <c r="V388" s="28">
        <f t="shared" si="54"/>
        <v>0</v>
      </c>
      <c r="W388" s="28">
        <v>0</v>
      </c>
      <c r="X388" s="28">
        <v>0</v>
      </c>
      <c r="Y388" s="28">
        <v>0</v>
      </c>
      <c r="Z388" s="28">
        <v>0</v>
      </c>
      <c r="AA388" s="28">
        <v>0</v>
      </c>
      <c r="AB388" s="28">
        <v>0</v>
      </c>
      <c r="AC388" s="28">
        <v>0</v>
      </c>
      <c r="AD388" s="28">
        <v>0</v>
      </c>
      <c r="AE388" s="28">
        <v>0</v>
      </c>
      <c r="AF388" s="28">
        <v>0</v>
      </c>
      <c r="AG388" s="28">
        <v>0</v>
      </c>
      <c r="AH388" s="28">
        <v>0</v>
      </c>
      <c r="AI388" s="28">
        <v>0</v>
      </c>
      <c r="AJ388" s="28">
        <v>0</v>
      </c>
      <c r="AK388" s="28">
        <v>0</v>
      </c>
      <c r="AL388" s="28" t="e">
        <f t="shared" si="62"/>
        <v>#DIV/0!</v>
      </c>
      <c r="AM388" s="28" t="e">
        <f t="shared" si="63"/>
        <v>#DIV/0!</v>
      </c>
      <c r="AN388" s="27"/>
      <c r="AO388" s="24"/>
      <c r="AP388" s="24"/>
      <c r="AQ388" s="24"/>
      <c r="AR388" s="27"/>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row>
    <row r="389" spans="1:107" customFormat="1" ht="93" customHeight="1" x14ac:dyDescent="0.3">
      <c r="A389" s="23" t="s">
        <v>2323</v>
      </c>
      <c r="B389" s="47">
        <v>44974</v>
      </c>
      <c r="C389" s="27">
        <v>545</v>
      </c>
      <c r="D389" s="26"/>
      <c r="E389" s="6" t="s">
        <v>2324</v>
      </c>
      <c r="F389" s="24"/>
      <c r="G389" s="25"/>
      <c r="H389" s="27"/>
      <c r="I389" s="27" t="s">
        <v>2320</v>
      </c>
      <c r="J389" s="28">
        <v>0</v>
      </c>
      <c r="K389" s="29">
        <f t="shared" si="60"/>
        <v>0</v>
      </c>
      <c r="L389" s="29">
        <f t="shared" si="60"/>
        <v>0</v>
      </c>
      <c r="M389" s="27"/>
      <c r="N389" s="27"/>
      <c r="O389" s="27"/>
      <c r="P389" s="63"/>
      <c r="Q389" s="25"/>
      <c r="R389" s="25"/>
      <c r="S389" s="67"/>
      <c r="T389" s="29" t="e">
        <f>L389/V389</f>
        <v>#DIV/0!</v>
      </c>
      <c r="U389" s="28" t="e">
        <f t="shared" si="61"/>
        <v>#DIV/0!</v>
      </c>
      <c r="V389" s="28">
        <f t="shared" si="54"/>
        <v>0</v>
      </c>
      <c r="W389" s="28">
        <v>0</v>
      </c>
      <c r="X389" s="28">
        <v>0</v>
      </c>
      <c r="Y389" s="28">
        <v>0</v>
      </c>
      <c r="Z389" s="28">
        <v>0</v>
      </c>
      <c r="AA389" s="28">
        <v>0</v>
      </c>
      <c r="AB389" s="28">
        <v>0</v>
      </c>
      <c r="AC389" s="28">
        <v>0</v>
      </c>
      <c r="AD389" s="28">
        <v>0</v>
      </c>
      <c r="AE389" s="28">
        <v>0</v>
      </c>
      <c r="AF389" s="28">
        <v>0</v>
      </c>
      <c r="AG389" s="28">
        <v>0</v>
      </c>
      <c r="AH389" s="28">
        <v>0</v>
      </c>
      <c r="AI389" s="28">
        <v>0</v>
      </c>
      <c r="AJ389" s="28">
        <v>0</v>
      </c>
      <c r="AK389" s="28">
        <v>0</v>
      </c>
      <c r="AL389" s="28" t="e">
        <f t="shared" si="62"/>
        <v>#DIV/0!</v>
      </c>
      <c r="AM389" s="28" t="e">
        <f t="shared" si="63"/>
        <v>#DIV/0!</v>
      </c>
      <c r="AN389" s="27"/>
      <c r="AO389" s="24"/>
      <c r="AP389" s="24"/>
      <c r="AQ389" s="24"/>
      <c r="AR389" s="27"/>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row>
    <row r="390" spans="1:107" customFormat="1" ht="93" customHeight="1" x14ac:dyDescent="0.3">
      <c r="A390" s="23" t="s">
        <v>2325</v>
      </c>
      <c r="B390" s="47">
        <v>44974</v>
      </c>
      <c r="C390" s="27">
        <v>545</v>
      </c>
      <c r="D390" s="26"/>
      <c r="E390" s="6" t="s">
        <v>2326</v>
      </c>
      <c r="F390" s="24"/>
      <c r="G390" s="25"/>
      <c r="H390" s="27"/>
      <c r="I390" s="27" t="s">
        <v>2320</v>
      </c>
      <c r="J390" s="28">
        <v>0</v>
      </c>
      <c r="K390" s="29">
        <f t="shared" si="60"/>
        <v>0</v>
      </c>
      <c r="L390" s="29">
        <f t="shared" si="60"/>
        <v>0</v>
      </c>
      <c r="M390" s="27"/>
      <c r="N390" s="27"/>
      <c r="O390" s="27"/>
      <c r="P390" s="63"/>
      <c r="Q390" s="25"/>
      <c r="R390" s="25"/>
      <c r="S390" s="67"/>
      <c r="T390" s="29" t="e">
        <f>L390/V390</f>
        <v>#DIV/0!</v>
      </c>
      <c r="U390" s="28" t="e">
        <f t="shared" si="61"/>
        <v>#DIV/0!</v>
      </c>
      <c r="V390" s="28">
        <f t="shared" si="54"/>
        <v>0</v>
      </c>
      <c r="W390" s="28">
        <v>0</v>
      </c>
      <c r="X390" s="28">
        <v>0</v>
      </c>
      <c r="Y390" s="28">
        <v>0</v>
      </c>
      <c r="Z390" s="28">
        <v>0</v>
      </c>
      <c r="AA390" s="28">
        <v>0</v>
      </c>
      <c r="AB390" s="28">
        <v>0</v>
      </c>
      <c r="AC390" s="28">
        <v>0</v>
      </c>
      <c r="AD390" s="28">
        <v>0</v>
      </c>
      <c r="AE390" s="28">
        <v>0</v>
      </c>
      <c r="AF390" s="28">
        <v>0</v>
      </c>
      <c r="AG390" s="28">
        <v>0</v>
      </c>
      <c r="AH390" s="28">
        <v>0</v>
      </c>
      <c r="AI390" s="28">
        <v>0</v>
      </c>
      <c r="AJ390" s="28">
        <v>0</v>
      </c>
      <c r="AK390" s="28">
        <v>0</v>
      </c>
      <c r="AL390" s="28" t="e">
        <f t="shared" si="62"/>
        <v>#DIV/0!</v>
      </c>
      <c r="AM390" s="28" t="e">
        <f t="shared" si="63"/>
        <v>#DIV/0!</v>
      </c>
      <c r="AN390" s="27"/>
      <c r="AO390" s="24"/>
      <c r="AP390" s="24"/>
      <c r="AQ390" s="24"/>
      <c r="AR390" s="27"/>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row>
    <row r="391" spans="1:107" customFormat="1" ht="93" customHeight="1" x14ac:dyDescent="0.3">
      <c r="A391" s="23" t="s">
        <v>2327</v>
      </c>
      <c r="B391" s="47">
        <v>44974</v>
      </c>
      <c r="C391" s="27">
        <v>545</v>
      </c>
      <c r="D391" s="26"/>
      <c r="E391" s="6" t="s">
        <v>2328</v>
      </c>
      <c r="F391" s="24"/>
      <c r="G391" s="25"/>
      <c r="H391" s="27"/>
      <c r="I391" s="27" t="s">
        <v>1617</v>
      </c>
      <c r="J391" s="28">
        <v>0</v>
      </c>
      <c r="K391" s="29">
        <f t="shared" si="60"/>
        <v>0</v>
      </c>
      <c r="L391" s="29">
        <f t="shared" si="60"/>
        <v>0</v>
      </c>
      <c r="M391" s="27"/>
      <c r="N391" s="27"/>
      <c r="O391" s="27"/>
      <c r="P391" s="63"/>
      <c r="Q391" s="25"/>
      <c r="R391" s="25"/>
      <c r="S391" s="67"/>
      <c r="T391" s="29" t="e">
        <f>L391/V391</f>
        <v>#DIV/0!</v>
      </c>
      <c r="U391" s="28" t="e">
        <f t="shared" si="61"/>
        <v>#DIV/0!</v>
      </c>
      <c r="V391" s="28">
        <f t="shared" si="54"/>
        <v>0</v>
      </c>
      <c r="W391" s="28">
        <v>0</v>
      </c>
      <c r="X391" s="28">
        <v>0</v>
      </c>
      <c r="Y391" s="28">
        <v>0</v>
      </c>
      <c r="Z391" s="28">
        <v>0</v>
      </c>
      <c r="AA391" s="28">
        <v>0</v>
      </c>
      <c r="AB391" s="28">
        <v>0</v>
      </c>
      <c r="AC391" s="28">
        <v>0</v>
      </c>
      <c r="AD391" s="28">
        <v>0</v>
      </c>
      <c r="AE391" s="28">
        <v>0</v>
      </c>
      <c r="AF391" s="28">
        <v>0</v>
      </c>
      <c r="AG391" s="28">
        <v>0</v>
      </c>
      <c r="AH391" s="28">
        <v>0</v>
      </c>
      <c r="AI391" s="28">
        <v>0</v>
      </c>
      <c r="AJ391" s="28">
        <v>0</v>
      </c>
      <c r="AK391" s="28">
        <v>0</v>
      </c>
      <c r="AL391" s="28" t="e">
        <f t="shared" si="62"/>
        <v>#DIV/0!</v>
      </c>
      <c r="AM391" s="28" t="e">
        <f t="shared" si="63"/>
        <v>#DIV/0!</v>
      </c>
      <c r="AN391" s="27"/>
      <c r="AO391" s="24"/>
      <c r="AP391" s="24"/>
      <c r="AQ391" s="24"/>
      <c r="AR391" s="27"/>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row>
    <row r="392" spans="1:107" ht="90.75" customHeight="1" x14ac:dyDescent="0.3">
      <c r="A392" s="23" t="s">
        <v>2329</v>
      </c>
      <c r="B392" s="47">
        <v>44977</v>
      </c>
      <c r="C392" s="27">
        <v>1512</v>
      </c>
      <c r="D392" s="26"/>
      <c r="E392" s="6" t="s">
        <v>2330</v>
      </c>
      <c r="F392" s="24"/>
      <c r="G392" s="25"/>
      <c r="H392" s="27"/>
      <c r="I392" s="27" t="s">
        <v>2331</v>
      </c>
      <c r="J392" s="28">
        <v>0</v>
      </c>
      <c r="K392" s="29">
        <f t="shared" si="60"/>
        <v>0</v>
      </c>
      <c r="L392" s="29">
        <f t="shared" si="60"/>
        <v>0</v>
      </c>
      <c r="M392" s="27"/>
      <c r="N392" s="27"/>
      <c r="O392" s="27"/>
      <c r="P392" s="63"/>
      <c r="Q392" s="25"/>
      <c r="R392" s="25"/>
      <c r="S392" s="67"/>
      <c r="T392" s="29" t="e">
        <f>L392/V392</f>
        <v>#DIV/0!</v>
      </c>
      <c r="U392" s="28" t="e">
        <f t="shared" si="61"/>
        <v>#DIV/0!</v>
      </c>
      <c r="V392" s="28">
        <f t="shared" si="54"/>
        <v>0</v>
      </c>
      <c r="W392" s="28">
        <v>0</v>
      </c>
      <c r="X392" s="28">
        <v>0</v>
      </c>
      <c r="Y392" s="28">
        <v>0</v>
      </c>
      <c r="Z392" s="28">
        <v>0</v>
      </c>
      <c r="AA392" s="28">
        <v>0</v>
      </c>
      <c r="AB392" s="28">
        <v>0</v>
      </c>
      <c r="AC392" s="28">
        <v>0</v>
      </c>
      <c r="AD392" s="28">
        <v>0</v>
      </c>
      <c r="AE392" s="28">
        <v>0</v>
      </c>
      <c r="AF392" s="28">
        <v>0</v>
      </c>
      <c r="AG392" s="28">
        <v>0</v>
      </c>
      <c r="AH392" s="28">
        <v>0</v>
      </c>
      <c r="AI392" s="28">
        <v>0</v>
      </c>
      <c r="AJ392" s="28">
        <v>0</v>
      </c>
      <c r="AK392" s="28">
        <v>0</v>
      </c>
      <c r="AL392" s="28" t="e">
        <f t="shared" si="62"/>
        <v>#DIV/0!</v>
      </c>
      <c r="AM392" s="28" t="e">
        <f t="shared" si="63"/>
        <v>#DIV/0!</v>
      </c>
      <c r="AN392" s="27"/>
      <c r="AO392" s="24"/>
      <c r="AP392" s="24"/>
      <c r="AQ392" s="24"/>
      <c r="AR392" s="27"/>
    </row>
    <row r="393" spans="1:107" ht="90.75" customHeight="1" x14ac:dyDescent="0.3">
      <c r="A393" s="23" t="s">
        <v>2332</v>
      </c>
      <c r="B393" s="47">
        <v>44977</v>
      </c>
      <c r="C393" s="27">
        <v>1512</v>
      </c>
      <c r="D393" s="26"/>
      <c r="E393" s="6" t="s">
        <v>2333</v>
      </c>
      <c r="F393" s="24"/>
      <c r="G393" s="25"/>
      <c r="H393" s="27"/>
      <c r="I393" s="27" t="s">
        <v>2334</v>
      </c>
      <c r="J393" s="28">
        <v>0</v>
      </c>
      <c r="K393" s="29">
        <f t="shared" si="60"/>
        <v>0</v>
      </c>
      <c r="L393" s="29">
        <f t="shared" si="60"/>
        <v>0</v>
      </c>
      <c r="M393" s="27"/>
      <c r="N393" s="27"/>
      <c r="O393" s="27"/>
      <c r="P393" s="63"/>
      <c r="Q393" s="25"/>
      <c r="R393" s="25"/>
      <c r="S393" s="67"/>
      <c r="T393" s="29" t="e">
        <f>L393/V393</f>
        <v>#DIV/0!</v>
      </c>
      <c r="U393" s="28" t="e">
        <f t="shared" si="61"/>
        <v>#DIV/0!</v>
      </c>
      <c r="V393" s="28">
        <f t="shared" si="54"/>
        <v>0</v>
      </c>
      <c r="W393" s="28">
        <v>0</v>
      </c>
      <c r="X393" s="28">
        <v>0</v>
      </c>
      <c r="Y393" s="28">
        <v>0</v>
      </c>
      <c r="Z393" s="28">
        <v>0</v>
      </c>
      <c r="AA393" s="28">
        <v>0</v>
      </c>
      <c r="AB393" s="28">
        <v>0</v>
      </c>
      <c r="AC393" s="28">
        <v>0</v>
      </c>
      <c r="AD393" s="28">
        <v>0</v>
      </c>
      <c r="AE393" s="28">
        <v>0</v>
      </c>
      <c r="AF393" s="28">
        <v>0</v>
      </c>
      <c r="AG393" s="28">
        <v>0</v>
      </c>
      <c r="AH393" s="28">
        <v>0</v>
      </c>
      <c r="AI393" s="28">
        <v>0</v>
      </c>
      <c r="AJ393" s="28">
        <v>0</v>
      </c>
      <c r="AK393" s="28">
        <v>0</v>
      </c>
      <c r="AL393" s="28" t="e">
        <f t="shared" si="62"/>
        <v>#DIV/0!</v>
      </c>
      <c r="AM393" s="28" t="e">
        <f t="shared" si="63"/>
        <v>#DIV/0!</v>
      </c>
      <c r="AN393" s="27"/>
      <c r="AO393" s="24"/>
      <c r="AP393" s="24"/>
      <c r="AQ393" s="24"/>
      <c r="AR393" s="27"/>
    </row>
    <row r="394" spans="1:107" ht="90.75" customHeight="1" x14ac:dyDescent="0.3">
      <c r="A394" s="23" t="s">
        <v>2335</v>
      </c>
      <c r="B394" s="47">
        <v>44977</v>
      </c>
      <c r="C394" s="27">
        <v>1512</v>
      </c>
      <c r="D394" s="26"/>
      <c r="E394" s="6" t="s">
        <v>2336</v>
      </c>
      <c r="F394" s="24"/>
      <c r="G394" s="25"/>
      <c r="H394" s="27"/>
      <c r="I394" s="27" t="s">
        <v>2337</v>
      </c>
      <c r="J394" s="28">
        <v>0</v>
      </c>
      <c r="K394" s="29">
        <f t="shared" si="60"/>
        <v>0</v>
      </c>
      <c r="L394" s="29">
        <f t="shared" si="60"/>
        <v>0</v>
      </c>
      <c r="M394" s="27"/>
      <c r="N394" s="27"/>
      <c r="O394" s="27"/>
      <c r="P394" s="63"/>
      <c r="Q394" s="25"/>
      <c r="R394" s="25"/>
      <c r="S394" s="67"/>
      <c r="T394" s="29" t="e">
        <f>L394/V394</f>
        <v>#DIV/0!</v>
      </c>
      <c r="U394" s="28" t="e">
        <f t="shared" si="61"/>
        <v>#DIV/0!</v>
      </c>
      <c r="V394" s="28">
        <f t="shared" si="54"/>
        <v>0</v>
      </c>
      <c r="W394" s="28">
        <v>0</v>
      </c>
      <c r="X394" s="28">
        <v>0</v>
      </c>
      <c r="Y394" s="28">
        <v>0</v>
      </c>
      <c r="Z394" s="28">
        <v>0</v>
      </c>
      <c r="AA394" s="28">
        <v>0</v>
      </c>
      <c r="AB394" s="28">
        <v>0</v>
      </c>
      <c r="AC394" s="28">
        <v>0</v>
      </c>
      <c r="AD394" s="28">
        <v>0</v>
      </c>
      <c r="AE394" s="28">
        <v>0</v>
      </c>
      <c r="AF394" s="28">
        <v>0</v>
      </c>
      <c r="AG394" s="28">
        <v>0</v>
      </c>
      <c r="AH394" s="28">
        <v>0</v>
      </c>
      <c r="AI394" s="28">
        <v>0</v>
      </c>
      <c r="AJ394" s="28">
        <v>0</v>
      </c>
      <c r="AK394" s="28">
        <v>0</v>
      </c>
      <c r="AL394" s="28" t="e">
        <f t="shared" si="62"/>
        <v>#DIV/0!</v>
      </c>
      <c r="AM394" s="28" t="e">
        <f t="shared" si="63"/>
        <v>#DIV/0!</v>
      </c>
      <c r="AN394" s="27"/>
      <c r="AO394" s="24"/>
      <c r="AP394" s="24"/>
      <c r="AQ394" s="24"/>
      <c r="AR394" s="27"/>
    </row>
    <row r="395" spans="1:107" customFormat="1" ht="90.75" customHeight="1" x14ac:dyDescent="0.3">
      <c r="A395" s="23" t="s">
        <v>2338</v>
      </c>
      <c r="B395" s="47">
        <v>44977</v>
      </c>
      <c r="C395" s="27">
        <v>545</v>
      </c>
      <c r="D395" s="26"/>
      <c r="E395" s="6" t="s">
        <v>2339</v>
      </c>
      <c r="F395" s="24"/>
      <c r="G395" s="25"/>
      <c r="H395" s="27"/>
      <c r="I395" s="27" t="s">
        <v>1863</v>
      </c>
      <c r="J395" s="28">
        <v>0</v>
      </c>
      <c r="K395" s="29">
        <f t="shared" si="60"/>
        <v>0</v>
      </c>
      <c r="L395" s="29">
        <f t="shared" si="60"/>
        <v>0</v>
      </c>
      <c r="M395" s="27"/>
      <c r="N395" s="27"/>
      <c r="O395" s="27"/>
      <c r="P395" s="63"/>
      <c r="Q395" s="25"/>
      <c r="R395" s="25"/>
      <c r="S395" s="67"/>
      <c r="T395" s="29" t="e">
        <f>L395/V395</f>
        <v>#DIV/0!</v>
      </c>
      <c r="U395" s="28" t="e">
        <f t="shared" si="61"/>
        <v>#DIV/0!</v>
      </c>
      <c r="V395" s="28">
        <f t="shared" si="54"/>
        <v>0</v>
      </c>
      <c r="W395" s="28">
        <v>0</v>
      </c>
      <c r="X395" s="28">
        <v>0</v>
      </c>
      <c r="Y395" s="28">
        <v>0</v>
      </c>
      <c r="Z395" s="28">
        <v>0</v>
      </c>
      <c r="AA395" s="28">
        <v>0</v>
      </c>
      <c r="AB395" s="28">
        <v>0</v>
      </c>
      <c r="AC395" s="28">
        <v>0</v>
      </c>
      <c r="AD395" s="28">
        <v>0</v>
      </c>
      <c r="AE395" s="28">
        <v>0</v>
      </c>
      <c r="AF395" s="28">
        <v>0</v>
      </c>
      <c r="AG395" s="28">
        <v>0</v>
      </c>
      <c r="AH395" s="28">
        <v>0</v>
      </c>
      <c r="AI395" s="28">
        <v>0</v>
      </c>
      <c r="AJ395" s="28">
        <v>0</v>
      </c>
      <c r="AK395" s="28">
        <v>0</v>
      </c>
      <c r="AL395" s="28" t="e">
        <f t="shared" si="62"/>
        <v>#DIV/0!</v>
      </c>
      <c r="AM395" s="28" t="e">
        <f t="shared" si="63"/>
        <v>#DIV/0!</v>
      </c>
      <c r="AN395" s="27"/>
      <c r="AO395" s="24"/>
      <c r="AP395" s="24"/>
      <c r="AQ395" s="24"/>
      <c r="AR395" s="27"/>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row>
    <row r="396" spans="1:107" ht="90.75" customHeight="1" x14ac:dyDescent="0.3">
      <c r="A396" s="23" t="s">
        <v>2340</v>
      </c>
      <c r="B396" s="47">
        <v>44977</v>
      </c>
      <c r="C396" s="27">
        <v>1512</v>
      </c>
      <c r="D396" s="26"/>
      <c r="E396" s="6" t="s">
        <v>2341</v>
      </c>
      <c r="F396" s="24"/>
      <c r="G396" s="25"/>
      <c r="H396" s="27"/>
      <c r="I396" s="27" t="s">
        <v>2342</v>
      </c>
      <c r="J396" s="28">
        <v>0</v>
      </c>
      <c r="K396" s="29">
        <f t="shared" si="60"/>
        <v>0</v>
      </c>
      <c r="L396" s="29">
        <f t="shared" si="60"/>
        <v>0</v>
      </c>
      <c r="M396" s="27"/>
      <c r="N396" s="27"/>
      <c r="O396" s="27"/>
      <c r="P396" s="63"/>
      <c r="Q396" s="25"/>
      <c r="R396" s="25"/>
      <c r="S396" s="67"/>
      <c r="T396" s="29" t="e">
        <f>L396/V396</f>
        <v>#DIV/0!</v>
      </c>
      <c r="U396" s="28" t="e">
        <f t="shared" si="61"/>
        <v>#DIV/0!</v>
      </c>
      <c r="V396" s="28">
        <f t="shared" si="54"/>
        <v>0</v>
      </c>
      <c r="W396" s="28">
        <v>0</v>
      </c>
      <c r="X396" s="28">
        <v>0</v>
      </c>
      <c r="Y396" s="28">
        <v>0</v>
      </c>
      <c r="Z396" s="28">
        <v>0</v>
      </c>
      <c r="AA396" s="28">
        <v>0</v>
      </c>
      <c r="AB396" s="28">
        <v>0</v>
      </c>
      <c r="AC396" s="28">
        <v>0</v>
      </c>
      <c r="AD396" s="28">
        <v>0</v>
      </c>
      <c r="AE396" s="28">
        <v>0</v>
      </c>
      <c r="AF396" s="28">
        <v>0</v>
      </c>
      <c r="AG396" s="28">
        <v>0</v>
      </c>
      <c r="AH396" s="28">
        <v>0</v>
      </c>
      <c r="AI396" s="28">
        <v>0</v>
      </c>
      <c r="AJ396" s="28">
        <v>0</v>
      </c>
      <c r="AK396" s="28">
        <v>0</v>
      </c>
      <c r="AL396" s="28" t="e">
        <f t="shared" si="62"/>
        <v>#DIV/0!</v>
      </c>
      <c r="AM396" s="28" t="e">
        <f t="shared" si="63"/>
        <v>#DIV/0!</v>
      </c>
      <c r="AN396" s="27"/>
      <c r="AO396" s="24"/>
      <c r="AP396" s="24"/>
      <c r="AQ396" s="24"/>
      <c r="AR396" s="27"/>
    </row>
    <row r="397" spans="1:107" ht="90.75" customHeight="1" x14ac:dyDescent="0.3">
      <c r="A397" s="23" t="s">
        <v>2343</v>
      </c>
      <c r="B397" s="47">
        <v>44977</v>
      </c>
      <c r="C397" s="27">
        <v>1512</v>
      </c>
      <c r="D397" s="26"/>
      <c r="E397" s="6" t="s">
        <v>2344</v>
      </c>
      <c r="F397" s="24"/>
      <c r="G397" s="25"/>
      <c r="H397" s="27"/>
      <c r="I397" s="27" t="s">
        <v>2345</v>
      </c>
      <c r="J397" s="28">
        <v>0</v>
      </c>
      <c r="K397" s="29">
        <f t="shared" si="60"/>
        <v>0</v>
      </c>
      <c r="L397" s="29">
        <f t="shared" si="60"/>
        <v>0</v>
      </c>
      <c r="M397" s="27"/>
      <c r="N397" s="27"/>
      <c r="O397" s="27"/>
      <c r="P397" s="63"/>
      <c r="Q397" s="25"/>
      <c r="R397" s="25"/>
      <c r="S397" s="67"/>
      <c r="T397" s="29" t="e">
        <f>L397/V397</f>
        <v>#DIV/0!</v>
      </c>
      <c r="U397" s="28" t="e">
        <f t="shared" si="61"/>
        <v>#DIV/0!</v>
      </c>
      <c r="V397" s="28">
        <f t="shared" si="54"/>
        <v>0</v>
      </c>
      <c r="W397" s="28">
        <v>0</v>
      </c>
      <c r="X397" s="28">
        <v>0</v>
      </c>
      <c r="Y397" s="28">
        <v>0</v>
      </c>
      <c r="Z397" s="28">
        <v>0</v>
      </c>
      <c r="AA397" s="28">
        <v>0</v>
      </c>
      <c r="AB397" s="28">
        <v>0</v>
      </c>
      <c r="AC397" s="28">
        <v>0</v>
      </c>
      <c r="AD397" s="28">
        <v>0</v>
      </c>
      <c r="AE397" s="28">
        <v>0</v>
      </c>
      <c r="AF397" s="28">
        <v>0</v>
      </c>
      <c r="AG397" s="28">
        <v>0</v>
      </c>
      <c r="AH397" s="28">
        <v>0</v>
      </c>
      <c r="AI397" s="28">
        <v>0</v>
      </c>
      <c r="AJ397" s="28">
        <v>0</v>
      </c>
      <c r="AK397" s="28">
        <v>0</v>
      </c>
      <c r="AL397" s="28" t="e">
        <f t="shared" si="62"/>
        <v>#DIV/0!</v>
      </c>
      <c r="AM397" s="28" t="e">
        <f t="shared" si="63"/>
        <v>#DIV/0!</v>
      </c>
      <c r="AN397" s="27"/>
      <c r="AO397" s="24"/>
      <c r="AP397" s="24"/>
      <c r="AQ397" s="24"/>
      <c r="AR397" s="27"/>
    </row>
    <row r="398" spans="1:107" customFormat="1" ht="90.75" customHeight="1" x14ac:dyDescent="0.3">
      <c r="A398" s="23" t="s">
        <v>2346</v>
      </c>
      <c r="B398" s="47">
        <v>44977</v>
      </c>
      <c r="C398" s="27">
        <v>1688</v>
      </c>
      <c r="D398" s="26"/>
      <c r="E398" s="6" t="s">
        <v>2347</v>
      </c>
      <c r="F398" s="24"/>
      <c r="G398" s="25"/>
      <c r="H398" s="27"/>
      <c r="I398" s="27" t="s">
        <v>2348</v>
      </c>
      <c r="J398" s="28">
        <v>0</v>
      </c>
      <c r="K398" s="29">
        <f t="shared" si="60"/>
        <v>0</v>
      </c>
      <c r="L398" s="29">
        <f t="shared" si="60"/>
        <v>0</v>
      </c>
      <c r="M398" s="27"/>
      <c r="N398" s="27"/>
      <c r="O398" s="27"/>
      <c r="P398" s="63"/>
      <c r="Q398" s="25"/>
      <c r="R398" s="25"/>
      <c r="S398" s="67"/>
      <c r="T398" s="29" t="e">
        <f>L398/V398</f>
        <v>#DIV/0!</v>
      </c>
      <c r="U398" s="28" t="e">
        <f t="shared" si="61"/>
        <v>#DIV/0!</v>
      </c>
      <c r="V398" s="28">
        <f t="shared" si="54"/>
        <v>0</v>
      </c>
      <c r="W398" s="28">
        <v>0</v>
      </c>
      <c r="X398" s="28">
        <v>0</v>
      </c>
      <c r="Y398" s="28">
        <v>0</v>
      </c>
      <c r="Z398" s="28">
        <v>0</v>
      </c>
      <c r="AA398" s="28">
        <v>0</v>
      </c>
      <c r="AB398" s="28">
        <v>0</v>
      </c>
      <c r="AC398" s="28">
        <v>0</v>
      </c>
      <c r="AD398" s="28">
        <v>0</v>
      </c>
      <c r="AE398" s="28">
        <v>0</v>
      </c>
      <c r="AF398" s="28">
        <v>0</v>
      </c>
      <c r="AG398" s="28">
        <v>0</v>
      </c>
      <c r="AH398" s="28">
        <v>0</v>
      </c>
      <c r="AI398" s="28">
        <v>0</v>
      </c>
      <c r="AJ398" s="28">
        <v>0</v>
      </c>
      <c r="AK398" s="28">
        <v>0</v>
      </c>
      <c r="AL398" s="28" t="e">
        <f t="shared" si="62"/>
        <v>#DIV/0!</v>
      </c>
      <c r="AM398" s="28" t="e">
        <f t="shared" si="63"/>
        <v>#DIV/0!</v>
      </c>
      <c r="AN398" s="27"/>
      <c r="AO398" s="24"/>
      <c r="AP398" s="24"/>
      <c r="AQ398" s="24"/>
      <c r="AR398" s="27"/>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row>
    <row r="399" spans="1:107" ht="90.75" customHeight="1" x14ac:dyDescent="0.3">
      <c r="A399" s="23" t="s">
        <v>2349</v>
      </c>
      <c r="B399" s="47">
        <v>44977</v>
      </c>
      <c r="C399" s="27">
        <v>1512</v>
      </c>
      <c r="D399" s="26"/>
      <c r="E399" s="6" t="s">
        <v>2350</v>
      </c>
      <c r="F399" s="24"/>
      <c r="G399" s="25"/>
      <c r="H399" s="27"/>
      <c r="I399" s="27" t="s">
        <v>2351</v>
      </c>
      <c r="J399" s="28">
        <v>0</v>
      </c>
      <c r="K399" s="29">
        <f t="shared" si="60"/>
        <v>0</v>
      </c>
      <c r="L399" s="29">
        <f t="shared" si="60"/>
        <v>0</v>
      </c>
      <c r="M399" s="27"/>
      <c r="N399" s="27"/>
      <c r="O399" s="27"/>
      <c r="P399" s="63"/>
      <c r="Q399" s="25"/>
      <c r="R399" s="25"/>
      <c r="S399" s="67"/>
      <c r="T399" s="29" t="e">
        <f>L399/V399</f>
        <v>#DIV/0!</v>
      </c>
      <c r="U399" s="28" t="e">
        <f t="shared" si="61"/>
        <v>#DIV/0!</v>
      </c>
      <c r="V399" s="28">
        <f t="shared" si="54"/>
        <v>0</v>
      </c>
      <c r="W399" s="28">
        <v>0</v>
      </c>
      <c r="X399" s="28">
        <v>0</v>
      </c>
      <c r="Y399" s="28">
        <v>0</v>
      </c>
      <c r="Z399" s="28">
        <v>0</v>
      </c>
      <c r="AA399" s="28">
        <v>0</v>
      </c>
      <c r="AB399" s="28">
        <v>0</v>
      </c>
      <c r="AC399" s="28">
        <v>0</v>
      </c>
      <c r="AD399" s="28">
        <v>0</v>
      </c>
      <c r="AE399" s="28">
        <v>0</v>
      </c>
      <c r="AF399" s="28">
        <v>0</v>
      </c>
      <c r="AG399" s="28">
        <v>0</v>
      </c>
      <c r="AH399" s="28">
        <v>0</v>
      </c>
      <c r="AI399" s="28">
        <v>0</v>
      </c>
      <c r="AJ399" s="28">
        <v>0</v>
      </c>
      <c r="AK399" s="28">
        <v>0</v>
      </c>
      <c r="AL399" s="28" t="e">
        <f t="shared" si="62"/>
        <v>#DIV/0!</v>
      </c>
      <c r="AM399" s="28" t="e">
        <f t="shared" si="63"/>
        <v>#DIV/0!</v>
      </c>
      <c r="AN399" s="27"/>
      <c r="AO399" s="24"/>
      <c r="AP399" s="24"/>
      <c r="AQ399" s="24"/>
      <c r="AR399" s="27"/>
    </row>
    <row r="400" spans="1:107" ht="90.75" customHeight="1" x14ac:dyDescent="0.3">
      <c r="A400" s="23" t="s">
        <v>2352</v>
      </c>
      <c r="B400" s="47">
        <v>44978</v>
      </c>
      <c r="C400" s="27">
        <v>1512</v>
      </c>
      <c r="D400" s="26"/>
      <c r="E400" s="6" t="s">
        <v>2353</v>
      </c>
      <c r="F400" s="24"/>
      <c r="G400" s="25"/>
      <c r="H400" s="27"/>
      <c r="I400" s="27" t="s">
        <v>2354</v>
      </c>
      <c r="J400" s="28">
        <v>0</v>
      </c>
      <c r="K400" s="29">
        <f t="shared" si="60"/>
        <v>0</v>
      </c>
      <c r="L400" s="29">
        <f t="shared" si="60"/>
        <v>0</v>
      </c>
      <c r="M400" s="27"/>
      <c r="N400" s="27"/>
      <c r="O400" s="27"/>
      <c r="P400" s="63"/>
      <c r="Q400" s="25"/>
      <c r="R400" s="25"/>
      <c r="S400" s="67"/>
      <c r="T400" s="29" t="e">
        <f>L400/V400</f>
        <v>#DIV/0!</v>
      </c>
      <c r="U400" s="28" t="e">
        <f t="shared" si="61"/>
        <v>#DIV/0!</v>
      </c>
      <c r="V400" s="28">
        <f t="shared" si="54"/>
        <v>0</v>
      </c>
      <c r="W400" s="28">
        <v>0</v>
      </c>
      <c r="X400" s="28">
        <v>0</v>
      </c>
      <c r="Y400" s="28">
        <v>0</v>
      </c>
      <c r="Z400" s="28">
        <v>0</v>
      </c>
      <c r="AA400" s="28">
        <v>0</v>
      </c>
      <c r="AB400" s="28">
        <v>0</v>
      </c>
      <c r="AC400" s="28">
        <v>0</v>
      </c>
      <c r="AD400" s="28">
        <v>0</v>
      </c>
      <c r="AE400" s="28">
        <v>0</v>
      </c>
      <c r="AF400" s="28">
        <v>0</v>
      </c>
      <c r="AG400" s="28">
        <v>0</v>
      </c>
      <c r="AH400" s="28">
        <v>0</v>
      </c>
      <c r="AI400" s="28">
        <v>0</v>
      </c>
      <c r="AJ400" s="28">
        <v>0</v>
      </c>
      <c r="AK400" s="28">
        <v>0</v>
      </c>
      <c r="AL400" s="28" t="e">
        <f t="shared" si="62"/>
        <v>#DIV/0!</v>
      </c>
      <c r="AM400" s="28" t="e">
        <f t="shared" si="63"/>
        <v>#DIV/0!</v>
      </c>
      <c r="AN400" s="27"/>
      <c r="AO400" s="24"/>
      <c r="AP400" s="24"/>
      <c r="AQ400" s="24"/>
      <c r="AR400" s="27"/>
    </row>
    <row r="401" spans="1:107" ht="90.75" customHeight="1" x14ac:dyDescent="0.3">
      <c r="A401" s="23" t="s">
        <v>2355</v>
      </c>
      <c r="B401" s="47">
        <v>44978</v>
      </c>
      <c r="C401" s="27">
        <v>1512</v>
      </c>
      <c r="D401" s="26"/>
      <c r="E401" s="6" t="s">
        <v>2356</v>
      </c>
      <c r="F401" s="24"/>
      <c r="G401" s="25"/>
      <c r="H401" s="27"/>
      <c r="I401" s="27" t="s">
        <v>2357</v>
      </c>
      <c r="J401" s="28">
        <v>0</v>
      </c>
      <c r="K401" s="29">
        <f t="shared" si="60"/>
        <v>0</v>
      </c>
      <c r="L401" s="29">
        <f t="shared" si="60"/>
        <v>0</v>
      </c>
      <c r="M401" s="27"/>
      <c r="N401" s="27"/>
      <c r="O401" s="27"/>
      <c r="P401" s="63"/>
      <c r="Q401" s="25"/>
      <c r="R401" s="25"/>
      <c r="S401" s="67"/>
      <c r="T401" s="29" t="e">
        <f>L401/V401</f>
        <v>#DIV/0!</v>
      </c>
      <c r="U401" s="28" t="e">
        <f t="shared" si="61"/>
        <v>#DIV/0!</v>
      </c>
      <c r="V401" s="28">
        <f t="shared" si="54"/>
        <v>0</v>
      </c>
      <c r="W401" s="28">
        <v>0</v>
      </c>
      <c r="X401" s="28">
        <v>0</v>
      </c>
      <c r="Y401" s="28">
        <v>0</v>
      </c>
      <c r="Z401" s="28">
        <v>0</v>
      </c>
      <c r="AA401" s="28">
        <v>0</v>
      </c>
      <c r="AB401" s="28">
        <v>0</v>
      </c>
      <c r="AC401" s="28">
        <v>0</v>
      </c>
      <c r="AD401" s="28">
        <v>0</v>
      </c>
      <c r="AE401" s="28">
        <v>0</v>
      </c>
      <c r="AF401" s="28">
        <v>0</v>
      </c>
      <c r="AG401" s="28">
        <v>0</v>
      </c>
      <c r="AH401" s="28">
        <v>0</v>
      </c>
      <c r="AI401" s="28">
        <v>0</v>
      </c>
      <c r="AJ401" s="28">
        <v>0</v>
      </c>
      <c r="AK401" s="28">
        <v>0</v>
      </c>
      <c r="AL401" s="28" t="e">
        <f t="shared" si="62"/>
        <v>#DIV/0!</v>
      </c>
      <c r="AM401" s="28" t="e">
        <f t="shared" si="63"/>
        <v>#DIV/0!</v>
      </c>
      <c r="AN401" s="27"/>
      <c r="AO401" s="24"/>
      <c r="AP401" s="24"/>
      <c r="AQ401" s="24"/>
      <c r="AR401" s="27"/>
    </row>
    <row r="402" spans="1:107" customFormat="1" ht="90.75" customHeight="1" x14ac:dyDescent="0.3">
      <c r="A402" s="23" t="s">
        <v>2358</v>
      </c>
      <c r="B402" s="47">
        <v>44978</v>
      </c>
      <c r="C402" s="27">
        <v>1688</v>
      </c>
      <c r="D402" s="26"/>
      <c r="E402" s="6" t="s">
        <v>2359</v>
      </c>
      <c r="F402" s="24"/>
      <c r="G402" s="25"/>
      <c r="H402" s="27"/>
      <c r="I402" s="27" t="s">
        <v>2360</v>
      </c>
      <c r="J402" s="28">
        <v>0</v>
      </c>
      <c r="K402" s="29">
        <f t="shared" si="60"/>
        <v>0</v>
      </c>
      <c r="L402" s="29">
        <f t="shared" si="60"/>
        <v>0</v>
      </c>
      <c r="M402" s="27"/>
      <c r="N402" s="27"/>
      <c r="O402" s="27"/>
      <c r="P402" s="63"/>
      <c r="Q402" s="25"/>
      <c r="R402" s="25"/>
      <c r="S402" s="67"/>
      <c r="T402" s="29" t="e">
        <f>L402/V402</f>
        <v>#DIV/0!</v>
      </c>
      <c r="U402" s="28" t="e">
        <f t="shared" si="61"/>
        <v>#DIV/0!</v>
      </c>
      <c r="V402" s="28">
        <f t="shared" si="54"/>
        <v>0</v>
      </c>
      <c r="W402" s="28">
        <v>0</v>
      </c>
      <c r="X402" s="28">
        <v>0</v>
      </c>
      <c r="Y402" s="28">
        <v>0</v>
      </c>
      <c r="Z402" s="28">
        <v>0</v>
      </c>
      <c r="AA402" s="28">
        <v>0</v>
      </c>
      <c r="AB402" s="28">
        <v>0</v>
      </c>
      <c r="AC402" s="28">
        <v>0</v>
      </c>
      <c r="AD402" s="28">
        <v>0</v>
      </c>
      <c r="AE402" s="28">
        <v>0</v>
      </c>
      <c r="AF402" s="28">
        <v>0</v>
      </c>
      <c r="AG402" s="28">
        <v>0</v>
      </c>
      <c r="AH402" s="28">
        <v>0</v>
      </c>
      <c r="AI402" s="28">
        <v>0</v>
      </c>
      <c r="AJ402" s="28">
        <v>0</v>
      </c>
      <c r="AK402" s="28">
        <v>0</v>
      </c>
      <c r="AL402" s="28" t="e">
        <f t="shared" si="62"/>
        <v>#DIV/0!</v>
      </c>
      <c r="AM402" s="28" t="e">
        <f t="shared" si="63"/>
        <v>#DIV/0!</v>
      </c>
      <c r="AN402" s="27"/>
      <c r="AO402" s="24"/>
      <c r="AP402" s="24"/>
      <c r="AQ402" s="24"/>
      <c r="AR402" s="27"/>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row>
    <row r="403" spans="1:107" ht="90.75" customHeight="1" x14ac:dyDescent="0.3">
      <c r="A403" s="23" t="s">
        <v>2361</v>
      </c>
      <c r="B403" s="47">
        <v>44978</v>
      </c>
      <c r="C403" s="27">
        <v>1512</v>
      </c>
      <c r="D403" s="26"/>
      <c r="E403" s="6" t="s">
        <v>2362</v>
      </c>
      <c r="F403" s="24"/>
      <c r="G403" s="25"/>
      <c r="H403" s="27"/>
      <c r="I403" s="27" t="s">
        <v>2363</v>
      </c>
      <c r="J403" s="28">
        <v>0</v>
      </c>
      <c r="K403" s="29">
        <f t="shared" si="60"/>
        <v>0</v>
      </c>
      <c r="L403" s="29">
        <f t="shared" si="60"/>
        <v>0</v>
      </c>
      <c r="M403" s="27"/>
      <c r="N403" s="27"/>
      <c r="O403" s="27"/>
      <c r="P403" s="63"/>
      <c r="Q403" s="25"/>
      <c r="R403" s="25"/>
      <c r="S403" s="67"/>
      <c r="T403" s="29" t="e">
        <f>L403/V403</f>
        <v>#DIV/0!</v>
      </c>
      <c r="U403" s="28" t="e">
        <f t="shared" si="61"/>
        <v>#DIV/0!</v>
      </c>
      <c r="V403" s="28">
        <f t="shared" si="54"/>
        <v>0</v>
      </c>
      <c r="W403" s="28">
        <v>0</v>
      </c>
      <c r="X403" s="28">
        <v>0</v>
      </c>
      <c r="Y403" s="28">
        <v>0</v>
      </c>
      <c r="Z403" s="28">
        <v>0</v>
      </c>
      <c r="AA403" s="28">
        <v>0</v>
      </c>
      <c r="AB403" s="28">
        <v>0</v>
      </c>
      <c r="AC403" s="28">
        <v>0</v>
      </c>
      <c r="AD403" s="28">
        <v>0</v>
      </c>
      <c r="AE403" s="28">
        <v>0</v>
      </c>
      <c r="AF403" s="28">
        <v>0</v>
      </c>
      <c r="AG403" s="28">
        <v>0</v>
      </c>
      <c r="AH403" s="28">
        <v>0</v>
      </c>
      <c r="AI403" s="28">
        <v>0</v>
      </c>
      <c r="AJ403" s="28">
        <v>0</v>
      </c>
      <c r="AK403" s="28">
        <v>0</v>
      </c>
      <c r="AL403" s="28" t="e">
        <f t="shared" si="62"/>
        <v>#DIV/0!</v>
      </c>
      <c r="AM403" s="28" t="e">
        <f t="shared" si="63"/>
        <v>#DIV/0!</v>
      </c>
      <c r="AN403" s="27"/>
      <c r="AO403" s="24"/>
      <c r="AP403" s="24"/>
      <c r="AQ403" s="24"/>
      <c r="AR403" s="27"/>
    </row>
    <row r="404" spans="1:107" ht="90.75" customHeight="1" x14ac:dyDescent="0.3">
      <c r="A404" s="23" t="s">
        <v>2364</v>
      </c>
      <c r="B404" s="47">
        <v>44978</v>
      </c>
      <c r="C404" s="27">
        <v>1512</v>
      </c>
      <c r="D404" s="26"/>
      <c r="E404" s="6" t="s">
        <v>2365</v>
      </c>
      <c r="F404" s="24"/>
      <c r="G404" s="25"/>
      <c r="H404" s="27"/>
      <c r="I404" s="27" t="s">
        <v>2078</v>
      </c>
      <c r="J404" s="28">
        <v>0</v>
      </c>
      <c r="K404" s="29">
        <f t="shared" si="60"/>
        <v>0</v>
      </c>
      <c r="L404" s="29">
        <f t="shared" si="60"/>
        <v>0</v>
      </c>
      <c r="M404" s="27"/>
      <c r="N404" s="27"/>
      <c r="O404" s="27"/>
      <c r="P404" s="63"/>
      <c r="Q404" s="25"/>
      <c r="R404" s="25"/>
      <c r="S404" s="67"/>
      <c r="T404" s="29" t="e">
        <f>L404/V404</f>
        <v>#DIV/0!</v>
      </c>
      <c r="U404" s="28" t="e">
        <f t="shared" si="61"/>
        <v>#DIV/0!</v>
      </c>
      <c r="V404" s="28">
        <f t="shared" si="54"/>
        <v>0</v>
      </c>
      <c r="W404" s="28">
        <v>0</v>
      </c>
      <c r="X404" s="28">
        <v>0</v>
      </c>
      <c r="Y404" s="28">
        <v>0</v>
      </c>
      <c r="Z404" s="28">
        <v>0</v>
      </c>
      <c r="AA404" s="28">
        <v>0</v>
      </c>
      <c r="AB404" s="28">
        <v>0</v>
      </c>
      <c r="AC404" s="28">
        <v>0</v>
      </c>
      <c r="AD404" s="28">
        <v>0</v>
      </c>
      <c r="AE404" s="28">
        <v>0</v>
      </c>
      <c r="AF404" s="28">
        <v>0</v>
      </c>
      <c r="AG404" s="28">
        <v>0</v>
      </c>
      <c r="AH404" s="28">
        <v>0</v>
      </c>
      <c r="AI404" s="28">
        <v>0</v>
      </c>
      <c r="AJ404" s="28">
        <v>0</v>
      </c>
      <c r="AK404" s="28">
        <v>0</v>
      </c>
      <c r="AL404" s="28" t="e">
        <f t="shared" si="62"/>
        <v>#DIV/0!</v>
      </c>
      <c r="AM404" s="28" t="e">
        <f t="shared" si="63"/>
        <v>#DIV/0!</v>
      </c>
      <c r="AN404" s="27"/>
      <c r="AO404" s="24"/>
      <c r="AP404" s="24"/>
      <c r="AQ404" s="24"/>
      <c r="AR404" s="27"/>
    </row>
    <row r="405" spans="1:107" ht="90.75" customHeight="1" x14ac:dyDescent="0.3">
      <c r="A405" s="23"/>
      <c r="B405" s="24"/>
      <c r="C405" s="25"/>
      <c r="D405" s="26"/>
      <c r="E405" s="27"/>
      <c r="F405" s="24"/>
      <c r="G405" s="25"/>
      <c r="H405" s="27"/>
      <c r="I405" s="27"/>
      <c r="J405" s="28">
        <v>0</v>
      </c>
      <c r="K405" s="29">
        <f t="shared" si="60"/>
        <v>0</v>
      </c>
      <c r="L405" s="29">
        <f t="shared" si="60"/>
        <v>0</v>
      </c>
      <c r="M405" s="27"/>
      <c r="N405" s="27"/>
      <c r="O405" s="27"/>
      <c r="P405" s="63"/>
      <c r="Q405" s="25"/>
      <c r="R405" s="25"/>
      <c r="S405" s="67"/>
      <c r="T405" s="29" t="e">
        <f>L405/V405</f>
        <v>#DIV/0!</v>
      </c>
      <c r="U405" s="28" t="e">
        <f t="shared" si="61"/>
        <v>#DIV/0!</v>
      </c>
      <c r="V405" s="28">
        <f t="shared" si="54"/>
        <v>0</v>
      </c>
      <c r="W405" s="28">
        <v>0</v>
      </c>
      <c r="X405" s="28">
        <v>0</v>
      </c>
      <c r="Y405" s="28">
        <v>0</v>
      </c>
      <c r="Z405" s="28">
        <v>0</v>
      </c>
      <c r="AA405" s="28">
        <v>0</v>
      </c>
      <c r="AB405" s="28">
        <v>0</v>
      </c>
      <c r="AC405" s="28">
        <v>0</v>
      </c>
      <c r="AD405" s="28">
        <v>0</v>
      </c>
      <c r="AE405" s="28">
        <v>0</v>
      </c>
      <c r="AF405" s="28">
        <v>0</v>
      </c>
      <c r="AG405" s="28">
        <v>0</v>
      </c>
      <c r="AH405" s="28">
        <v>0</v>
      </c>
      <c r="AI405" s="28">
        <v>0</v>
      </c>
      <c r="AJ405" s="28">
        <v>0</v>
      </c>
      <c r="AK405" s="28">
        <v>0</v>
      </c>
      <c r="AL405" s="28" t="e">
        <f t="shared" si="62"/>
        <v>#DIV/0!</v>
      </c>
      <c r="AM405" s="28" t="e">
        <f t="shared" si="63"/>
        <v>#DIV/0!</v>
      </c>
      <c r="AN405" s="27"/>
      <c r="AO405" s="24"/>
      <c r="AP405" s="24"/>
      <c r="AQ405" s="24"/>
      <c r="AR405" s="27"/>
    </row>
    <row r="406" spans="1:107" ht="90.75" customHeight="1" x14ac:dyDescent="0.3">
      <c r="A406" s="23"/>
      <c r="B406" s="24"/>
      <c r="C406" s="25"/>
      <c r="D406" s="26"/>
      <c r="E406" s="27"/>
      <c r="F406" s="24"/>
      <c r="G406" s="25"/>
      <c r="H406" s="27"/>
      <c r="I406" s="27"/>
      <c r="J406" s="28">
        <v>0</v>
      </c>
      <c r="K406" s="29">
        <f t="shared" si="60"/>
        <v>0</v>
      </c>
      <c r="L406" s="29">
        <f t="shared" si="60"/>
        <v>0</v>
      </c>
      <c r="M406" s="27"/>
      <c r="N406" s="27"/>
      <c r="O406" s="27"/>
      <c r="P406" s="63"/>
      <c r="Q406" s="25"/>
      <c r="R406" s="25"/>
      <c r="S406" s="67"/>
      <c r="T406" s="29" t="e">
        <f>L406/V406</f>
        <v>#DIV/0!</v>
      </c>
      <c r="U406" s="28" t="e">
        <f t="shared" si="61"/>
        <v>#DIV/0!</v>
      </c>
      <c r="V406" s="28">
        <f t="shared" si="54"/>
        <v>0</v>
      </c>
      <c r="W406" s="28">
        <v>0</v>
      </c>
      <c r="X406" s="28">
        <v>0</v>
      </c>
      <c r="Y406" s="28">
        <v>0</v>
      </c>
      <c r="Z406" s="28">
        <v>0</v>
      </c>
      <c r="AA406" s="28">
        <v>0</v>
      </c>
      <c r="AB406" s="28">
        <v>0</v>
      </c>
      <c r="AC406" s="28">
        <v>0</v>
      </c>
      <c r="AD406" s="28">
        <v>0</v>
      </c>
      <c r="AE406" s="28">
        <v>0</v>
      </c>
      <c r="AF406" s="28">
        <v>0</v>
      </c>
      <c r="AG406" s="28">
        <v>0</v>
      </c>
      <c r="AH406" s="28">
        <v>0</v>
      </c>
      <c r="AI406" s="28">
        <v>0</v>
      </c>
      <c r="AJ406" s="28">
        <v>0</v>
      </c>
      <c r="AK406" s="28">
        <v>0</v>
      </c>
      <c r="AL406" s="28" t="e">
        <f t="shared" si="62"/>
        <v>#DIV/0!</v>
      </c>
      <c r="AM406" s="28" t="e">
        <f t="shared" si="63"/>
        <v>#DIV/0!</v>
      </c>
      <c r="AN406" s="27"/>
      <c r="AO406" s="24"/>
      <c r="AP406" s="24"/>
      <c r="AQ406" s="24"/>
      <c r="AR406" s="27"/>
    </row>
    <row r="407" spans="1:107" x14ac:dyDescent="0.3">
      <c r="A407" s="23"/>
      <c r="B407" s="24"/>
      <c r="C407" s="25"/>
      <c r="D407" s="26"/>
      <c r="E407" s="27"/>
      <c r="F407" s="24"/>
      <c r="G407" s="25"/>
      <c r="H407" s="27"/>
      <c r="I407" s="27"/>
      <c r="J407" s="28">
        <v>0</v>
      </c>
      <c r="K407" s="29">
        <f t="shared" si="60"/>
        <v>0</v>
      </c>
      <c r="L407" s="29">
        <f t="shared" si="60"/>
        <v>0</v>
      </c>
      <c r="M407" s="27"/>
      <c r="N407" s="27"/>
      <c r="O407" s="27"/>
      <c r="P407" s="63"/>
      <c r="Q407" s="25"/>
      <c r="R407" s="25"/>
      <c r="S407" s="67"/>
      <c r="T407" s="29" t="e">
        <f>L407/V407</f>
        <v>#DIV/0!</v>
      </c>
      <c r="U407" s="28" t="e">
        <f t="shared" si="61"/>
        <v>#DIV/0!</v>
      </c>
      <c r="V407" s="28">
        <f t="shared" si="54"/>
        <v>0</v>
      </c>
      <c r="W407" s="28">
        <v>0</v>
      </c>
      <c r="X407" s="28">
        <v>0</v>
      </c>
      <c r="Y407" s="28">
        <v>0</v>
      </c>
      <c r="Z407" s="28">
        <v>0</v>
      </c>
      <c r="AA407" s="28">
        <v>0</v>
      </c>
      <c r="AB407" s="28">
        <v>0</v>
      </c>
      <c r="AC407" s="28">
        <v>0</v>
      </c>
      <c r="AD407" s="28">
        <v>0</v>
      </c>
      <c r="AE407" s="28">
        <v>0</v>
      </c>
      <c r="AF407" s="28">
        <v>0</v>
      </c>
      <c r="AG407" s="28">
        <v>0</v>
      </c>
      <c r="AH407" s="28">
        <v>0</v>
      </c>
      <c r="AI407" s="28">
        <v>0</v>
      </c>
      <c r="AJ407" s="28">
        <v>0</v>
      </c>
      <c r="AK407" s="28">
        <v>0</v>
      </c>
      <c r="AL407" s="28" t="e">
        <f t="shared" si="62"/>
        <v>#DIV/0!</v>
      </c>
      <c r="AM407" s="28" t="e">
        <f t="shared" si="63"/>
        <v>#DIV/0!</v>
      </c>
      <c r="AN407" s="27"/>
      <c r="AO407" s="24"/>
      <c r="AP407" s="24"/>
      <c r="AQ407" s="24"/>
      <c r="AR407" s="27"/>
    </row>
    <row r="408" spans="1:107" x14ac:dyDescent="0.3">
      <c r="A408" s="23"/>
      <c r="B408" s="24"/>
      <c r="C408" s="25"/>
      <c r="D408" s="26"/>
      <c r="E408" s="27"/>
      <c r="F408" s="24"/>
      <c r="G408" s="25"/>
      <c r="H408" s="27"/>
      <c r="I408" s="27"/>
      <c r="J408" s="28">
        <v>0</v>
      </c>
      <c r="K408" s="29">
        <f t="shared" si="60"/>
        <v>0</v>
      </c>
      <c r="L408" s="29">
        <f t="shared" si="60"/>
        <v>0</v>
      </c>
      <c r="M408" s="27"/>
      <c r="N408" s="27"/>
      <c r="O408" s="27"/>
      <c r="P408" s="63"/>
      <c r="Q408" s="25"/>
      <c r="R408" s="25"/>
      <c r="S408" s="67"/>
      <c r="T408" s="29" t="e">
        <f>L408/V408</f>
        <v>#DIV/0!</v>
      </c>
      <c r="U408" s="28" t="e">
        <f t="shared" si="61"/>
        <v>#DIV/0!</v>
      </c>
      <c r="V408" s="28">
        <f t="shared" si="54"/>
        <v>0</v>
      </c>
      <c r="W408" s="28">
        <v>0</v>
      </c>
      <c r="X408" s="28">
        <v>0</v>
      </c>
      <c r="Y408" s="28">
        <v>0</v>
      </c>
      <c r="Z408" s="28">
        <v>0</v>
      </c>
      <c r="AA408" s="28">
        <v>0</v>
      </c>
      <c r="AB408" s="28">
        <v>0</v>
      </c>
      <c r="AC408" s="28">
        <v>0</v>
      </c>
      <c r="AD408" s="28">
        <v>0</v>
      </c>
      <c r="AE408" s="28">
        <v>0</v>
      </c>
      <c r="AF408" s="28">
        <v>0</v>
      </c>
      <c r="AG408" s="28">
        <v>0</v>
      </c>
      <c r="AH408" s="28">
        <v>0</v>
      </c>
      <c r="AI408" s="28">
        <v>0</v>
      </c>
      <c r="AJ408" s="28">
        <v>0</v>
      </c>
      <c r="AK408" s="28">
        <v>0</v>
      </c>
      <c r="AL408" s="28" t="e">
        <f t="shared" si="62"/>
        <v>#DIV/0!</v>
      </c>
      <c r="AM408" s="28" t="e">
        <f t="shared" si="63"/>
        <v>#DIV/0!</v>
      </c>
      <c r="AN408" s="27"/>
      <c r="AO408" s="24"/>
      <c r="AP408" s="24"/>
      <c r="AQ408" s="24"/>
      <c r="AR408" s="27"/>
    </row>
    <row r="409" spans="1:107" ht="15" customHeight="1" x14ac:dyDescent="0.3">
      <c r="A409" s="23"/>
      <c r="B409" s="24"/>
      <c r="C409" s="25"/>
      <c r="D409" s="26"/>
      <c r="E409" s="27"/>
      <c r="F409" s="24"/>
      <c r="G409" s="25"/>
      <c r="H409" s="27"/>
      <c r="I409" s="27"/>
      <c r="J409" s="28">
        <v>0</v>
      </c>
      <c r="K409" s="29">
        <f t="shared" ref="K409:L440" si="64">J409</f>
        <v>0</v>
      </c>
      <c r="L409" s="29">
        <f t="shared" si="64"/>
        <v>0</v>
      </c>
      <c r="M409" s="27"/>
      <c r="N409" s="27"/>
      <c r="O409" s="27"/>
      <c r="P409" s="63"/>
      <c r="Q409" s="25"/>
      <c r="R409" s="25"/>
      <c r="S409" s="67"/>
      <c r="T409" s="29" t="e">
        <f>L409/V409</f>
        <v>#DIV/0!</v>
      </c>
      <c r="U409" s="28" t="e">
        <f t="shared" si="61"/>
        <v>#DIV/0!</v>
      </c>
      <c r="V409" s="28">
        <f t="shared" si="54"/>
        <v>0</v>
      </c>
      <c r="W409" s="28">
        <v>0</v>
      </c>
      <c r="X409" s="28">
        <v>0</v>
      </c>
      <c r="Y409" s="28">
        <v>0</v>
      </c>
      <c r="Z409" s="28">
        <v>0</v>
      </c>
      <c r="AA409" s="28">
        <v>0</v>
      </c>
      <c r="AB409" s="28">
        <v>0</v>
      </c>
      <c r="AC409" s="28">
        <v>0</v>
      </c>
      <c r="AD409" s="28">
        <v>0</v>
      </c>
      <c r="AE409" s="28">
        <v>0</v>
      </c>
      <c r="AF409" s="28">
        <v>0</v>
      </c>
      <c r="AG409" s="28">
        <v>0</v>
      </c>
      <c r="AH409" s="28">
        <v>0</v>
      </c>
      <c r="AI409" s="28">
        <v>0</v>
      </c>
      <c r="AJ409" s="28">
        <v>0</v>
      </c>
      <c r="AK409" s="28">
        <v>0</v>
      </c>
      <c r="AL409" s="28" t="e">
        <f t="shared" si="62"/>
        <v>#DIV/0!</v>
      </c>
      <c r="AM409" s="28" t="e">
        <f t="shared" si="63"/>
        <v>#DIV/0!</v>
      </c>
      <c r="AN409" s="27"/>
      <c r="AO409" s="24"/>
      <c r="AP409" s="24"/>
      <c r="AQ409" s="24"/>
      <c r="AR409" s="27"/>
    </row>
    <row r="410" spans="1:107" x14ac:dyDescent="0.3">
      <c r="A410" s="23"/>
      <c r="B410" s="24"/>
      <c r="C410" s="25"/>
      <c r="D410" s="26"/>
      <c r="E410" s="27"/>
      <c r="F410" s="24"/>
      <c r="G410" s="25"/>
      <c r="H410" s="27"/>
      <c r="I410" s="27"/>
      <c r="J410" s="28">
        <v>0</v>
      </c>
      <c r="K410" s="29">
        <f t="shared" si="64"/>
        <v>0</v>
      </c>
      <c r="L410" s="29">
        <f t="shared" si="64"/>
        <v>0</v>
      </c>
      <c r="M410" s="27"/>
      <c r="N410" s="27"/>
      <c r="O410" s="27"/>
      <c r="P410" s="63"/>
      <c r="Q410" s="25"/>
      <c r="R410" s="25"/>
      <c r="S410" s="67"/>
      <c r="T410" s="29" t="e">
        <f>L410/V410</f>
        <v>#DIV/0!</v>
      </c>
      <c r="U410" s="28" t="e">
        <f t="shared" si="61"/>
        <v>#DIV/0!</v>
      </c>
      <c r="V410" s="28">
        <f t="shared" si="54"/>
        <v>0</v>
      </c>
      <c r="W410" s="28">
        <v>0</v>
      </c>
      <c r="X410" s="28">
        <v>0</v>
      </c>
      <c r="Y410" s="28">
        <v>0</v>
      </c>
      <c r="Z410" s="28">
        <v>0</v>
      </c>
      <c r="AA410" s="28">
        <v>0</v>
      </c>
      <c r="AB410" s="28">
        <v>0</v>
      </c>
      <c r="AC410" s="28">
        <v>0</v>
      </c>
      <c r="AD410" s="28">
        <v>0</v>
      </c>
      <c r="AE410" s="28">
        <v>0</v>
      </c>
      <c r="AF410" s="28">
        <v>0</v>
      </c>
      <c r="AG410" s="28">
        <v>0</v>
      </c>
      <c r="AH410" s="28">
        <v>0</v>
      </c>
      <c r="AI410" s="28">
        <v>0</v>
      </c>
      <c r="AJ410" s="28">
        <v>0</v>
      </c>
      <c r="AK410" s="28">
        <v>0</v>
      </c>
      <c r="AL410" s="28" t="e">
        <f t="shared" si="62"/>
        <v>#DIV/0!</v>
      </c>
      <c r="AM410" s="28" t="e">
        <f t="shared" si="63"/>
        <v>#DIV/0!</v>
      </c>
      <c r="AN410" s="27"/>
      <c r="AO410" s="24"/>
      <c r="AP410" s="24"/>
      <c r="AQ410" s="24"/>
      <c r="AR410" s="27"/>
    </row>
    <row r="411" spans="1:107" x14ac:dyDescent="0.3">
      <c r="A411" s="23"/>
      <c r="B411" s="24"/>
      <c r="C411" s="25"/>
      <c r="D411" s="26"/>
      <c r="E411" s="27"/>
      <c r="F411" s="24"/>
      <c r="G411" s="25"/>
      <c r="H411" s="27"/>
      <c r="I411" s="27"/>
      <c r="J411" s="28">
        <v>0</v>
      </c>
      <c r="K411" s="29">
        <f t="shared" si="64"/>
        <v>0</v>
      </c>
      <c r="L411" s="29">
        <f t="shared" si="64"/>
        <v>0</v>
      </c>
      <c r="M411" s="27"/>
      <c r="N411" s="27"/>
      <c r="O411" s="27"/>
      <c r="P411" s="63"/>
      <c r="Q411" s="25"/>
      <c r="R411" s="25"/>
      <c r="S411" s="67"/>
      <c r="T411" s="29" t="e">
        <f>L411/V411</f>
        <v>#DIV/0!</v>
      </c>
      <c r="U411" s="28" t="e">
        <f t="shared" si="61"/>
        <v>#DIV/0!</v>
      </c>
      <c r="V411" s="28">
        <f t="shared" si="54"/>
        <v>0</v>
      </c>
      <c r="W411" s="28">
        <v>0</v>
      </c>
      <c r="X411" s="28">
        <v>0</v>
      </c>
      <c r="Y411" s="28">
        <v>0</v>
      </c>
      <c r="Z411" s="28">
        <v>0</v>
      </c>
      <c r="AA411" s="28">
        <v>0</v>
      </c>
      <c r="AB411" s="28">
        <v>0</v>
      </c>
      <c r="AC411" s="28">
        <v>0</v>
      </c>
      <c r="AD411" s="28">
        <v>0</v>
      </c>
      <c r="AE411" s="28">
        <v>0</v>
      </c>
      <c r="AF411" s="28">
        <v>0</v>
      </c>
      <c r="AG411" s="28">
        <v>0</v>
      </c>
      <c r="AH411" s="28">
        <v>0</v>
      </c>
      <c r="AI411" s="28">
        <v>0</v>
      </c>
      <c r="AJ411" s="28">
        <v>0</v>
      </c>
      <c r="AK411" s="28">
        <v>0</v>
      </c>
      <c r="AL411" s="28" t="e">
        <f t="shared" si="62"/>
        <v>#DIV/0!</v>
      </c>
      <c r="AM411" s="28" t="e">
        <f t="shared" si="63"/>
        <v>#DIV/0!</v>
      </c>
      <c r="AN411" s="27"/>
      <c r="AO411" s="24"/>
      <c r="AP411" s="24"/>
      <c r="AQ411" s="24"/>
      <c r="AR411" s="27"/>
    </row>
    <row r="412" spans="1:107" x14ac:dyDescent="0.3">
      <c r="A412" s="23"/>
      <c r="B412" s="24"/>
      <c r="C412" s="25"/>
      <c r="D412" s="26"/>
      <c r="E412" s="27"/>
      <c r="F412" s="24"/>
      <c r="G412" s="25"/>
      <c r="H412" s="27"/>
      <c r="I412" s="27"/>
      <c r="J412" s="28">
        <v>0</v>
      </c>
      <c r="K412" s="29">
        <f t="shared" si="64"/>
        <v>0</v>
      </c>
      <c r="L412" s="29">
        <f t="shared" si="64"/>
        <v>0</v>
      </c>
      <c r="M412" s="27"/>
      <c r="N412" s="27"/>
      <c r="O412" s="27"/>
      <c r="P412" s="63"/>
      <c r="Q412" s="25"/>
      <c r="R412" s="25"/>
      <c r="S412" s="67"/>
      <c r="T412" s="29" t="e">
        <f>L412/V412</f>
        <v>#DIV/0!</v>
      </c>
      <c r="U412" s="28" t="e">
        <f t="shared" si="61"/>
        <v>#DIV/0!</v>
      </c>
      <c r="V412" s="28">
        <f t="shared" si="54"/>
        <v>0</v>
      </c>
      <c r="W412" s="28">
        <v>0</v>
      </c>
      <c r="X412" s="28">
        <v>0</v>
      </c>
      <c r="Y412" s="28">
        <v>0</v>
      </c>
      <c r="Z412" s="28">
        <v>0</v>
      </c>
      <c r="AA412" s="28">
        <v>0</v>
      </c>
      <c r="AB412" s="28">
        <v>0</v>
      </c>
      <c r="AC412" s="28">
        <v>0</v>
      </c>
      <c r="AD412" s="28">
        <v>0</v>
      </c>
      <c r="AE412" s="28">
        <v>0</v>
      </c>
      <c r="AF412" s="28">
        <v>0</v>
      </c>
      <c r="AG412" s="28">
        <v>0</v>
      </c>
      <c r="AH412" s="28">
        <v>0</v>
      </c>
      <c r="AI412" s="28">
        <v>0</v>
      </c>
      <c r="AJ412" s="28">
        <v>0</v>
      </c>
      <c r="AK412" s="28">
        <v>0</v>
      </c>
      <c r="AL412" s="28" t="e">
        <f t="shared" si="62"/>
        <v>#DIV/0!</v>
      </c>
      <c r="AM412" s="28" t="e">
        <f t="shared" si="63"/>
        <v>#DIV/0!</v>
      </c>
      <c r="AN412" s="27"/>
      <c r="AO412" s="24"/>
      <c r="AP412" s="24"/>
      <c r="AQ412" s="24"/>
      <c r="AR412" s="27"/>
    </row>
    <row r="413" spans="1:107" x14ac:dyDescent="0.3">
      <c r="A413" s="23"/>
      <c r="B413" s="24"/>
      <c r="C413" s="25"/>
      <c r="D413" s="26"/>
      <c r="E413" s="27"/>
      <c r="F413" s="24"/>
      <c r="G413" s="25"/>
      <c r="H413" s="27"/>
      <c r="I413" s="27"/>
      <c r="J413" s="28">
        <v>0</v>
      </c>
      <c r="K413" s="29">
        <f t="shared" si="64"/>
        <v>0</v>
      </c>
      <c r="L413" s="29">
        <f t="shared" si="64"/>
        <v>0</v>
      </c>
      <c r="M413" s="27"/>
      <c r="N413" s="27"/>
      <c r="O413" s="27"/>
      <c r="P413" s="63"/>
      <c r="Q413" s="25"/>
      <c r="R413" s="25"/>
      <c r="S413" s="67"/>
      <c r="T413" s="29" t="e">
        <f>L413/V413</f>
        <v>#DIV/0!</v>
      </c>
      <c r="U413" s="28" t="e">
        <f t="shared" si="61"/>
        <v>#DIV/0!</v>
      </c>
      <c r="V413" s="28">
        <f t="shared" si="54"/>
        <v>0</v>
      </c>
      <c r="W413" s="28">
        <v>0</v>
      </c>
      <c r="X413" s="28">
        <v>0</v>
      </c>
      <c r="Y413" s="28">
        <v>0</v>
      </c>
      <c r="Z413" s="28">
        <v>0</v>
      </c>
      <c r="AA413" s="28">
        <v>0</v>
      </c>
      <c r="AB413" s="28">
        <v>0</v>
      </c>
      <c r="AC413" s="28">
        <v>0</v>
      </c>
      <c r="AD413" s="28">
        <v>0</v>
      </c>
      <c r="AE413" s="28">
        <v>0</v>
      </c>
      <c r="AF413" s="28">
        <v>0</v>
      </c>
      <c r="AG413" s="28">
        <v>0</v>
      </c>
      <c r="AH413" s="28">
        <v>0</v>
      </c>
      <c r="AI413" s="28">
        <v>0</v>
      </c>
      <c r="AJ413" s="28">
        <v>0</v>
      </c>
      <c r="AK413" s="28">
        <v>0</v>
      </c>
      <c r="AL413" s="28" t="e">
        <f t="shared" si="62"/>
        <v>#DIV/0!</v>
      </c>
      <c r="AM413" s="28" t="e">
        <f t="shared" si="63"/>
        <v>#DIV/0!</v>
      </c>
      <c r="AN413" s="27"/>
      <c r="AO413" s="24"/>
      <c r="AP413" s="24"/>
      <c r="AQ413" s="24"/>
      <c r="AR413" s="27"/>
    </row>
    <row r="414" spans="1:107" ht="18" customHeight="1" x14ac:dyDescent="0.3">
      <c r="A414" s="23"/>
      <c r="B414" s="24"/>
      <c r="C414" s="25"/>
      <c r="D414" s="26"/>
      <c r="E414" s="27"/>
      <c r="F414" s="24"/>
      <c r="G414" s="25"/>
      <c r="H414" s="27"/>
      <c r="I414" s="27"/>
      <c r="J414" s="28">
        <v>0</v>
      </c>
      <c r="K414" s="29">
        <f t="shared" si="64"/>
        <v>0</v>
      </c>
      <c r="L414" s="29">
        <f t="shared" si="64"/>
        <v>0</v>
      </c>
      <c r="M414" s="27"/>
      <c r="N414" s="27"/>
      <c r="O414" s="27"/>
      <c r="P414" s="63"/>
      <c r="Q414" s="25"/>
      <c r="R414" s="25"/>
      <c r="S414" s="67"/>
      <c r="T414" s="29" t="e">
        <f>L414/V414</f>
        <v>#DIV/0!</v>
      </c>
      <c r="U414" s="28" t="e">
        <f t="shared" si="61"/>
        <v>#DIV/0!</v>
      </c>
      <c r="V414" s="28">
        <f t="shared" si="54"/>
        <v>0</v>
      </c>
      <c r="W414" s="28">
        <v>0</v>
      </c>
      <c r="X414" s="28">
        <v>0</v>
      </c>
      <c r="Y414" s="28">
        <v>0</v>
      </c>
      <c r="Z414" s="28">
        <v>0</v>
      </c>
      <c r="AA414" s="28">
        <v>0</v>
      </c>
      <c r="AB414" s="28">
        <v>0</v>
      </c>
      <c r="AC414" s="28">
        <v>0</v>
      </c>
      <c r="AD414" s="28">
        <v>0</v>
      </c>
      <c r="AE414" s="28">
        <v>0</v>
      </c>
      <c r="AF414" s="28">
        <v>0</v>
      </c>
      <c r="AG414" s="28">
        <v>0</v>
      </c>
      <c r="AH414" s="28">
        <v>0</v>
      </c>
      <c r="AI414" s="28">
        <v>0</v>
      </c>
      <c r="AJ414" s="28">
        <v>0</v>
      </c>
      <c r="AK414" s="28">
        <v>0</v>
      </c>
      <c r="AL414" s="28" t="e">
        <f t="shared" si="62"/>
        <v>#DIV/0!</v>
      </c>
      <c r="AM414" s="28" t="e">
        <f t="shared" si="63"/>
        <v>#DIV/0!</v>
      </c>
      <c r="AN414" s="27"/>
      <c r="AO414" s="24"/>
      <c r="AP414" s="24"/>
      <c r="AQ414" s="24"/>
      <c r="AR414" s="27"/>
    </row>
    <row r="415" spans="1:107" x14ac:dyDescent="0.3">
      <c r="A415" s="23"/>
      <c r="B415" s="24"/>
      <c r="C415" s="25"/>
      <c r="D415" s="26"/>
      <c r="E415" s="27"/>
      <c r="F415" s="24"/>
      <c r="G415" s="25"/>
      <c r="H415" s="27"/>
      <c r="I415" s="27"/>
      <c r="J415" s="28">
        <v>0</v>
      </c>
      <c r="K415" s="29">
        <f t="shared" si="64"/>
        <v>0</v>
      </c>
      <c r="L415" s="29">
        <f t="shared" si="64"/>
        <v>0</v>
      </c>
      <c r="M415" s="27"/>
      <c r="N415" s="27"/>
      <c r="O415" s="27"/>
      <c r="P415" s="63"/>
      <c r="Q415" s="25"/>
      <c r="R415" s="25"/>
      <c r="S415" s="67"/>
      <c r="T415" s="29" t="e">
        <f>L415/V415</f>
        <v>#DIV/0!</v>
      </c>
      <c r="U415" s="28" t="e">
        <f t="shared" si="61"/>
        <v>#DIV/0!</v>
      </c>
      <c r="V415" s="28">
        <f t="shared" si="54"/>
        <v>0</v>
      </c>
      <c r="W415" s="28">
        <v>0</v>
      </c>
      <c r="X415" s="28">
        <v>0</v>
      </c>
      <c r="Y415" s="28">
        <v>0</v>
      </c>
      <c r="Z415" s="28">
        <v>0</v>
      </c>
      <c r="AA415" s="28">
        <v>0</v>
      </c>
      <c r="AB415" s="28">
        <v>0</v>
      </c>
      <c r="AC415" s="28">
        <v>0</v>
      </c>
      <c r="AD415" s="28">
        <v>0</v>
      </c>
      <c r="AE415" s="28">
        <v>0</v>
      </c>
      <c r="AF415" s="28">
        <v>0</v>
      </c>
      <c r="AG415" s="28">
        <v>0</v>
      </c>
      <c r="AH415" s="28">
        <v>0</v>
      </c>
      <c r="AI415" s="28">
        <v>0</v>
      </c>
      <c r="AJ415" s="28">
        <v>0</v>
      </c>
      <c r="AK415" s="28">
        <v>0</v>
      </c>
      <c r="AL415" s="28" t="e">
        <f t="shared" si="62"/>
        <v>#DIV/0!</v>
      </c>
      <c r="AM415" s="28" t="e">
        <f t="shared" si="63"/>
        <v>#DIV/0!</v>
      </c>
      <c r="AN415" s="27"/>
      <c r="AO415" s="24"/>
      <c r="AP415" s="24"/>
      <c r="AQ415" s="24"/>
      <c r="AR415" s="27"/>
    </row>
    <row r="416" spans="1:107" x14ac:dyDescent="0.3">
      <c r="A416" s="23"/>
      <c r="B416" s="24"/>
      <c r="C416" s="25"/>
      <c r="D416" s="26"/>
      <c r="E416" s="27"/>
      <c r="F416" s="24"/>
      <c r="G416" s="25"/>
      <c r="H416" s="27"/>
      <c r="I416" s="27"/>
      <c r="J416" s="28">
        <v>0</v>
      </c>
      <c r="K416" s="29">
        <f t="shared" si="64"/>
        <v>0</v>
      </c>
      <c r="L416" s="29">
        <f t="shared" si="64"/>
        <v>0</v>
      </c>
      <c r="M416" s="27"/>
      <c r="N416" s="27"/>
      <c r="O416" s="27"/>
      <c r="P416" s="63"/>
      <c r="Q416" s="25"/>
      <c r="R416" s="25"/>
      <c r="S416" s="67"/>
      <c r="T416" s="29" t="e">
        <f>L416/V416</f>
        <v>#DIV/0!</v>
      </c>
      <c r="U416" s="28" t="e">
        <f t="shared" si="61"/>
        <v>#DIV/0!</v>
      </c>
      <c r="V416" s="28">
        <f t="shared" si="54"/>
        <v>0</v>
      </c>
      <c r="W416" s="28">
        <v>0</v>
      </c>
      <c r="X416" s="28">
        <v>0</v>
      </c>
      <c r="Y416" s="28">
        <v>0</v>
      </c>
      <c r="Z416" s="28">
        <v>0</v>
      </c>
      <c r="AA416" s="28">
        <v>0</v>
      </c>
      <c r="AB416" s="28">
        <v>0</v>
      </c>
      <c r="AC416" s="28">
        <v>0</v>
      </c>
      <c r="AD416" s="28">
        <v>0</v>
      </c>
      <c r="AE416" s="28">
        <v>0</v>
      </c>
      <c r="AF416" s="28">
        <v>0</v>
      </c>
      <c r="AG416" s="28">
        <v>0</v>
      </c>
      <c r="AH416" s="28">
        <v>0</v>
      </c>
      <c r="AI416" s="28">
        <v>0</v>
      </c>
      <c r="AJ416" s="28">
        <v>0</v>
      </c>
      <c r="AK416" s="28">
        <v>0</v>
      </c>
      <c r="AL416" s="28" t="e">
        <f t="shared" si="62"/>
        <v>#DIV/0!</v>
      </c>
      <c r="AM416" s="28" t="e">
        <f t="shared" si="63"/>
        <v>#DIV/0!</v>
      </c>
      <c r="AN416" s="27"/>
      <c r="AO416" s="24"/>
      <c r="AP416" s="24"/>
      <c r="AQ416" s="24"/>
      <c r="AR416" s="27"/>
    </row>
    <row r="417" spans="1:44" ht="15" customHeight="1" x14ac:dyDescent="0.3">
      <c r="A417" s="23"/>
      <c r="B417" s="24"/>
      <c r="C417" s="25"/>
      <c r="D417" s="26"/>
      <c r="E417" s="27"/>
      <c r="F417" s="24"/>
      <c r="G417" s="25"/>
      <c r="H417" s="27"/>
      <c r="I417" s="27"/>
      <c r="J417" s="28">
        <v>0</v>
      </c>
      <c r="K417" s="29">
        <f t="shared" si="64"/>
        <v>0</v>
      </c>
      <c r="L417" s="29">
        <f t="shared" si="64"/>
        <v>0</v>
      </c>
      <c r="M417" s="27"/>
      <c r="N417" s="27"/>
      <c r="O417" s="27"/>
      <c r="P417" s="63"/>
      <c r="Q417" s="25"/>
      <c r="R417" s="25"/>
      <c r="S417" s="67"/>
      <c r="T417" s="29" t="e">
        <f>L417/V417</f>
        <v>#DIV/0!</v>
      </c>
      <c r="U417" s="28" t="e">
        <f t="shared" si="61"/>
        <v>#DIV/0!</v>
      </c>
      <c r="V417" s="28">
        <f t="shared" si="54"/>
        <v>0</v>
      </c>
      <c r="W417" s="28">
        <v>0</v>
      </c>
      <c r="X417" s="28">
        <v>0</v>
      </c>
      <c r="Y417" s="28">
        <v>0</v>
      </c>
      <c r="Z417" s="28">
        <v>0</v>
      </c>
      <c r="AA417" s="28">
        <v>0</v>
      </c>
      <c r="AB417" s="28">
        <v>0</v>
      </c>
      <c r="AC417" s="28">
        <v>0</v>
      </c>
      <c r="AD417" s="28">
        <v>0</v>
      </c>
      <c r="AE417" s="28">
        <v>0</v>
      </c>
      <c r="AF417" s="28">
        <v>0</v>
      </c>
      <c r="AG417" s="28">
        <v>0</v>
      </c>
      <c r="AH417" s="28">
        <v>0</v>
      </c>
      <c r="AI417" s="28">
        <v>0</v>
      </c>
      <c r="AJ417" s="28">
        <v>0</v>
      </c>
      <c r="AK417" s="28">
        <v>0</v>
      </c>
      <c r="AL417" s="28" t="e">
        <f t="shared" si="62"/>
        <v>#DIV/0!</v>
      </c>
      <c r="AM417" s="28" t="e">
        <f t="shared" si="63"/>
        <v>#DIV/0!</v>
      </c>
      <c r="AN417" s="27"/>
      <c r="AO417" s="24"/>
      <c r="AP417" s="24"/>
      <c r="AQ417" s="24"/>
      <c r="AR417" s="27"/>
    </row>
    <row r="418" spans="1:44" x14ac:dyDescent="0.3">
      <c r="A418" s="23"/>
      <c r="B418" s="24"/>
      <c r="C418" s="25"/>
      <c r="D418" s="26"/>
      <c r="E418" s="27"/>
      <c r="F418" s="24"/>
      <c r="G418" s="25"/>
      <c r="H418" s="27"/>
      <c r="I418" s="27"/>
      <c r="J418" s="28">
        <v>0</v>
      </c>
      <c r="K418" s="29">
        <f t="shared" si="64"/>
        <v>0</v>
      </c>
      <c r="L418" s="29">
        <f t="shared" si="64"/>
        <v>0</v>
      </c>
      <c r="M418" s="27"/>
      <c r="N418" s="27"/>
      <c r="O418" s="27"/>
      <c r="P418" s="63"/>
      <c r="Q418" s="25"/>
      <c r="R418" s="25"/>
      <c r="S418" s="67"/>
      <c r="T418" s="29" t="e">
        <f>L418/V418</f>
        <v>#DIV/0!</v>
      </c>
      <c r="U418" s="28" t="e">
        <f t="shared" si="61"/>
        <v>#DIV/0!</v>
      </c>
      <c r="V418" s="28">
        <f t="shared" si="54"/>
        <v>0</v>
      </c>
      <c r="W418" s="28">
        <v>0</v>
      </c>
      <c r="X418" s="28">
        <v>0</v>
      </c>
      <c r="Y418" s="28">
        <v>0</v>
      </c>
      <c r="Z418" s="28">
        <v>0</v>
      </c>
      <c r="AA418" s="28">
        <v>0</v>
      </c>
      <c r="AB418" s="28">
        <v>0</v>
      </c>
      <c r="AC418" s="28">
        <v>0</v>
      </c>
      <c r="AD418" s="28">
        <v>0</v>
      </c>
      <c r="AE418" s="28">
        <v>0</v>
      </c>
      <c r="AF418" s="28">
        <v>0</v>
      </c>
      <c r="AG418" s="28">
        <v>0</v>
      </c>
      <c r="AH418" s="28">
        <v>0</v>
      </c>
      <c r="AI418" s="28">
        <v>0</v>
      </c>
      <c r="AJ418" s="28">
        <v>0</v>
      </c>
      <c r="AK418" s="28">
        <v>0</v>
      </c>
      <c r="AL418" s="28" t="e">
        <f t="shared" si="62"/>
        <v>#DIV/0!</v>
      </c>
      <c r="AM418" s="28" t="e">
        <f t="shared" si="63"/>
        <v>#DIV/0!</v>
      </c>
      <c r="AN418" s="27"/>
      <c r="AO418" s="24"/>
      <c r="AP418" s="24"/>
      <c r="AQ418" s="24"/>
      <c r="AR418" s="27"/>
    </row>
    <row r="419" spans="1:44" x14ac:dyDescent="0.3">
      <c r="A419" s="23"/>
      <c r="B419" s="24"/>
      <c r="C419" s="25"/>
      <c r="D419" s="26"/>
      <c r="E419" s="27"/>
      <c r="F419" s="24"/>
      <c r="G419" s="25"/>
      <c r="H419" s="27"/>
      <c r="I419" s="27"/>
      <c r="J419" s="28">
        <v>0</v>
      </c>
      <c r="K419" s="29">
        <f t="shared" si="64"/>
        <v>0</v>
      </c>
      <c r="L419" s="29">
        <f t="shared" si="64"/>
        <v>0</v>
      </c>
      <c r="M419" s="27"/>
      <c r="N419" s="27"/>
      <c r="O419" s="27"/>
      <c r="P419" s="63"/>
      <c r="Q419" s="25"/>
      <c r="R419" s="25"/>
      <c r="S419" s="67"/>
      <c r="T419" s="29" t="e">
        <f>L419/V419</f>
        <v>#DIV/0!</v>
      </c>
      <c r="U419" s="28" t="e">
        <f t="shared" si="61"/>
        <v>#DIV/0!</v>
      </c>
      <c r="V419" s="28">
        <f t="shared" si="54"/>
        <v>0</v>
      </c>
      <c r="W419" s="28">
        <v>0</v>
      </c>
      <c r="X419" s="28">
        <v>0</v>
      </c>
      <c r="Y419" s="28">
        <v>0</v>
      </c>
      <c r="Z419" s="28">
        <v>0</v>
      </c>
      <c r="AA419" s="28">
        <v>0</v>
      </c>
      <c r="AB419" s="28">
        <v>0</v>
      </c>
      <c r="AC419" s="28">
        <v>0</v>
      </c>
      <c r="AD419" s="28">
        <v>0</v>
      </c>
      <c r="AE419" s="28">
        <v>0</v>
      </c>
      <c r="AF419" s="28">
        <v>0</v>
      </c>
      <c r="AG419" s="28">
        <v>0</v>
      </c>
      <c r="AH419" s="28">
        <v>0</v>
      </c>
      <c r="AI419" s="28">
        <v>0</v>
      </c>
      <c r="AJ419" s="28">
        <v>0</v>
      </c>
      <c r="AK419" s="28">
        <v>0</v>
      </c>
      <c r="AL419" s="28" t="e">
        <f t="shared" si="62"/>
        <v>#DIV/0!</v>
      </c>
      <c r="AM419" s="28" t="e">
        <f t="shared" si="63"/>
        <v>#DIV/0!</v>
      </c>
      <c r="AN419" s="27"/>
      <c r="AO419" s="24"/>
      <c r="AP419" s="24"/>
      <c r="AQ419" s="24"/>
      <c r="AR419" s="27"/>
    </row>
    <row r="420" spans="1:44" x14ac:dyDescent="0.3">
      <c r="A420" s="23"/>
      <c r="B420" s="24"/>
      <c r="C420" s="25"/>
      <c r="D420" s="26"/>
      <c r="E420" s="27"/>
      <c r="F420" s="24"/>
      <c r="G420" s="25"/>
      <c r="H420" s="27"/>
      <c r="I420" s="27"/>
      <c r="J420" s="28">
        <v>0</v>
      </c>
      <c r="K420" s="29">
        <f t="shared" si="64"/>
        <v>0</v>
      </c>
      <c r="L420" s="29">
        <f t="shared" si="64"/>
        <v>0</v>
      </c>
      <c r="M420" s="27"/>
      <c r="N420" s="27"/>
      <c r="O420" s="27"/>
      <c r="P420" s="63"/>
      <c r="Q420" s="25"/>
      <c r="R420" s="25"/>
      <c r="S420" s="67"/>
      <c r="T420" s="29" t="e">
        <f>L420/V420</f>
        <v>#DIV/0!</v>
      </c>
      <c r="U420" s="28" t="e">
        <f t="shared" si="61"/>
        <v>#DIV/0!</v>
      </c>
      <c r="V420" s="28">
        <f t="shared" ref="V420:V459" si="65">W420+AB420+AG420</f>
        <v>0</v>
      </c>
      <c r="W420" s="28">
        <v>0</v>
      </c>
      <c r="X420" s="28">
        <v>0</v>
      </c>
      <c r="Y420" s="28">
        <v>0</v>
      </c>
      <c r="Z420" s="28">
        <v>0</v>
      </c>
      <c r="AA420" s="28">
        <v>0</v>
      </c>
      <c r="AB420" s="28">
        <v>0</v>
      </c>
      <c r="AC420" s="28">
        <v>0</v>
      </c>
      <c r="AD420" s="28">
        <v>0</v>
      </c>
      <c r="AE420" s="28">
        <v>0</v>
      </c>
      <c r="AF420" s="28">
        <v>0</v>
      </c>
      <c r="AG420" s="28">
        <v>0</v>
      </c>
      <c r="AH420" s="28">
        <v>0</v>
      </c>
      <c r="AI420" s="28">
        <v>0</v>
      </c>
      <c r="AJ420" s="28">
        <v>0</v>
      </c>
      <c r="AK420" s="28">
        <v>0</v>
      </c>
      <c r="AL420" s="28" t="e">
        <f t="shared" si="62"/>
        <v>#DIV/0!</v>
      </c>
      <c r="AM420" s="28" t="e">
        <f t="shared" si="63"/>
        <v>#DIV/0!</v>
      </c>
      <c r="AN420" s="27"/>
      <c r="AO420" s="24"/>
      <c r="AP420" s="24"/>
      <c r="AQ420" s="24"/>
      <c r="AR420" s="27"/>
    </row>
    <row r="421" spans="1:44" x14ac:dyDescent="0.3">
      <c r="A421" s="23"/>
      <c r="B421" s="24"/>
      <c r="C421" s="25"/>
      <c r="D421" s="26"/>
      <c r="E421" s="27"/>
      <c r="F421" s="24"/>
      <c r="G421" s="25"/>
      <c r="H421" s="27"/>
      <c r="I421" s="27"/>
      <c r="J421" s="28">
        <v>0</v>
      </c>
      <c r="K421" s="29">
        <f t="shared" si="64"/>
        <v>0</v>
      </c>
      <c r="L421" s="29">
        <f t="shared" si="64"/>
        <v>0</v>
      </c>
      <c r="M421" s="27"/>
      <c r="N421" s="27"/>
      <c r="O421" s="27"/>
      <c r="P421" s="63"/>
      <c r="Q421" s="25"/>
      <c r="R421" s="25"/>
      <c r="S421" s="67"/>
      <c r="T421" s="29" t="e">
        <f>L421/V421</f>
        <v>#DIV/0!</v>
      </c>
      <c r="U421" s="28" t="e">
        <f t="shared" si="61"/>
        <v>#DIV/0!</v>
      </c>
      <c r="V421" s="28">
        <f t="shared" si="65"/>
        <v>0</v>
      </c>
      <c r="W421" s="28">
        <v>0</v>
      </c>
      <c r="X421" s="28">
        <v>0</v>
      </c>
      <c r="Y421" s="28">
        <v>0</v>
      </c>
      <c r="Z421" s="28">
        <v>0</v>
      </c>
      <c r="AA421" s="28">
        <v>0</v>
      </c>
      <c r="AB421" s="28">
        <v>0</v>
      </c>
      <c r="AC421" s="28">
        <v>0</v>
      </c>
      <c r="AD421" s="28">
        <v>0</v>
      </c>
      <c r="AE421" s="28">
        <v>0</v>
      </c>
      <c r="AF421" s="28">
        <v>0</v>
      </c>
      <c r="AG421" s="28">
        <v>0</v>
      </c>
      <c r="AH421" s="28">
        <v>0</v>
      </c>
      <c r="AI421" s="28">
        <v>0</v>
      </c>
      <c r="AJ421" s="28">
        <v>0</v>
      </c>
      <c r="AK421" s="28">
        <v>0</v>
      </c>
      <c r="AL421" s="28" t="e">
        <f t="shared" si="62"/>
        <v>#DIV/0!</v>
      </c>
      <c r="AM421" s="28" t="e">
        <f t="shared" si="63"/>
        <v>#DIV/0!</v>
      </c>
      <c r="AN421" s="27"/>
      <c r="AO421" s="24"/>
      <c r="AP421" s="24"/>
      <c r="AQ421" s="24"/>
      <c r="AR421" s="27"/>
    </row>
    <row r="422" spans="1:44" ht="18" customHeight="1" x14ac:dyDescent="0.3">
      <c r="A422" s="23"/>
      <c r="B422" s="24"/>
      <c r="C422" s="25"/>
      <c r="D422" s="26"/>
      <c r="E422" s="27"/>
      <c r="F422" s="24"/>
      <c r="G422" s="25"/>
      <c r="H422" s="27"/>
      <c r="I422" s="27"/>
      <c r="J422" s="28">
        <v>0</v>
      </c>
      <c r="K422" s="29">
        <f t="shared" si="64"/>
        <v>0</v>
      </c>
      <c r="L422" s="29">
        <f t="shared" si="64"/>
        <v>0</v>
      </c>
      <c r="M422" s="27"/>
      <c r="N422" s="27"/>
      <c r="O422" s="27"/>
      <c r="P422" s="63"/>
      <c r="Q422" s="25"/>
      <c r="R422" s="25"/>
      <c r="S422" s="67"/>
      <c r="T422" s="29" t="e">
        <f>L422/V422</f>
        <v>#DIV/0!</v>
      </c>
      <c r="U422" s="28" t="e">
        <f t="shared" si="61"/>
        <v>#DIV/0!</v>
      </c>
      <c r="V422" s="28">
        <f t="shared" si="65"/>
        <v>0</v>
      </c>
      <c r="W422" s="28">
        <v>0</v>
      </c>
      <c r="X422" s="28">
        <v>0</v>
      </c>
      <c r="Y422" s="28">
        <v>0</v>
      </c>
      <c r="Z422" s="28">
        <v>0</v>
      </c>
      <c r="AA422" s="28">
        <v>0</v>
      </c>
      <c r="AB422" s="28">
        <v>0</v>
      </c>
      <c r="AC422" s="28">
        <v>0</v>
      </c>
      <c r="AD422" s="28">
        <v>0</v>
      </c>
      <c r="AE422" s="28">
        <v>0</v>
      </c>
      <c r="AF422" s="28">
        <v>0</v>
      </c>
      <c r="AG422" s="28">
        <v>0</v>
      </c>
      <c r="AH422" s="28">
        <v>0</v>
      </c>
      <c r="AI422" s="28">
        <v>0</v>
      </c>
      <c r="AJ422" s="28">
        <v>0</v>
      </c>
      <c r="AK422" s="28">
        <v>0</v>
      </c>
      <c r="AL422" s="28" t="e">
        <f t="shared" si="62"/>
        <v>#DIV/0!</v>
      </c>
      <c r="AM422" s="28" t="e">
        <f t="shared" si="63"/>
        <v>#DIV/0!</v>
      </c>
      <c r="AN422" s="27"/>
      <c r="AO422" s="24"/>
      <c r="AP422" s="24"/>
      <c r="AQ422" s="24"/>
      <c r="AR422" s="27"/>
    </row>
    <row r="423" spans="1:44" x14ac:dyDescent="0.3">
      <c r="A423" s="23"/>
      <c r="B423" s="24"/>
      <c r="C423" s="25"/>
      <c r="D423" s="26"/>
      <c r="E423" s="27"/>
      <c r="F423" s="24"/>
      <c r="G423" s="25"/>
      <c r="H423" s="27"/>
      <c r="I423" s="27"/>
      <c r="J423" s="28">
        <v>0</v>
      </c>
      <c r="K423" s="29">
        <f t="shared" si="64"/>
        <v>0</v>
      </c>
      <c r="L423" s="29">
        <f t="shared" si="64"/>
        <v>0</v>
      </c>
      <c r="M423" s="27"/>
      <c r="N423" s="27"/>
      <c r="O423" s="27"/>
      <c r="P423" s="63"/>
      <c r="Q423" s="25"/>
      <c r="R423" s="25"/>
      <c r="S423" s="67"/>
      <c r="T423" s="29" t="e">
        <f>L423/V423</f>
        <v>#DIV/0!</v>
      </c>
      <c r="U423" s="28" t="e">
        <f t="shared" si="61"/>
        <v>#DIV/0!</v>
      </c>
      <c r="V423" s="28">
        <f t="shared" si="65"/>
        <v>0</v>
      </c>
      <c r="W423" s="28">
        <v>0</v>
      </c>
      <c r="X423" s="28">
        <v>0</v>
      </c>
      <c r="Y423" s="28">
        <v>0</v>
      </c>
      <c r="Z423" s="28">
        <v>0</v>
      </c>
      <c r="AA423" s="28">
        <v>0</v>
      </c>
      <c r="AB423" s="28">
        <v>0</v>
      </c>
      <c r="AC423" s="28">
        <v>0</v>
      </c>
      <c r="AD423" s="28">
        <v>0</v>
      </c>
      <c r="AE423" s="28">
        <v>0</v>
      </c>
      <c r="AF423" s="28">
        <v>0</v>
      </c>
      <c r="AG423" s="28">
        <v>0</v>
      </c>
      <c r="AH423" s="28">
        <v>0</v>
      </c>
      <c r="AI423" s="28">
        <v>0</v>
      </c>
      <c r="AJ423" s="28">
        <v>0</v>
      </c>
      <c r="AK423" s="28">
        <v>0</v>
      </c>
      <c r="AL423" s="28" t="e">
        <f t="shared" si="62"/>
        <v>#DIV/0!</v>
      </c>
      <c r="AM423" s="28" t="e">
        <f t="shared" si="63"/>
        <v>#DIV/0!</v>
      </c>
      <c r="AN423" s="27"/>
      <c r="AO423" s="24"/>
      <c r="AP423" s="24"/>
      <c r="AQ423" s="24"/>
      <c r="AR423" s="27"/>
    </row>
    <row r="424" spans="1:44" x14ac:dyDescent="0.3">
      <c r="A424" s="23"/>
      <c r="B424" s="24"/>
      <c r="C424" s="25"/>
      <c r="D424" s="26"/>
      <c r="E424" s="27"/>
      <c r="F424" s="24"/>
      <c r="G424" s="25"/>
      <c r="H424" s="27"/>
      <c r="I424" s="27"/>
      <c r="J424" s="28">
        <v>0</v>
      </c>
      <c r="K424" s="29">
        <f t="shared" si="64"/>
        <v>0</v>
      </c>
      <c r="L424" s="29">
        <f t="shared" si="64"/>
        <v>0</v>
      </c>
      <c r="M424" s="27"/>
      <c r="N424" s="27"/>
      <c r="O424" s="27"/>
      <c r="P424" s="63"/>
      <c r="Q424" s="25"/>
      <c r="R424" s="25"/>
      <c r="S424" s="67"/>
      <c r="T424" s="29" t="e">
        <f>L424/V424</f>
        <v>#DIV/0!</v>
      </c>
      <c r="U424" s="28" t="e">
        <f t="shared" si="61"/>
        <v>#DIV/0!</v>
      </c>
      <c r="V424" s="28">
        <f t="shared" si="65"/>
        <v>0</v>
      </c>
      <c r="W424" s="28">
        <v>0</v>
      </c>
      <c r="X424" s="28">
        <v>0</v>
      </c>
      <c r="Y424" s="28">
        <v>0</v>
      </c>
      <c r="Z424" s="28">
        <v>0</v>
      </c>
      <c r="AA424" s="28">
        <v>0</v>
      </c>
      <c r="AB424" s="28">
        <v>0</v>
      </c>
      <c r="AC424" s="28">
        <v>0</v>
      </c>
      <c r="AD424" s="28">
        <v>0</v>
      </c>
      <c r="AE424" s="28">
        <v>0</v>
      </c>
      <c r="AF424" s="28">
        <v>0</v>
      </c>
      <c r="AG424" s="28">
        <v>0</v>
      </c>
      <c r="AH424" s="28">
        <v>0</v>
      </c>
      <c r="AI424" s="28">
        <v>0</v>
      </c>
      <c r="AJ424" s="28">
        <v>0</v>
      </c>
      <c r="AK424" s="28">
        <v>0</v>
      </c>
      <c r="AL424" s="28" t="e">
        <f t="shared" si="62"/>
        <v>#DIV/0!</v>
      </c>
      <c r="AM424" s="28" t="e">
        <f t="shared" si="63"/>
        <v>#DIV/0!</v>
      </c>
      <c r="AN424" s="27"/>
      <c r="AO424" s="24"/>
      <c r="AP424" s="24"/>
      <c r="AQ424" s="24"/>
      <c r="AR424" s="27"/>
    </row>
    <row r="425" spans="1:44" ht="15" customHeight="1" x14ac:dyDescent="0.3">
      <c r="A425" s="23"/>
      <c r="B425" s="24"/>
      <c r="C425" s="25"/>
      <c r="D425" s="26"/>
      <c r="E425" s="27"/>
      <c r="F425" s="24"/>
      <c r="G425" s="25"/>
      <c r="H425" s="27"/>
      <c r="I425" s="27"/>
      <c r="J425" s="28">
        <v>0</v>
      </c>
      <c r="K425" s="29">
        <f t="shared" si="64"/>
        <v>0</v>
      </c>
      <c r="L425" s="29">
        <f t="shared" si="64"/>
        <v>0</v>
      </c>
      <c r="M425" s="27"/>
      <c r="N425" s="27"/>
      <c r="O425" s="27"/>
      <c r="P425" s="63"/>
      <c r="Q425" s="25"/>
      <c r="R425" s="25"/>
      <c r="S425" s="67"/>
      <c r="T425" s="29" t="e">
        <f>L425/V425</f>
        <v>#DIV/0!</v>
      </c>
      <c r="U425" s="28" t="e">
        <f t="shared" si="61"/>
        <v>#DIV/0!</v>
      </c>
      <c r="V425" s="28">
        <f t="shared" si="65"/>
        <v>0</v>
      </c>
      <c r="W425" s="28">
        <v>0</v>
      </c>
      <c r="X425" s="28">
        <v>0</v>
      </c>
      <c r="Y425" s="28">
        <v>0</v>
      </c>
      <c r="Z425" s="28">
        <v>0</v>
      </c>
      <c r="AA425" s="28">
        <v>0</v>
      </c>
      <c r="AB425" s="28">
        <v>0</v>
      </c>
      <c r="AC425" s="28">
        <v>0</v>
      </c>
      <c r="AD425" s="28">
        <v>0</v>
      </c>
      <c r="AE425" s="28">
        <v>0</v>
      </c>
      <c r="AF425" s="28">
        <v>0</v>
      </c>
      <c r="AG425" s="28">
        <v>0</v>
      </c>
      <c r="AH425" s="28">
        <v>0</v>
      </c>
      <c r="AI425" s="28">
        <v>0</v>
      </c>
      <c r="AJ425" s="28">
        <v>0</v>
      </c>
      <c r="AK425" s="28">
        <v>0</v>
      </c>
      <c r="AL425" s="28" t="e">
        <f t="shared" si="62"/>
        <v>#DIV/0!</v>
      </c>
      <c r="AM425" s="28" t="e">
        <f t="shared" si="63"/>
        <v>#DIV/0!</v>
      </c>
      <c r="AN425" s="27"/>
      <c r="AO425" s="24"/>
      <c r="AP425" s="24"/>
      <c r="AQ425" s="24"/>
      <c r="AR425" s="27"/>
    </row>
    <row r="426" spans="1:44" x14ac:dyDescent="0.3">
      <c r="A426" s="23"/>
      <c r="B426" s="24"/>
      <c r="C426" s="25"/>
      <c r="D426" s="26"/>
      <c r="E426" s="27"/>
      <c r="F426" s="24"/>
      <c r="G426" s="25"/>
      <c r="H426" s="27"/>
      <c r="I426" s="27"/>
      <c r="J426" s="28">
        <v>0</v>
      </c>
      <c r="K426" s="29">
        <f t="shared" si="64"/>
        <v>0</v>
      </c>
      <c r="L426" s="29">
        <f t="shared" si="64"/>
        <v>0</v>
      </c>
      <c r="M426" s="27"/>
      <c r="N426" s="27"/>
      <c r="O426" s="27"/>
      <c r="P426" s="63"/>
      <c r="Q426" s="25"/>
      <c r="R426" s="25"/>
      <c r="S426" s="67"/>
      <c r="T426" s="29" t="e">
        <f>L426/V426</f>
        <v>#DIV/0!</v>
      </c>
      <c r="U426" s="28" t="e">
        <f t="shared" si="61"/>
        <v>#DIV/0!</v>
      </c>
      <c r="V426" s="28">
        <f t="shared" si="65"/>
        <v>0</v>
      </c>
      <c r="W426" s="28">
        <v>0</v>
      </c>
      <c r="X426" s="28">
        <v>0</v>
      </c>
      <c r="Y426" s="28">
        <v>0</v>
      </c>
      <c r="Z426" s="28">
        <v>0</v>
      </c>
      <c r="AA426" s="28">
        <v>0</v>
      </c>
      <c r="AB426" s="28">
        <v>0</v>
      </c>
      <c r="AC426" s="28">
        <v>0</v>
      </c>
      <c r="AD426" s="28">
        <v>0</v>
      </c>
      <c r="AE426" s="28">
        <v>0</v>
      </c>
      <c r="AF426" s="28">
        <v>0</v>
      </c>
      <c r="AG426" s="28">
        <v>0</v>
      </c>
      <c r="AH426" s="28">
        <v>0</v>
      </c>
      <c r="AI426" s="28">
        <v>0</v>
      </c>
      <c r="AJ426" s="28">
        <v>0</v>
      </c>
      <c r="AK426" s="28">
        <v>0</v>
      </c>
      <c r="AL426" s="28" t="e">
        <f t="shared" si="62"/>
        <v>#DIV/0!</v>
      </c>
      <c r="AM426" s="28" t="e">
        <f t="shared" si="63"/>
        <v>#DIV/0!</v>
      </c>
      <c r="AN426" s="27"/>
      <c r="AO426" s="24"/>
      <c r="AP426" s="24"/>
      <c r="AQ426" s="24"/>
      <c r="AR426" s="27"/>
    </row>
    <row r="427" spans="1:44" x14ac:dyDescent="0.3">
      <c r="A427" s="23"/>
      <c r="B427" s="24"/>
      <c r="C427" s="25"/>
      <c r="D427" s="26"/>
      <c r="E427" s="27"/>
      <c r="F427" s="24"/>
      <c r="G427" s="25"/>
      <c r="H427" s="27"/>
      <c r="I427" s="27"/>
      <c r="J427" s="28">
        <v>0</v>
      </c>
      <c r="K427" s="29">
        <f t="shared" si="64"/>
        <v>0</v>
      </c>
      <c r="L427" s="29">
        <f t="shared" si="64"/>
        <v>0</v>
      </c>
      <c r="M427" s="27"/>
      <c r="N427" s="27"/>
      <c r="O427" s="27"/>
      <c r="P427" s="63"/>
      <c r="Q427" s="25"/>
      <c r="R427" s="25"/>
      <c r="S427" s="67"/>
      <c r="T427" s="29" t="e">
        <f>L427/V427</f>
        <v>#DIV/0!</v>
      </c>
      <c r="U427" s="28" t="e">
        <f t="shared" si="61"/>
        <v>#DIV/0!</v>
      </c>
      <c r="V427" s="28">
        <f t="shared" si="65"/>
        <v>0</v>
      </c>
      <c r="W427" s="28">
        <v>0</v>
      </c>
      <c r="X427" s="28">
        <v>0</v>
      </c>
      <c r="Y427" s="28">
        <v>0</v>
      </c>
      <c r="Z427" s="28">
        <v>0</v>
      </c>
      <c r="AA427" s="28">
        <v>0</v>
      </c>
      <c r="AB427" s="28">
        <v>0</v>
      </c>
      <c r="AC427" s="28">
        <v>0</v>
      </c>
      <c r="AD427" s="28">
        <v>0</v>
      </c>
      <c r="AE427" s="28">
        <v>0</v>
      </c>
      <c r="AF427" s="28">
        <v>0</v>
      </c>
      <c r="AG427" s="28">
        <v>0</v>
      </c>
      <c r="AH427" s="28">
        <v>0</v>
      </c>
      <c r="AI427" s="28">
        <v>0</v>
      </c>
      <c r="AJ427" s="28">
        <v>0</v>
      </c>
      <c r="AK427" s="28">
        <v>0</v>
      </c>
      <c r="AL427" s="28" t="e">
        <f t="shared" si="62"/>
        <v>#DIV/0!</v>
      </c>
      <c r="AM427" s="28" t="e">
        <f t="shared" si="63"/>
        <v>#DIV/0!</v>
      </c>
      <c r="AN427" s="27"/>
      <c r="AO427" s="24"/>
      <c r="AP427" s="24"/>
      <c r="AQ427" s="24"/>
      <c r="AR427" s="27"/>
    </row>
    <row r="428" spans="1:44" x14ac:dyDescent="0.3">
      <c r="A428" s="23"/>
      <c r="B428" s="24"/>
      <c r="C428" s="25"/>
      <c r="D428" s="26"/>
      <c r="E428" s="27"/>
      <c r="F428" s="24"/>
      <c r="G428" s="25"/>
      <c r="H428" s="27"/>
      <c r="I428" s="27"/>
      <c r="J428" s="28">
        <v>0</v>
      </c>
      <c r="K428" s="29">
        <f t="shared" si="64"/>
        <v>0</v>
      </c>
      <c r="L428" s="29">
        <f t="shared" si="64"/>
        <v>0</v>
      </c>
      <c r="M428" s="27"/>
      <c r="N428" s="27"/>
      <c r="O428" s="27"/>
      <c r="P428" s="63"/>
      <c r="Q428" s="25"/>
      <c r="R428" s="25"/>
      <c r="S428" s="67"/>
      <c r="T428" s="29" t="e">
        <f>L428/V428</f>
        <v>#DIV/0!</v>
      </c>
      <c r="U428" s="28" t="e">
        <f t="shared" si="61"/>
        <v>#DIV/0!</v>
      </c>
      <c r="V428" s="28">
        <f t="shared" si="65"/>
        <v>0</v>
      </c>
      <c r="W428" s="28">
        <v>0</v>
      </c>
      <c r="X428" s="28">
        <v>0</v>
      </c>
      <c r="Y428" s="28">
        <v>0</v>
      </c>
      <c r="Z428" s="28">
        <v>0</v>
      </c>
      <c r="AA428" s="28">
        <v>0</v>
      </c>
      <c r="AB428" s="28">
        <v>0</v>
      </c>
      <c r="AC428" s="28">
        <v>0</v>
      </c>
      <c r="AD428" s="28">
        <v>0</v>
      </c>
      <c r="AE428" s="28">
        <v>0</v>
      </c>
      <c r="AF428" s="28">
        <v>0</v>
      </c>
      <c r="AG428" s="28">
        <v>0</v>
      </c>
      <c r="AH428" s="28">
        <v>0</v>
      </c>
      <c r="AI428" s="28">
        <v>0</v>
      </c>
      <c r="AJ428" s="28">
        <v>0</v>
      </c>
      <c r="AK428" s="28">
        <v>0</v>
      </c>
      <c r="AL428" s="28" t="e">
        <f t="shared" si="62"/>
        <v>#DIV/0!</v>
      </c>
      <c r="AM428" s="28" t="e">
        <f t="shared" si="63"/>
        <v>#DIV/0!</v>
      </c>
      <c r="AN428" s="27"/>
      <c r="AO428" s="24"/>
      <c r="AP428" s="24"/>
      <c r="AQ428" s="24"/>
      <c r="AR428" s="27"/>
    </row>
    <row r="429" spans="1:44" x14ac:dyDescent="0.3">
      <c r="A429" s="23"/>
      <c r="B429" s="24"/>
      <c r="C429" s="25"/>
      <c r="D429" s="26"/>
      <c r="E429" s="27"/>
      <c r="F429" s="24"/>
      <c r="G429" s="25"/>
      <c r="H429" s="27"/>
      <c r="I429" s="27"/>
      <c r="J429" s="28">
        <v>0</v>
      </c>
      <c r="K429" s="29">
        <f t="shared" si="64"/>
        <v>0</v>
      </c>
      <c r="L429" s="29">
        <f t="shared" si="64"/>
        <v>0</v>
      </c>
      <c r="M429" s="27"/>
      <c r="N429" s="27"/>
      <c r="O429" s="27"/>
      <c r="P429" s="63"/>
      <c r="Q429" s="25"/>
      <c r="R429" s="25"/>
      <c r="S429" s="67"/>
      <c r="T429" s="29" t="e">
        <f>L429/V429</f>
        <v>#DIV/0!</v>
      </c>
      <c r="U429" s="28" t="e">
        <f t="shared" si="61"/>
        <v>#DIV/0!</v>
      </c>
      <c r="V429" s="28">
        <f t="shared" si="65"/>
        <v>0</v>
      </c>
      <c r="W429" s="28">
        <v>0</v>
      </c>
      <c r="X429" s="28">
        <v>0</v>
      </c>
      <c r="Y429" s="28">
        <v>0</v>
      </c>
      <c r="Z429" s="28">
        <v>0</v>
      </c>
      <c r="AA429" s="28">
        <v>0</v>
      </c>
      <c r="AB429" s="28">
        <v>0</v>
      </c>
      <c r="AC429" s="28">
        <v>0</v>
      </c>
      <c r="AD429" s="28">
        <v>0</v>
      </c>
      <c r="AE429" s="28">
        <v>0</v>
      </c>
      <c r="AF429" s="28">
        <v>0</v>
      </c>
      <c r="AG429" s="28">
        <v>0</v>
      </c>
      <c r="AH429" s="28">
        <v>0</v>
      </c>
      <c r="AI429" s="28">
        <v>0</v>
      </c>
      <c r="AJ429" s="28">
        <v>0</v>
      </c>
      <c r="AK429" s="28">
        <v>0</v>
      </c>
      <c r="AL429" s="28" t="e">
        <f t="shared" si="62"/>
        <v>#DIV/0!</v>
      </c>
      <c r="AM429" s="28" t="e">
        <f t="shared" si="63"/>
        <v>#DIV/0!</v>
      </c>
      <c r="AN429" s="27"/>
      <c r="AO429" s="24"/>
      <c r="AP429" s="24"/>
      <c r="AQ429" s="24"/>
      <c r="AR429" s="27"/>
    </row>
    <row r="430" spans="1:44" ht="18" customHeight="1" x14ac:dyDescent="0.3">
      <c r="A430" s="23"/>
      <c r="B430" s="24"/>
      <c r="C430" s="25"/>
      <c r="D430" s="26"/>
      <c r="E430" s="27"/>
      <c r="F430" s="24"/>
      <c r="G430" s="25"/>
      <c r="H430" s="27"/>
      <c r="I430" s="27"/>
      <c r="J430" s="28">
        <v>0</v>
      </c>
      <c r="K430" s="29">
        <f t="shared" si="64"/>
        <v>0</v>
      </c>
      <c r="L430" s="29">
        <f t="shared" si="64"/>
        <v>0</v>
      </c>
      <c r="M430" s="27"/>
      <c r="N430" s="27"/>
      <c r="O430" s="27"/>
      <c r="P430" s="63"/>
      <c r="Q430" s="25"/>
      <c r="R430" s="25"/>
      <c r="S430" s="67"/>
      <c r="T430" s="29" t="e">
        <f>L430/V430</f>
        <v>#DIV/0!</v>
      </c>
      <c r="U430" s="28" t="e">
        <f t="shared" si="61"/>
        <v>#DIV/0!</v>
      </c>
      <c r="V430" s="28">
        <f t="shared" si="65"/>
        <v>0</v>
      </c>
      <c r="W430" s="28">
        <v>0</v>
      </c>
      <c r="X430" s="28">
        <v>0</v>
      </c>
      <c r="Y430" s="28">
        <v>0</v>
      </c>
      <c r="Z430" s="28">
        <v>0</v>
      </c>
      <c r="AA430" s="28">
        <v>0</v>
      </c>
      <c r="AB430" s="28">
        <v>0</v>
      </c>
      <c r="AC430" s="28">
        <v>0</v>
      </c>
      <c r="AD430" s="28">
        <v>0</v>
      </c>
      <c r="AE430" s="28">
        <v>0</v>
      </c>
      <c r="AF430" s="28">
        <v>0</v>
      </c>
      <c r="AG430" s="28">
        <v>0</v>
      </c>
      <c r="AH430" s="28">
        <v>0</v>
      </c>
      <c r="AI430" s="28">
        <v>0</v>
      </c>
      <c r="AJ430" s="28">
        <v>0</v>
      </c>
      <c r="AK430" s="28">
        <v>0</v>
      </c>
      <c r="AL430" s="28" t="e">
        <f t="shared" si="62"/>
        <v>#DIV/0!</v>
      </c>
      <c r="AM430" s="28" t="e">
        <f t="shared" si="63"/>
        <v>#DIV/0!</v>
      </c>
      <c r="AN430" s="27"/>
      <c r="AO430" s="24"/>
      <c r="AP430" s="24"/>
      <c r="AQ430" s="24"/>
      <c r="AR430" s="27"/>
    </row>
    <row r="431" spans="1:44" x14ac:dyDescent="0.3">
      <c r="A431" s="23"/>
      <c r="B431" s="24"/>
      <c r="C431" s="25"/>
      <c r="D431" s="26"/>
      <c r="E431" s="27"/>
      <c r="F431" s="24"/>
      <c r="G431" s="25"/>
      <c r="H431" s="27"/>
      <c r="I431" s="27"/>
      <c r="J431" s="28">
        <v>0</v>
      </c>
      <c r="K431" s="29">
        <f t="shared" si="64"/>
        <v>0</v>
      </c>
      <c r="L431" s="29">
        <f t="shared" si="64"/>
        <v>0</v>
      </c>
      <c r="M431" s="27"/>
      <c r="N431" s="27"/>
      <c r="O431" s="27"/>
      <c r="P431" s="63"/>
      <c r="Q431" s="25"/>
      <c r="R431" s="25"/>
      <c r="S431" s="67"/>
      <c r="T431" s="29" t="e">
        <f>L431/V431</f>
        <v>#DIV/0!</v>
      </c>
      <c r="U431" s="28" t="e">
        <f t="shared" si="61"/>
        <v>#DIV/0!</v>
      </c>
      <c r="V431" s="28">
        <f t="shared" si="65"/>
        <v>0</v>
      </c>
      <c r="W431" s="28">
        <v>0</v>
      </c>
      <c r="X431" s="28">
        <v>0</v>
      </c>
      <c r="Y431" s="28">
        <v>0</v>
      </c>
      <c r="Z431" s="28">
        <v>0</v>
      </c>
      <c r="AA431" s="28">
        <v>0</v>
      </c>
      <c r="AB431" s="28">
        <v>0</v>
      </c>
      <c r="AC431" s="28">
        <v>0</v>
      </c>
      <c r="AD431" s="28">
        <v>0</v>
      </c>
      <c r="AE431" s="28">
        <v>0</v>
      </c>
      <c r="AF431" s="28">
        <v>0</v>
      </c>
      <c r="AG431" s="28">
        <v>0</v>
      </c>
      <c r="AH431" s="28">
        <v>0</v>
      </c>
      <c r="AI431" s="28">
        <v>0</v>
      </c>
      <c r="AJ431" s="28">
        <v>0</v>
      </c>
      <c r="AK431" s="28">
        <v>0</v>
      </c>
      <c r="AL431" s="28" t="e">
        <f t="shared" si="62"/>
        <v>#DIV/0!</v>
      </c>
      <c r="AM431" s="28" t="e">
        <f t="shared" si="63"/>
        <v>#DIV/0!</v>
      </c>
      <c r="AN431" s="27"/>
      <c r="AO431" s="24"/>
      <c r="AP431" s="24"/>
      <c r="AQ431" s="24"/>
      <c r="AR431" s="27"/>
    </row>
    <row r="432" spans="1:44" x14ac:dyDescent="0.3">
      <c r="A432" s="23"/>
      <c r="B432" s="24"/>
      <c r="C432" s="25"/>
      <c r="D432" s="26"/>
      <c r="E432" s="27"/>
      <c r="F432" s="24"/>
      <c r="G432" s="25"/>
      <c r="H432" s="27"/>
      <c r="I432" s="27"/>
      <c r="J432" s="28">
        <v>0</v>
      </c>
      <c r="K432" s="29">
        <f t="shared" si="64"/>
        <v>0</v>
      </c>
      <c r="L432" s="29">
        <f t="shared" si="64"/>
        <v>0</v>
      </c>
      <c r="M432" s="27"/>
      <c r="N432" s="27"/>
      <c r="O432" s="27"/>
      <c r="P432" s="63"/>
      <c r="Q432" s="25"/>
      <c r="R432" s="25"/>
      <c r="S432" s="67"/>
      <c r="T432" s="29" t="e">
        <f>L432/V432</f>
        <v>#DIV/0!</v>
      </c>
      <c r="U432" s="28" t="e">
        <f t="shared" si="61"/>
        <v>#DIV/0!</v>
      </c>
      <c r="V432" s="28">
        <f t="shared" si="65"/>
        <v>0</v>
      </c>
      <c r="W432" s="28">
        <v>0</v>
      </c>
      <c r="X432" s="28">
        <v>0</v>
      </c>
      <c r="Y432" s="28">
        <v>0</v>
      </c>
      <c r="Z432" s="28">
        <v>0</v>
      </c>
      <c r="AA432" s="28">
        <v>0</v>
      </c>
      <c r="AB432" s="28">
        <v>0</v>
      </c>
      <c r="AC432" s="28">
        <v>0</v>
      </c>
      <c r="AD432" s="28">
        <v>0</v>
      </c>
      <c r="AE432" s="28">
        <v>0</v>
      </c>
      <c r="AF432" s="28">
        <v>0</v>
      </c>
      <c r="AG432" s="28">
        <v>0</v>
      </c>
      <c r="AH432" s="28">
        <v>0</v>
      </c>
      <c r="AI432" s="28">
        <v>0</v>
      </c>
      <c r="AJ432" s="28">
        <v>0</v>
      </c>
      <c r="AK432" s="28">
        <v>0</v>
      </c>
      <c r="AL432" s="28" t="e">
        <f t="shared" si="62"/>
        <v>#DIV/0!</v>
      </c>
      <c r="AM432" s="28" t="e">
        <f t="shared" si="63"/>
        <v>#DIV/0!</v>
      </c>
      <c r="AN432" s="27"/>
      <c r="AO432" s="24"/>
      <c r="AP432" s="24"/>
      <c r="AQ432" s="24"/>
      <c r="AR432" s="27"/>
    </row>
    <row r="433" spans="1:44" ht="15" customHeight="1" x14ac:dyDescent="0.3">
      <c r="A433" s="23"/>
      <c r="B433" s="24"/>
      <c r="C433" s="25"/>
      <c r="D433" s="26"/>
      <c r="E433" s="27"/>
      <c r="F433" s="24"/>
      <c r="G433" s="25"/>
      <c r="H433" s="27"/>
      <c r="I433" s="27"/>
      <c r="J433" s="28">
        <v>0</v>
      </c>
      <c r="K433" s="29">
        <f t="shared" si="64"/>
        <v>0</v>
      </c>
      <c r="L433" s="29">
        <f t="shared" si="64"/>
        <v>0</v>
      </c>
      <c r="M433" s="27"/>
      <c r="N433" s="27"/>
      <c r="O433" s="27"/>
      <c r="P433" s="63"/>
      <c r="Q433" s="25"/>
      <c r="R433" s="25"/>
      <c r="S433" s="67"/>
      <c r="T433" s="29" t="e">
        <f>L433/V433</f>
        <v>#DIV/0!</v>
      </c>
      <c r="U433" s="28" t="e">
        <f t="shared" si="61"/>
        <v>#DIV/0!</v>
      </c>
      <c r="V433" s="28">
        <f t="shared" si="65"/>
        <v>0</v>
      </c>
      <c r="W433" s="28">
        <v>0</v>
      </c>
      <c r="X433" s="28">
        <v>0</v>
      </c>
      <c r="Y433" s="28">
        <v>0</v>
      </c>
      <c r="Z433" s="28">
        <v>0</v>
      </c>
      <c r="AA433" s="28">
        <v>0</v>
      </c>
      <c r="AB433" s="28">
        <v>0</v>
      </c>
      <c r="AC433" s="28">
        <v>0</v>
      </c>
      <c r="AD433" s="28">
        <v>0</v>
      </c>
      <c r="AE433" s="28">
        <v>0</v>
      </c>
      <c r="AF433" s="28">
        <v>0</v>
      </c>
      <c r="AG433" s="28">
        <v>0</v>
      </c>
      <c r="AH433" s="28">
        <v>0</v>
      </c>
      <c r="AI433" s="28">
        <v>0</v>
      </c>
      <c r="AJ433" s="28">
        <v>0</v>
      </c>
      <c r="AK433" s="28">
        <v>0</v>
      </c>
      <c r="AL433" s="28" t="e">
        <f t="shared" si="62"/>
        <v>#DIV/0!</v>
      </c>
      <c r="AM433" s="28" t="e">
        <f t="shared" si="63"/>
        <v>#DIV/0!</v>
      </c>
      <c r="AN433" s="27"/>
      <c r="AO433" s="24"/>
      <c r="AP433" s="24"/>
      <c r="AQ433" s="24"/>
      <c r="AR433" s="27"/>
    </row>
    <row r="434" spans="1:44" x14ac:dyDescent="0.3">
      <c r="A434" s="23"/>
      <c r="B434" s="24"/>
      <c r="C434" s="25"/>
      <c r="D434" s="26"/>
      <c r="E434" s="27"/>
      <c r="F434" s="24"/>
      <c r="G434" s="25"/>
      <c r="H434" s="27"/>
      <c r="I434" s="27"/>
      <c r="J434" s="28">
        <v>0</v>
      </c>
      <c r="K434" s="29">
        <f t="shared" si="64"/>
        <v>0</v>
      </c>
      <c r="L434" s="29">
        <f t="shared" si="64"/>
        <v>0</v>
      </c>
      <c r="M434" s="27"/>
      <c r="N434" s="27"/>
      <c r="O434" s="27"/>
      <c r="P434" s="63"/>
      <c r="Q434" s="25"/>
      <c r="R434" s="25"/>
      <c r="S434" s="67"/>
      <c r="T434" s="29" t="e">
        <f>L434/V434</f>
        <v>#DIV/0!</v>
      </c>
      <c r="U434" s="28" t="e">
        <f t="shared" si="61"/>
        <v>#DIV/0!</v>
      </c>
      <c r="V434" s="28">
        <f t="shared" si="65"/>
        <v>0</v>
      </c>
      <c r="W434" s="28">
        <v>0</v>
      </c>
      <c r="X434" s="28">
        <v>0</v>
      </c>
      <c r="Y434" s="28">
        <v>0</v>
      </c>
      <c r="Z434" s="28">
        <v>0</v>
      </c>
      <c r="AA434" s="28">
        <v>0</v>
      </c>
      <c r="AB434" s="28">
        <v>0</v>
      </c>
      <c r="AC434" s="28">
        <v>0</v>
      </c>
      <c r="AD434" s="28">
        <v>0</v>
      </c>
      <c r="AE434" s="28">
        <v>0</v>
      </c>
      <c r="AF434" s="28">
        <v>0</v>
      </c>
      <c r="AG434" s="28">
        <v>0</v>
      </c>
      <c r="AH434" s="28">
        <v>0</v>
      </c>
      <c r="AI434" s="28">
        <v>0</v>
      </c>
      <c r="AJ434" s="28">
        <v>0</v>
      </c>
      <c r="AK434" s="28">
        <v>0</v>
      </c>
      <c r="AL434" s="28" t="e">
        <f t="shared" si="62"/>
        <v>#DIV/0!</v>
      </c>
      <c r="AM434" s="28" t="e">
        <f t="shared" si="63"/>
        <v>#DIV/0!</v>
      </c>
      <c r="AN434" s="27"/>
      <c r="AO434" s="24"/>
      <c r="AP434" s="24"/>
      <c r="AQ434" s="24"/>
      <c r="AR434" s="27"/>
    </row>
    <row r="435" spans="1:44" x14ac:dyDescent="0.3">
      <c r="A435" s="23"/>
      <c r="B435" s="24"/>
      <c r="C435" s="25"/>
      <c r="D435" s="26"/>
      <c r="E435" s="27"/>
      <c r="F435" s="24"/>
      <c r="G435" s="25"/>
      <c r="H435" s="27"/>
      <c r="I435" s="27"/>
      <c r="J435" s="28">
        <v>0</v>
      </c>
      <c r="K435" s="29">
        <f t="shared" si="64"/>
        <v>0</v>
      </c>
      <c r="L435" s="29">
        <f t="shared" si="64"/>
        <v>0</v>
      </c>
      <c r="M435" s="27"/>
      <c r="N435" s="27"/>
      <c r="O435" s="27"/>
      <c r="P435" s="63"/>
      <c r="Q435" s="25"/>
      <c r="R435" s="25"/>
      <c r="S435" s="67"/>
      <c r="T435" s="29" t="e">
        <f>L435/V435</f>
        <v>#DIV/0!</v>
      </c>
      <c r="U435" s="28" t="e">
        <f t="shared" si="61"/>
        <v>#DIV/0!</v>
      </c>
      <c r="V435" s="28">
        <f t="shared" si="65"/>
        <v>0</v>
      </c>
      <c r="W435" s="28">
        <v>0</v>
      </c>
      <c r="X435" s="28">
        <v>0</v>
      </c>
      <c r="Y435" s="28">
        <v>0</v>
      </c>
      <c r="Z435" s="28">
        <v>0</v>
      </c>
      <c r="AA435" s="28">
        <v>0</v>
      </c>
      <c r="AB435" s="28">
        <v>0</v>
      </c>
      <c r="AC435" s="28">
        <v>0</v>
      </c>
      <c r="AD435" s="28">
        <v>0</v>
      </c>
      <c r="AE435" s="28">
        <v>0</v>
      </c>
      <c r="AF435" s="28">
        <v>0</v>
      </c>
      <c r="AG435" s="28">
        <v>0</v>
      </c>
      <c r="AH435" s="28">
        <v>0</v>
      </c>
      <c r="AI435" s="28">
        <v>0</v>
      </c>
      <c r="AJ435" s="28">
        <v>0</v>
      </c>
      <c r="AK435" s="28">
        <v>0</v>
      </c>
      <c r="AL435" s="28" t="e">
        <f t="shared" si="62"/>
        <v>#DIV/0!</v>
      </c>
      <c r="AM435" s="28" t="e">
        <f t="shared" si="63"/>
        <v>#DIV/0!</v>
      </c>
      <c r="AN435" s="27"/>
      <c r="AO435" s="24"/>
      <c r="AP435" s="24"/>
      <c r="AQ435" s="24"/>
      <c r="AR435" s="27"/>
    </row>
    <row r="436" spans="1:44" x14ac:dyDescent="0.3">
      <c r="A436" s="23"/>
      <c r="B436" s="24"/>
      <c r="C436" s="25"/>
      <c r="D436" s="26"/>
      <c r="E436" s="27"/>
      <c r="F436" s="24"/>
      <c r="G436" s="25"/>
      <c r="H436" s="27"/>
      <c r="I436" s="27"/>
      <c r="J436" s="28">
        <v>0</v>
      </c>
      <c r="K436" s="29">
        <f t="shared" si="64"/>
        <v>0</v>
      </c>
      <c r="L436" s="29">
        <f t="shared" si="64"/>
        <v>0</v>
      </c>
      <c r="M436" s="27"/>
      <c r="N436" s="27"/>
      <c r="O436" s="27"/>
      <c r="P436" s="63"/>
      <c r="Q436" s="25"/>
      <c r="R436" s="25"/>
      <c r="S436" s="67"/>
      <c r="T436" s="29" t="e">
        <f>L436/V436</f>
        <v>#DIV/0!</v>
      </c>
      <c r="U436" s="28" t="e">
        <f t="shared" si="61"/>
        <v>#DIV/0!</v>
      </c>
      <c r="V436" s="28">
        <f t="shared" si="65"/>
        <v>0</v>
      </c>
      <c r="W436" s="28">
        <v>0</v>
      </c>
      <c r="X436" s="28">
        <v>0</v>
      </c>
      <c r="Y436" s="28">
        <v>0</v>
      </c>
      <c r="Z436" s="28">
        <v>0</v>
      </c>
      <c r="AA436" s="28">
        <v>0</v>
      </c>
      <c r="AB436" s="28">
        <v>0</v>
      </c>
      <c r="AC436" s="28">
        <v>0</v>
      </c>
      <c r="AD436" s="28">
        <v>0</v>
      </c>
      <c r="AE436" s="28">
        <v>0</v>
      </c>
      <c r="AF436" s="28">
        <v>0</v>
      </c>
      <c r="AG436" s="28">
        <v>0</v>
      </c>
      <c r="AH436" s="28">
        <v>0</v>
      </c>
      <c r="AI436" s="28">
        <v>0</v>
      </c>
      <c r="AJ436" s="28">
        <v>0</v>
      </c>
      <c r="AK436" s="28">
        <v>0</v>
      </c>
      <c r="AL436" s="28" t="e">
        <f t="shared" si="62"/>
        <v>#DIV/0!</v>
      </c>
      <c r="AM436" s="28" t="e">
        <f t="shared" si="63"/>
        <v>#DIV/0!</v>
      </c>
      <c r="AN436" s="27"/>
      <c r="AO436" s="24"/>
      <c r="AP436" s="24"/>
      <c r="AQ436" s="24"/>
      <c r="AR436" s="27"/>
    </row>
    <row r="437" spans="1:44" x14ac:dyDescent="0.3">
      <c r="A437" s="23"/>
      <c r="B437" s="24"/>
      <c r="C437" s="25"/>
      <c r="D437" s="26"/>
      <c r="E437" s="27"/>
      <c r="F437" s="24"/>
      <c r="G437" s="25"/>
      <c r="H437" s="27"/>
      <c r="I437" s="27"/>
      <c r="J437" s="28">
        <v>0</v>
      </c>
      <c r="K437" s="29">
        <f t="shared" si="64"/>
        <v>0</v>
      </c>
      <c r="L437" s="29">
        <f t="shared" si="64"/>
        <v>0</v>
      </c>
      <c r="M437" s="27"/>
      <c r="N437" s="27"/>
      <c r="O437" s="27"/>
      <c r="P437" s="63"/>
      <c r="Q437" s="25"/>
      <c r="R437" s="25"/>
      <c r="S437" s="67"/>
      <c r="T437" s="29" t="e">
        <f>L437/V437</f>
        <v>#DIV/0!</v>
      </c>
      <c r="U437" s="28" t="e">
        <f t="shared" si="61"/>
        <v>#DIV/0!</v>
      </c>
      <c r="V437" s="28">
        <f t="shared" si="65"/>
        <v>0</v>
      </c>
      <c r="W437" s="28">
        <v>0</v>
      </c>
      <c r="X437" s="28">
        <v>0</v>
      </c>
      <c r="Y437" s="28">
        <v>0</v>
      </c>
      <c r="Z437" s="28">
        <v>0</v>
      </c>
      <c r="AA437" s="28">
        <v>0</v>
      </c>
      <c r="AB437" s="28">
        <v>0</v>
      </c>
      <c r="AC437" s="28">
        <v>0</v>
      </c>
      <c r="AD437" s="28">
        <v>0</v>
      </c>
      <c r="AE437" s="28">
        <v>0</v>
      </c>
      <c r="AF437" s="28">
        <v>0</v>
      </c>
      <c r="AG437" s="28">
        <v>0</v>
      </c>
      <c r="AH437" s="28">
        <v>0</v>
      </c>
      <c r="AI437" s="28">
        <v>0</v>
      </c>
      <c r="AJ437" s="28">
        <v>0</v>
      </c>
      <c r="AK437" s="28">
        <v>0</v>
      </c>
      <c r="AL437" s="28" t="e">
        <f t="shared" si="62"/>
        <v>#DIV/0!</v>
      </c>
      <c r="AM437" s="28" t="e">
        <f t="shared" si="63"/>
        <v>#DIV/0!</v>
      </c>
      <c r="AN437" s="27"/>
      <c r="AO437" s="24"/>
      <c r="AP437" s="24"/>
      <c r="AQ437" s="24"/>
      <c r="AR437" s="27"/>
    </row>
    <row r="438" spans="1:44" ht="18" customHeight="1" x14ac:dyDescent="0.3">
      <c r="A438" s="23"/>
      <c r="B438" s="24"/>
      <c r="C438" s="25"/>
      <c r="D438" s="26"/>
      <c r="E438" s="27"/>
      <c r="F438" s="24"/>
      <c r="G438" s="25"/>
      <c r="H438" s="27"/>
      <c r="I438" s="27"/>
      <c r="J438" s="28">
        <v>0</v>
      </c>
      <c r="K438" s="29">
        <f t="shared" si="64"/>
        <v>0</v>
      </c>
      <c r="L438" s="29">
        <f t="shared" si="64"/>
        <v>0</v>
      </c>
      <c r="M438" s="27"/>
      <c r="N438" s="27"/>
      <c r="O438" s="27"/>
      <c r="P438" s="63"/>
      <c r="Q438" s="25"/>
      <c r="R438" s="25"/>
      <c r="S438" s="67"/>
      <c r="T438" s="29" t="e">
        <f>L438/V438</f>
        <v>#DIV/0!</v>
      </c>
      <c r="U438" s="28" t="e">
        <f t="shared" si="61"/>
        <v>#DIV/0!</v>
      </c>
      <c r="V438" s="28">
        <f t="shared" si="65"/>
        <v>0</v>
      </c>
      <c r="W438" s="28">
        <v>0</v>
      </c>
      <c r="X438" s="28">
        <v>0</v>
      </c>
      <c r="Y438" s="28">
        <v>0</v>
      </c>
      <c r="Z438" s="28">
        <v>0</v>
      </c>
      <c r="AA438" s="28">
        <v>0</v>
      </c>
      <c r="AB438" s="28">
        <v>0</v>
      </c>
      <c r="AC438" s="28">
        <v>0</v>
      </c>
      <c r="AD438" s="28">
        <v>0</v>
      </c>
      <c r="AE438" s="28">
        <v>0</v>
      </c>
      <c r="AF438" s="28">
        <v>0</v>
      </c>
      <c r="AG438" s="28">
        <v>0</v>
      </c>
      <c r="AH438" s="28">
        <v>0</v>
      </c>
      <c r="AI438" s="28">
        <v>0</v>
      </c>
      <c r="AJ438" s="28">
        <v>0</v>
      </c>
      <c r="AK438" s="28">
        <v>0</v>
      </c>
      <c r="AL438" s="28" t="e">
        <f t="shared" si="62"/>
        <v>#DIV/0!</v>
      </c>
      <c r="AM438" s="28" t="e">
        <f t="shared" si="63"/>
        <v>#DIV/0!</v>
      </c>
      <c r="AN438" s="27"/>
      <c r="AO438" s="24"/>
      <c r="AP438" s="24"/>
      <c r="AQ438" s="24"/>
      <c r="AR438" s="27"/>
    </row>
    <row r="439" spans="1:44" x14ac:dyDescent="0.3">
      <c r="A439" s="23"/>
      <c r="B439" s="24"/>
      <c r="C439" s="25"/>
      <c r="D439" s="26"/>
      <c r="E439" s="27"/>
      <c r="F439" s="24"/>
      <c r="G439" s="25"/>
      <c r="H439" s="27"/>
      <c r="I439" s="27"/>
      <c r="J439" s="28">
        <v>0</v>
      </c>
      <c r="K439" s="29">
        <f t="shared" si="64"/>
        <v>0</v>
      </c>
      <c r="L439" s="29">
        <f t="shared" si="64"/>
        <v>0</v>
      </c>
      <c r="M439" s="27"/>
      <c r="N439" s="27"/>
      <c r="O439" s="27"/>
      <c r="P439" s="63"/>
      <c r="Q439" s="25"/>
      <c r="R439" s="25"/>
      <c r="S439" s="67"/>
      <c r="T439" s="29" t="e">
        <f>L439/V439</f>
        <v>#DIV/0!</v>
      </c>
      <c r="U439" s="28" t="e">
        <f t="shared" si="61"/>
        <v>#DIV/0!</v>
      </c>
      <c r="V439" s="28">
        <f t="shared" si="65"/>
        <v>0</v>
      </c>
      <c r="W439" s="28">
        <v>0</v>
      </c>
      <c r="X439" s="28">
        <v>0</v>
      </c>
      <c r="Y439" s="28">
        <v>0</v>
      </c>
      <c r="Z439" s="28">
        <v>0</v>
      </c>
      <c r="AA439" s="28">
        <v>0</v>
      </c>
      <c r="AB439" s="28">
        <v>0</v>
      </c>
      <c r="AC439" s="28">
        <v>0</v>
      </c>
      <c r="AD439" s="28">
        <v>0</v>
      </c>
      <c r="AE439" s="28">
        <v>0</v>
      </c>
      <c r="AF439" s="28">
        <v>0</v>
      </c>
      <c r="AG439" s="28">
        <v>0</v>
      </c>
      <c r="AH439" s="28">
        <v>0</v>
      </c>
      <c r="AI439" s="28">
        <v>0</v>
      </c>
      <c r="AJ439" s="28">
        <v>0</v>
      </c>
      <c r="AK439" s="28">
        <v>0</v>
      </c>
      <c r="AL439" s="28" t="e">
        <f t="shared" si="62"/>
        <v>#DIV/0!</v>
      </c>
      <c r="AM439" s="28" t="e">
        <f t="shared" si="63"/>
        <v>#DIV/0!</v>
      </c>
      <c r="AN439" s="27"/>
      <c r="AO439" s="24"/>
      <c r="AP439" s="24"/>
      <c r="AQ439" s="24"/>
      <c r="AR439" s="27"/>
    </row>
    <row r="440" spans="1:44" x14ac:dyDescent="0.3">
      <c r="A440" s="23"/>
      <c r="B440" s="24"/>
      <c r="C440" s="25"/>
      <c r="D440" s="26"/>
      <c r="E440" s="27"/>
      <c r="F440" s="24"/>
      <c r="G440" s="25"/>
      <c r="H440" s="27"/>
      <c r="I440" s="27"/>
      <c r="J440" s="28">
        <v>0</v>
      </c>
      <c r="K440" s="29">
        <f t="shared" si="64"/>
        <v>0</v>
      </c>
      <c r="L440" s="29">
        <f t="shared" si="64"/>
        <v>0</v>
      </c>
      <c r="M440" s="27"/>
      <c r="N440" s="27"/>
      <c r="O440" s="27"/>
      <c r="P440" s="63"/>
      <c r="Q440" s="25"/>
      <c r="R440" s="25"/>
      <c r="S440" s="67"/>
      <c r="T440" s="29" t="e">
        <f>L440/V440</f>
        <v>#DIV/0!</v>
      </c>
      <c r="U440" s="28" t="e">
        <f t="shared" si="61"/>
        <v>#DIV/0!</v>
      </c>
      <c r="V440" s="28">
        <f t="shared" si="65"/>
        <v>0</v>
      </c>
      <c r="W440" s="28">
        <v>0</v>
      </c>
      <c r="X440" s="28">
        <v>0</v>
      </c>
      <c r="Y440" s="28">
        <v>0</v>
      </c>
      <c r="Z440" s="28">
        <v>0</v>
      </c>
      <c r="AA440" s="28">
        <v>0</v>
      </c>
      <c r="AB440" s="28">
        <v>0</v>
      </c>
      <c r="AC440" s="28">
        <v>0</v>
      </c>
      <c r="AD440" s="28">
        <v>0</v>
      </c>
      <c r="AE440" s="28">
        <v>0</v>
      </c>
      <c r="AF440" s="28">
        <v>0</v>
      </c>
      <c r="AG440" s="28">
        <v>0</v>
      </c>
      <c r="AH440" s="28">
        <v>0</v>
      </c>
      <c r="AI440" s="28">
        <v>0</v>
      </c>
      <c r="AJ440" s="28">
        <v>0</v>
      </c>
      <c r="AK440" s="28">
        <v>0</v>
      </c>
      <c r="AL440" s="28" t="e">
        <f t="shared" si="62"/>
        <v>#DIV/0!</v>
      </c>
      <c r="AM440" s="28" t="e">
        <f t="shared" si="63"/>
        <v>#DIV/0!</v>
      </c>
      <c r="AN440" s="27"/>
      <c r="AO440" s="24"/>
      <c r="AP440" s="24"/>
      <c r="AQ440" s="24"/>
      <c r="AR440" s="27"/>
    </row>
    <row r="441" spans="1:44" ht="15" customHeight="1" x14ac:dyDescent="0.3">
      <c r="A441" s="23"/>
      <c r="B441" s="24"/>
      <c r="C441" s="25"/>
      <c r="D441" s="26"/>
      <c r="E441" s="27"/>
      <c r="F441" s="24"/>
      <c r="G441" s="25"/>
      <c r="H441" s="27"/>
      <c r="I441" s="27"/>
      <c r="J441" s="28">
        <v>0</v>
      </c>
      <c r="K441" s="29">
        <f t="shared" ref="K441:L442" si="66">J441</f>
        <v>0</v>
      </c>
      <c r="L441" s="29">
        <f t="shared" si="66"/>
        <v>0</v>
      </c>
      <c r="M441" s="27"/>
      <c r="N441" s="27"/>
      <c r="O441" s="27"/>
      <c r="P441" s="63"/>
      <c r="Q441" s="25"/>
      <c r="R441" s="25"/>
      <c r="S441" s="67"/>
      <c r="T441" s="29" t="e">
        <f>L441/V441</f>
        <v>#DIV/0!</v>
      </c>
      <c r="U441" s="28" t="e">
        <f t="shared" si="61"/>
        <v>#DIV/0!</v>
      </c>
      <c r="V441" s="28">
        <f t="shared" si="65"/>
        <v>0</v>
      </c>
      <c r="W441" s="28">
        <v>0</v>
      </c>
      <c r="X441" s="28">
        <v>0</v>
      </c>
      <c r="Y441" s="28">
        <v>0</v>
      </c>
      <c r="Z441" s="28">
        <v>0</v>
      </c>
      <c r="AA441" s="28">
        <v>0</v>
      </c>
      <c r="AB441" s="28">
        <v>0</v>
      </c>
      <c r="AC441" s="28">
        <v>0</v>
      </c>
      <c r="AD441" s="28">
        <v>0</v>
      </c>
      <c r="AE441" s="28">
        <v>0</v>
      </c>
      <c r="AF441" s="28">
        <v>0</v>
      </c>
      <c r="AG441" s="28">
        <v>0</v>
      </c>
      <c r="AH441" s="28">
        <v>0</v>
      </c>
      <c r="AI441" s="28">
        <v>0</v>
      </c>
      <c r="AJ441" s="28">
        <v>0</v>
      </c>
      <c r="AK441" s="28">
        <v>0</v>
      </c>
      <c r="AL441" s="28" t="e">
        <f t="shared" si="62"/>
        <v>#DIV/0!</v>
      </c>
      <c r="AM441" s="28" t="e">
        <f t="shared" si="63"/>
        <v>#DIV/0!</v>
      </c>
      <c r="AN441" s="27"/>
      <c r="AO441" s="24"/>
      <c r="AP441" s="24"/>
      <c r="AQ441" s="24"/>
      <c r="AR441" s="27"/>
    </row>
    <row r="442" spans="1:44" x14ac:dyDescent="0.3">
      <c r="A442" s="23"/>
      <c r="B442" s="24"/>
      <c r="C442" s="25"/>
      <c r="D442" s="26"/>
      <c r="E442" s="27"/>
      <c r="F442" s="24"/>
      <c r="G442" s="25"/>
      <c r="H442" s="27"/>
      <c r="I442" s="27"/>
      <c r="J442" s="28">
        <v>0</v>
      </c>
      <c r="K442" s="29">
        <f t="shared" si="66"/>
        <v>0</v>
      </c>
      <c r="L442" s="29">
        <f t="shared" si="66"/>
        <v>0</v>
      </c>
      <c r="M442" s="27"/>
      <c r="N442" s="27"/>
      <c r="O442" s="27"/>
      <c r="P442" s="63"/>
      <c r="Q442" s="25"/>
      <c r="R442" s="25"/>
      <c r="S442" s="67"/>
      <c r="T442" s="29" t="e">
        <f>L442/V442</f>
        <v>#DIV/0!</v>
      </c>
      <c r="U442" s="28" t="e">
        <f t="shared" si="61"/>
        <v>#DIV/0!</v>
      </c>
      <c r="V442" s="28">
        <f t="shared" si="65"/>
        <v>0</v>
      </c>
      <c r="W442" s="28">
        <v>0</v>
      </c>
      <c r="X442" s="28">
        <v>0</v>
      </c>
      <c r="Y442" s="28">
        <v>0</v>
      </c>
      <c r="Z442" s="28">
        <v>0</v>
      </c>
      <c r="AA442" s="28">
        <v>0</v>
      </c>
      <c r="AB442" s="28">
        <v>0</v>
      </c>
      <c r="AC442" s="28">
        <v>0</v>
      </c>
      <c r="AD442" s="28">
        <v>0</v>
      </c>
      <c r="AE442" s="28">
        <v>0</v>
      </c>
      <c r="AF442" s="28">
        <v>0</v>
      </c>
      <c r="AG442" s="28">
        <v>0</v>
      </c>
      <c r="AH442" s="28">
        <v>0</v>
      </c>
      <c r="AI442" s="28">
        <v>0</v>
      </c>
      <c r="AJ442" s="28">
        <v>0</v>
      </c>
      <c r="AK442" s="28">
        <v>0</v>
      </c>
      <c r="AL442" s="28" t="e">
        <f t="shared" si="62"/>
        <v>#DIV/0!</v>
      </c>
      <c r="AM442" s="28" t="e">
        <f t="shared" si="63"/>
        <v>#DIV/0!</v>
      </c>
      <c r="AN442" s="27"/>
      <c r="AO442" s="24"/>
      <c r="AP442" s="24"/>
      <c r="AQ442" s="24"/>
      <c r="AR442" s="27"/>
    </row>
    <row r="443" spans="1:44" x14ac:dyDescent="0.3">
      <c r="K443" s="53"/>
    </row>
  </sheetData>
  <autoFilter ref="A1:AR442" xr:uid="{00000000-0009-0000-0000-000001000000}"/>
  <mergeCells count="17">
    <mergeCell ref="T1:T2"/>
    <mergeCell ref="U1:U2"/>
    <mergeCell ref="AR1:AR2"/>
    <mergeCell ref="N1:N2"/>
    <mergeCell ref="O1:O2"/>
    <mergeCell ref="P1:P2"/>
    <mergeCell ref="Q1:Q2"/>
    <mergeCell ref="R1:R2"/>
    <mergeCell ref="S1:S2"/>
    <mergeCell ref="M1:M2"/>
    <mergeCell ref="K1:K2"/>
    <mergeCell ref="L1:L2"/>
    <mergeCell ref="J1:J2"/>
    <mergeCell ref="C1:C2"/>
    <mergeCell ref="I1:I2"/>
    <mergeCell ref="A1:A2"/>
    <mergeCell ref="B1:B2"/>
  </mergeCells>
  <hyperlinks>
    <hyperlink ref="E180" r:id="rId1" xr:uid="{CD2030C2-753A-4C98-B7E4-F1DDD934D75F}"/>
    <hyperlink ref="E175" r:id="rId2" xr:uid="{105C6F5C-FA3E-4442-A630-B68C3EEB476D}"/>
    <hyperlink ref="E162" r:id="rId3" xr:uid="{CF057D90-C602-420A-B840-B1837F086540}"/>
    <hyperlink ref="E154" r:id="rId4" xr:uid="{8B00357A-A0FF-4EF4-8A80-7D12B3A5597D}"/>
    <hyperlink ref="E156" r:id="rId5" xr:uid="{3311D887-B969-4820-8658-B3073349E1CE}"/>
    <hyperlink ref="E158" r:id="rId6" xr:uid="{46E1C9F3-8F35-4AA9-A1D0-F1ADE2BF7C6E}"/>
    <hyperlink ref="E152" r:id="rId7" xr:uid="{F783129E-36B9-4F9D-A7D6-42EC8D09C1C0}"/>
    <hyperlink ref="E155" r:id="rId8" xr:uid="{DC0EDE98-EE14-446C-95CF-91C2DD1DEAC0}"/>
    <hyperlink ref="E177" r:id="rId9" xr:uid="{E031F95A-453F-4215-8738-E79F54AC1D6F}"/>
    <hyperlink ref="E172" r:id="rId10" xr:uid="{BE0A0565-C97A-48F7-840D-8788CBB78221}"/>
    <hyperlink ref="E171" r:id="rId11" xr:uid="{C4D77B3B-F2D1-419A-8340-29DB1F1604BB}"/>
    <hyperlink ref="E170" r:id="rId12" xr:uid="{C290B8C7-D3CA-489A-8EF7-5E49CD611B6B}"/>
    <hyperlink ref="E174" r:id="rId13" xr:uid="{6CE7A675-8173-4B7D-9360-23483B893A78}"/>
    <hyperlink ref="E163" r:id="rId14" xr:uid="{F3BF0A8D-0B5B-408D-8A58-B3AA64CCFD14}"/>
    <hyperlink ref="E159" r:id="rId15" xr:uid="{17DF4D82-EE62-47AB-9CF6-FCB49C9B3731}"/>
    <hyperlink ref="E153" r:id="rId16" xr:uid="{8D39AF68-C21E-4757-8D43-E0D10BF84F22}"/>
    <hyperlink ref="E149" r:id="rId17" xr:uid="{D5FA0D60-5B77-4A33-8C97-1BADFC8D058F}"/>
    <hyperlink ref="E168" r:id="rId18" xr:uid="{52FC7379-DFC3-4403-86E2-1D1B7E1C7F67}"/>
    <hyperlink ref="E167" r:id="rId19" xr:uid="{F195702F-CDE1-4DA8-A90E-9C12D51505FB}"/>
    <hyperlink ref="E166" r:id="rId20" xr:uid="{E64FA3BD-8EB2-4CF2-9263-C8AC13C416B8}"/>
    <hyperlink ref="E136" r:id="rId21" xr:uid="{BDEFEDD4-58A2-465B-95AE-47A8411E9A29}"/>
    <hyperlink ref="E127" r:id="rId22" xr:uid="{C4A2EA42-E07D-44A7-A92D-51AFB563FB13}"/>
    <hyperlink ref="E126" r:id="rId23" xr:uid="{FE545034-E77A-4F33-9B2A-BA3B1B4CB0BB}"/>
    <hyperlink ref="E24" r:id="rId24" xr:uid="{DFDD744B-4B82-45B6-AB5A-C51F7E9D9B08}"/>
    <hyperlink ref="E181" r:id="rId25" xr:uid="{74F5307E-C641-4561-992A-732EA847D3B0}"/>
    <hyperlink ref="E182" r:id="rId26" xr:uid="{524D4B2D-07AA-4A2D-A80B-9BEDF7B20DCC}"/>
    <hyperlink ref="E183" r:id="rId27" xr:uid="{B6765685-AB8B-4BA3-9FFA-107B713E9C4E}"/>
    <hyperlink ref="E184" r:id="rId28" xr:uid="{357C87E2-6AA3-4F6B-BC6A-41FF9712194D}"/>
    <hyperlink ref="E185" r:id="rId29" xr:uid="{1B59EE5F-5E00-4911-8E47-F1ED6D644694}"/>
    <hyperlink ref="E186" r:id="rId30" xr:uid="{0DF72679-5DD2-4E91-9BEA-D8551DAAE620}"/>
    <hyperlink ref="E187" r:id="rId31" xr:uid="{3D233E77-312D-4397-B78F-6831A355F853}"/>
    <hyperlink ref="E188" r:id="rId32" xr:uid="{ED664084-1F81-495E-8CC6-E3220B7C6948}"/>
    <hyperlink ref="E189" r:id="rId33" xr:uid="{706367E2-DD06-48AD-8597-4A4DAC279535}"/>
    <hyperlink ref="E190" r:id="rId34" xr:uid="{47A11EE1-EE14-42B0-8FA3-E44784C3CDB1}"/>
    <hyperlink ref="E191" r:id="rId35" xr:uid="{7C7A0A9C-8771-4A5F-A77C-A0E348A1B140}"/>
    <hyperlink ref="E192" r:id="rId36" xr:uid="{4CF2860E-7D78-479E-B657-9CEEFC1E1244}"/>
    <hyperlink ref="E193" r:id="rId37" xr:uid="{9E392C09-D274-430C-8FFA-8DEED88C10C4}"/>
    <hyperlink ref="E194" r:id="rId38" xr:uid="{24A56B35-99C3-453A-BD32-CDDC0FD2E263}"/>
    <hyperlink ref="E195:E198" r:id="rId39" display="https://zakupki.gov.ru/epz/order/notice/ea20/view/common-info.html?regNumber=0873400003922000557" xr:uid="{6F047A58-E7B4-4F66-BBDC-C872CEE21E48}"/>
    <hyperlink ref="E195" r:id="rId40" xr:uid="{EE7AD97E-ED0B-4241-9D5B-533B77771610}"/>
    <hyperlink ref="E196" r:id="rId41" xr:uid="{956208EC-093A-49D6-ABE2-0BE5ECEF3F86}"/>
    <hyperlink ref="E197" r:id="rId42" xr:uid="{A34DA65F-F3A2-4A53-B6B1-502EE151BC36}"/>
    <hyperlink ref="E198" r:id="rId43" xr:uid="{67E2C9C7-8A17-436F-B024-775575075B38}"/>
    <hyperlink ref="E201" r:id="rId44" xr:uid="{B1ACC086-80A9-47A7-8308-2A689023486B}"/>
    <hyperlink ref="E202" r:id="rId45" xr:uid="{681CCA51-ED50-4CF0-814B-02927D24BA3D}"/>
    <hyperlink ref="E203" r:id="rId46" xr:uid="{416A235E-2BE1-4327-8E79-E5666AE44C52}"/>
    <hyperlink ref="E205" r:id="rId47" xr:uid="{CE8246D6-8431-4566-B6CB-536C77B741C4}"/>
    <hyperlink ref="E206" r:id="rId48" xr:uid="{1F181D39-331F-4222-80DC-EB29B63E57C4}"/>
    <hyperlink ref="E207" r:id="rId49" xr:uid="{629E5D69-2A72-443F-896B-FDF0F0E0777D}"/>
    <hyperlink ref="E208" r:id="rId50" xr:uid="{2D563C06-8099-4570-9D6D-9C4EC64551DE}"/>
    <hyperlink ref="E209" r:id="rId51" xr:uid="{CCC9E516-7E01-456A-8C7E-B8DD19558BC7}"/>
    <hyperlink ref="E218" r:id="rId52" xr:uid="{1F34FA7D-190B-44B5-B986-9FFE8030D68D}"/>
    <hyperlink ref="E204" r:id="rId53" xr:uid="{30DA1989-8FD5-44CE-8F68-EC03F065451D}"/>
    <hyperlink ref="E211" r:id="rId54" xr:uid="{B295F69A-4E49-407D-A7A3-E74C16C4F4A4}"/>
    <hyperlink ref="E212" r:id="rId55" xr:uid="{B773D59B-FCC5-43C4-A71C-9E5795F10B2B}"/>
    <hyperlink ref="E213" r:id="rId56" xr:uid="{524DE189-4BE2-4001-AA6C-4781B1F5AB1A}"/>
    <hyperlink ref="E214" r:id="rId57" xr:uid="{3E008A79-DFAC-4B06-9E88-C70D82C68094}"/>
    <hyperlink ref="E215" r:id="rId58" xr:uid="{77FE7A7E-F288-4171-9A9B-0F214E5A7E7D}"/>
    <hyperlink ref="E216" r:id="rId59" xr:uid="{BA0D4057-90EC-4BE1-95D7-F1F10E683A9B}"/>
    <hyperlink ref="E210" r:id="rId60" xr:uid="{39BA27B2-2EFD-421B-8637-6D2F75CC1949}"/>
    <hyperlink ref="E220" r:id="rId61" xr:uid="{EE6DEF1A-CFB0-4999-A980-59BE361E2DE5}"/>
    <hyperlink ref="E221" r:id="rId62" xr:uid="{C38E83B8-1500-4BAB-B4DA-9106176C5FBA}"/>
    <hyperlink ref="E222" r:id="rId63" xr:uid="{BCE11171-4F30-4300-9849-B4449C307811}"/>
    <hyperlink ref="E223" r:id="rId64" xr:uid="{A921658E-FE41-40FE-83E7-58AAB5DA0B70}"/>
    <hyperlink ref="E224" r:id="rId65" xr:uid="{4C184043-2D20-4EEE-9B01-00C123561C34}"/>
    <hyperlink ref="E225" r:id="rId66" xr:uid="{A88B034F-0AA9-4101-9CCA-60DE2A01E3AF}"/>
    <hyperlink ref="E226" r:id="rId67" xr:uid="{DCE49C8C-8281-4EA9-8FEF-67EBB32DFF3F}"/>
    <hyperlink ref="E227" r:id="rId68" xr:uid="{E3284139-7B9F-46C1-BE6D-A01121250632}"/>
    <hyperlink ref="E228" r:id="rId69" xr:uid="{43BC4FA6-2665-494D-B00F-E273E089D95C}"/>
    <hyperlink ref="E229" r:id="rId70" xr:uid="{7D6042ED-C476-422C-BBE7-1A3BF28E0CF7}"/>
    <hyperlink ref="E230" r:id="rId71" xr:uid="{35A448FA-6BCC-449C-97D7-E3DCCEAAA454}"/>
    <hyperlink ref="E219" r:id="rId72" xr:uid="{BDD9BFD2-0336-46CB-AD03-A7ABA06D1B39}"/>
    <hyperlink ref="E234" r:id="rId73" xr:uid="{FC6D8A6C-71B6-4BD9-A9C1-19733A13730D}"/>
    <hyperlink ref="E231" r:id="rId74" xr:uid="{6F2CAF4D-F300-4C3C-8464-5AF7F9DB6C8E}"/>
    <hyperlink ref="E232" r:id="rId75" xr:uid="{BB70E196-BD5A-4EDB-9D69-2BF08F4C486D}"/>
    <hyperlink ref="E233" r:id="rId76" xr:uid="{8BC13ED5-B64E-4520-86FC-86D363BA175A}"/>
    <hyperlink ref="E235" r:id="rId77" xr:uid="{2D00AFC6-6422-4AC4-ADF6-225F5644D701}"/>
    <hyperlink ref="E261" r:id="rId78" xr:uid="{FAD9B5C8-5EAC-41C8-BB47-B04B24CFD395}"/>
    <hyperlink ref="E260" r:id="rId79" xr:uid="{99C9361D-3893-4B37-9B77-F6C26193B900}"/>
    <hyperlink ref="E259" r:id="rId80" xr:uid="{33557E56-2B89-465D-9122-43E581517223}"/>
    <hyperlink ref="E258" r:id="rId81" xr:uid="{B170E307-FA00-4FCE-95A0-6985C3A4B442}"/>
    <hyperlink ref="E257" r:id="rId82" xr:uid="{91E24AA9-0402-4E88-904A-DDD52AE8A868}"/>
    <hyperlink ref="E256" r:id="rId83" xr:uid="{3924000D-27BF-4616-B297-F3D65FF24B35}"/>
    <hyperlink ref="E255" r:id="rId84" xr:uid="{10DF9970-358E-4E22-8F5D-D26DB72300CC}"/>
    <hyperlink ref="E254" r:id="rId85" xr:uid="{E1CDCB05-4B50-4E1F-87C5-3E157F751676}"/>
    <hyperlink ref="E253" r:id="rId86" xr:uid="{8B393491-41DD-44F2-A34B-3239BCDB386A}"/>
    <hyperlink ref="E252" r:id="rId87" xr:uid="{043C16F9-6822-4473-8A45-5500BC540285}"/>
    <hyperlink ref="E251" r:id="rId88" xr:uid="{9A0DDE1F-7F64-498A-8F78-3DD3118536DB}"/>
    <hyperlink ref="E250" r:id="rId89" xr:uid="{C3AA53CE-9CDB-46FE-946C-AA832456365D}"/>
    <hyperlink ref="E249" r:id="rId90" xr:uid="{9D3CD672-992E-4E29-B1B7-8ECFCA8021EE}"/>
    <hyperlink ref="E245" r:id="rId91" xr:uid="{2D9D8CED-5758-43AF-87E7-6933ABB477AE}"/>
    <hyperlink ref="E244" r:id="rId92" xr:uid="{F5499E60-A132-49AE-9A4A-68AB2078DF8C}"/>
    <hyperlink ref="E243" r:id="rId93" xr:uid="{6513B1BC-0D6B-4260-98C8-9F85361672B0}"/>
    <hyperlink ref="E242" r:id="rId94" xr:uid="{0D482F54-F4A8-4884-9637-03599115B6C4}"/>
    <hyperlink ref="E241" r:id="rId95" xr:uid="{7FAA3FE9-7B04-4A17-8AFF-62EFD382157E}"/>
    <hyperlink ref="E240" r:id="rId96" xr:uid="{E920B813-FEBA-4C8E-B304-F23239E711DF}"/>
    <hyperlink ref="E239" r:id="rId97" xr:uid="{BD48A8AF-1F43-4B9F-AD26-AD09C6FB058B}"/>
    <hyperlink ref="E238" r:id="rId98" xr:uid="{0E8204B1-8C0A-45D3-B46B-E4D311294FCC}"/>
    <hyperlink ref="E237" r:id="rId99" xr:uid="{751F2415-4E57-461D-879C-57F56B6E8F9D}"/>
    <hyperlink ref="E236" r:id="rId100" xr:uid="{8C9C23C0-4A6D-4EDC-95F9-285D3CC4F743}"/>
    <hyperlink ref="E246:E248" r:id="rId101" display="https://zakupki.gov.ru/epz/order/notice/ea20/view/common-info.html?regNumber=0873400003922000608" xr:uid="{190B2507-56C6-482A-8CFF-83170C29887A}"/>
    <hyperlink ref="E246" r:id="rId102" xr:uid="{04498527-0B32-4807-BC92-07F277CC8197}"/>
    <hyperlink ref="E247" r:id="rId103" xr:uid="{D3AC24A7-88D2-4DA5-8FD1-B40F9CF21D7D}"/>
    <hyperlink ref="E248" r:id="rId104" xr:uid="{8DB3E8D1-142E-41F1-8B0D-7ADDECCD8D7A}"/>
    <hyperlink ref="E262:E271" r:id="rId105" display="https://zakupki.gov.ru/epz/order/notice/ea20/view/common-info.html?regNumber=0873400003922000624" xr:uid="{5D8BDAD9-A505-4A2C-90F4-74E143480AE8}"/>
    <hyperlink ref="E262" r:id="rId106" xr:uid="{4B428E70-C684-4EF7-A0D3-4D2C89A831DF}"/>
    <hyperlink ref="E263" r:id="rId107" xr:uid="{6E42814F-F805-4C2B-922A-D0A78B4BC1DA}"/>
    <hyperlink ref="E264" r:id="rId108" xr:uid="{63644F88-7EC5-4F00-ADB8-3A20F2BC9C25}"/>
    <hyperlink ref="E265" r:id="rId109" xr:uid="{2AB104D6-95A9-44D2-9C1E-0238B159B351}"/>
    <hyperlink ref="E266" r:id="rId110" xr:uid="{38898446-71C8-4EEC-8E9B-835073D3A470}"/>
    <hyperlink ref="E267" r:id="rId111" xr:uid="{88E89DEF-83D3-4E55-867B-B8A2BF270C82}"/>
    <hyperlink ref="E268" r:id="rId112" xr:uid="{6A4AAC11-9D43-4954-8D52-02BE1A4DEC22}"/>
    <hyperlink ref="E269" r:id="rId113" xr:uid="{EA5104C3-C540-49D8-98B3-75586C2CA9EC}"/>
    <hyperlink ref="E270" r:id="rId114" xr:uid="{ABABBD34-4979-418F-BC95-63B692CD42E6}"/>
    <hyperlink ref="E271" r:id="rId115" xr:uid="{61F36DF3-0C76-486B-9CC6-5DECD476610A}"/>
    <hyperlink ref="E274" r:id="rId116" xr:uid="{EA35CF39-079A-4427-A97F-E95A1F1FF5CE}"/>
    <hyperlink ref="E276" r:id="rId117" xr:uid="{53626933-89C1-496A-992B-6B8B610154F9}"/>
    <hyperlink ref="E277" r:id="rId118" xr:uid="{60F23ED0-2841-4B1B-AD7D-0177974867C8}"/>
    <hyperlink ref="E281" r:id="rId119" xr:uid="{FCB68317-943C-4134-B6AA-84CB4D56FC5C}"/>
    <hyperlink ref="E282" r:id="rId120" xr:uid="{834E98D8-029A-4BB7-BE13-847C990A2944}"/>
    <hyperlink ref="E272" r:id="rId121" xr:uid="{AC932717-BF9E-4765-A5C0-8C3CAF7E53F6}"/>
    <hyperlink ref="E275" r:id="rId122" xr:uid="{B9FA28F7-70CA-4217-9D0F-0CA83A70E7F3}"/>
    <hyperlink ref="E273" r:id="rId123" xr:uid="{204BC2B3-4BFE-48FF-8585-DAC6D35C42DA}"/>
    <hyperlink ref="E278" r:id="rId124" xr:uid="{0A905D3E-BF34-4540-BF33-3FECD74054CD}"/>
    <hyperlink ref="E279" r:id="rId125" xr:uid="{3669F697-A4C9-459E-83AC-F109A5DF3320}"/>
    <hyperlink ref="E280" r:id="rId126" xr:uid="{8FCCCF7B-51B4-4DCC-B06E-DC4CFEE40E96}"/>
    <hyperlink ref="E283" r:id="rId127" xr:uid="{A4F6CF59-F021-4F02-A655-050DD2AD0368}"/>
    <hyperlink ref="E284" r:id="rId128" xr:uid="{90E18999-09E3-4EFD-9271-E7EA03693C09}"/>
    <hyperlink ref="E285" r:id="rId129" xr:uid="{8EE96E9C-B455-4EA4-9763-EBB37DBFEF6D}"/>
    <hyperlink ref="E286" r:id="rId130" xr:uid="{40E7E1ED-FD8A-47A3-9E0B-28209DBEB2BF}"/>
    <hyperlink ref="E287" r:id="rId131" xr:uid="{111F7502-D872-4824-A294-5C608DA6618D}"/>
    <hyperlink ref="E288" r:id="rId132" xr:uid="{646C6AB8-17F0-47EE-BD4D-0D49F781FB97}"/>
    <hyperlink ref="E289" r:id="rId133" xr:uid="{ABED1656-26B9-4DAD-A518-DC4E9EB8A8C5}"/>
    <hyperlink ref="E290" r:id="rId134" xr:uid="{4D18C6D9-F803-46A5-B8A2-50574BD0BBDA}"/>
    <hyperlink ref="E291" r:id="rId135" xr:uid="{2DA9282F-DD87-4158-ACCE-45F4EC2B2C14}"/>
    <hyperlink ref="E292" r:id="rId136" xr:uid="{494833E5-EA30-49E3-89A1-65608477F542}"/>
    <hyperlink ref="E293" r:id="rId137" xr:uid="{C9C296F4-65E1-44A6-BF81-0BF00344CD6C}"/>
    <hyperlink ref="E294" r:id="rId138" xr:uid="{3F34D695-66E4-4330-BC26-00665C5CD428}"/>
    <hyperlink ref="E295" r:id="rId139" xr:uid="{F31B95FF-902E-462E-95BD-783B5B25C5DF}"/>
    <hyperlink ref="E296" r:id="rId140" xr:uid="{F71149A8-B645-4B2E-BFDB-39E8ADFACDBE}"/>
    <hyperlink ref="E297" r:id="rId141" xr:uid="{A6D7B0DA-257B-4E10-BF13-437EF197016D}"/>
    <hyperlink ref="E298" r:id="rId142" xr:uid="{CBFD78B7-F2B3-480E-A63C-80E525F9091A}"/>
    <hyperlink ref="E299" r:id="rId143" xr:uid="{E84A1DD2-2036-4BB0-B4E1-B66ACAB8E1F3}"/>
    <hyperlink ref="E300" r:id="rId144" xr:uid="{A899DD74-5359-4CED-AC5B-502F2C19A629}"/>
    <hyperlink ref="E301" r:id="rId145" xr:uid="{A3FDAE7A-B62E-4CD6-AD12-056C391027ED}"/>
    <hyperlink ref="E302" r:id="rId146" xr:uid="{928C489B-5355-45EB-B5C3-A891BA9591A0}"/>
    <hyperlink ref="E303" r:id="rId147" xr:uid="{830B2D47-3061-498D-AC74-7CFFE67AACCD}"/>
    <hyperlink ref="E304" r:id="rId148" xr:uid="{3EC567A8-2BCB-4BCF-A5C0-0A3AF4122D04}"/>
    <hyperlink ref="E305" r:id="rId149" xr:uid="{0A4E3ABF-AA64-4AF0-AF1D-6ED6A530BA39}"/>
    <hyperlink ref="E306" r:id="rId150" xr:uid="{F8453DF8-724D-47B0-85E3-9AE3DDB0036D}"/>
    <hyperlink ref="E307" r:id="rId151" xr:uid="{EE3F52AC-23F2-44A8-925A-EFDFB7A44116}"/>
    <hyperlink ref="E308" r:id="rId152" xr:uid="{174EDA6A-97AA-4875-9F28-ED7956CA64D3}"/>
    <hyperlink ref="E309" r:id="rId153" xr:uid="{F207B345-9CAC-40DD-A3E8-A1BF11161878}"/>
    <hyperlink ref="E310" r:id="rId154" xr:uid="{823C30C0-E347-4C6F-ABDC-9D195E71F0E1}"/>
    <hyperlink ref="E311" r:id="rId155" xr:uid="{FD340887-4767-40C0-8D34-122DF743C6AE}"/>
    <hyperlink ref="E27" r:id="rId156" xr:uid="{CFCF81C6-DF4C-43F7-A1DB-30A724D1FC59}"/>
    <hyperlink ref="E40" r:id="rId157" xr:uid="{CB26F917-E423-4CD0-86F8-E93A3A022DB8}"/>
    <hyperlink ref="E41" r:id="rId158" xr:uid="{B91B158F-3F38-4A9C-A409-B1894E4E5846}"/>
    <hyperlink ref="E32" r:id="rId159" xr:uid="{82801367-CB77-466E-9E52-A278BF2C8C9E}"/>
    <hyperlink ref="E39" r:id="rId160" xr:uid="{62F8C9BB-053E-41D5-A267-7CBAF37D8FEE}"/>
    <hyperlink ref="E82" r:id="rId161" xr:uid="{61EAA2BB-CEFD-4A70-BFA6-F4A75FC8545E}"/>
    <hyperlink ref="E47" r:id="rId162" xr:uid="{2F52A2DA-7431-4CD5-B643-8F4DD0BA0B41}"/>
    <hyperlink ref="E56" r:id="rId163" xr:uid="{BC84E376-22DF-4C60-8084-0DFDE0615B03}"/>
    <hyperlink ref="E57" r:id="rId164" xr:uid="{7F392B5E-0F35-4573-ABF4-EA41A4585FC5}"/>
    <hyperlink ref="E78" r:id="rId165" xr:uid="{567B6551-8CDA-4C90-8FC9-26F569F03435}"/>
    <hyperlink ref="E104" r:id="rId166" xr:uid="{923AA024-7E29-40FD-A38F-383E1C347460}"/>
    <hyperlink ref="E105" r:id="rId167" xr:uid="{D50EB997-713B-4308-9DC3-631AE45C790F}"/>
    <hyperlink ref="E97" r:id="rId168" xr:uid="{9E424040-51B3-42A4-8DCE-155892542367}"/>
    <hyperlink ref="E117" r:id="rId169" xr:uid="{4674136F-56FA-4067-8C22-8CA6F044E2E3}"/>
    <hyperlink ref="E28" r:id="rId170" xr:uid="{C6873A1E-1549-42D4-81DE-33C8BA62291B}"/>
    <hyperlink ref="E38" r:id="rId171" xr:uid="{D3046345-4895-45AC-BEC7-05F00D5A322D}"/>
    <hyperlink ref="E29" r:id="rId172" xr:uid="{B2337895-4AA4-40E8-835A-FC3E02EA3E7D}"/>
    <hyperlink ref="E36" r:id="rId173" xr:uid="{733DB717-3F3F-4DE7-8F37-8EDA62EFF962}"/>
    <hyperlink ref="E37" r:id="rId174" xr:uid="{EB955943-6E68-4525-8D84-DF97B1C1E079}"/>
    <hyperlink ref="E122" r:id="rId175" xr:uid="{26B97BA4-FF2C-4F20-A0BA-710C0C7DB68D}"/>
    <hyperlink ref="E120" r:id="rId176" xr:uid="{79571A36-173B-4277-AE62-C6ACF7A711C9}"/>
    <hyperlink ref="E118" r:id="rId177" xr:uid="{54E540FC-0C4B-4EC7-BCBD-5DE9F76A30BA}"/>
    <hyperlink ref="E25" r:id="rId178" xr:uid="{DC7AFD6D-E731-40BB-AA2B-91A8C55C1464}"/>
    <hyperlink ref="E312" r:id="rId179" xr:uid="{F538648E-8789-4BC1-8530-4BEEB1BFBB88}"/>
    <hyperlink ref="E314" r:id="rId180" xr:uid="{50520FA5-B171-407C-8B3E-341ED0EE2437}"/>
    <hyperlink ref="E30" r:id="rId181" xr:uid="{51484C15-3E0C-4E1C-A4B7-5E4C6C771D3E}"/>
    <hyperlink ref="E31" r:id="rId182" xr:uid="{751D25C3-2B51-4160-9D1A-408D06151243}"/>
    <hyperlink ref="E34" r:id="rId183" xr:uid="{CECE92A2-AD00-4DF2-96F5-65CF2DD5763E}"/>
    <hyperlink ref="E33" r:id="rId184" xr:uid="{F245DF5B-C60D-4B3B-86F6-4282C41D5E94}"/>
    <hyperlink ref="E35" r:id="rId185" xr:uid="{687EED8A-D5AD-4BB5-B5DE-44E119AFB1F4}"/>
    <hyperlink ref="E316" r:id="rId186" xr:uid="{3CFF3EA1-6752-4EF2-9F9A-3833DA3448C3}"/>
    <hyperlink ref="E317" r:id="rId187" xr:uid="{D1B7044A-87DC-4281-AA47-5A5D14578F9C}"/>
    <hyperlink ref="E4" r:id="rId188" xr:uid="{15D4CC4E-FB2F-43B6-B24C-12CFEC296152}"/>
    <hyperlink ref="E6" r:id="rId189" xr:uid="{1BE32900-D84F-41CD-BF67-BA61BDF90C8A}"/>
    <hyperlink ref="E3" r:id="rId190" xr:uid="{DE9B2F3A-A322-452D-9B64-29605293A70E}"/>
    <hyperlink ref="E5" r:id="rId191" xr:uid="{C79E23A8-27AA-46F5-B4CE-452D0F396B15}"/>
    <hyperlink ref="E319" r:id="rId192" xr:uid="{F9AB4C7B-3E04-48D2-8136-54E830AAA79D}"/>
    <hyperlink ref="E325" r:id="rId193" xr:uid="{F3E52634-8707-469A-92C8-36FF116FC385}"/>
    <hyperlink ref="E326" r:id="rId194" xr:uid="{82E2590D-7617-44B9-9DD2-EB96ED130113}"/>
    <hyperlink ref="E328" r:id="rId195" xr:uid="{5CC32C3A-5881-42A7-9151-81222F87FD0B}"/>
    <hyperlink ref="E320" r:id="rId196" xr:uid="{AAE6EC03-7B52-4277-ADD7-70BA7BD42910}"/>
    <hyperlink ref="E321" r:id="rId197" xr:uid="{7FA36715-13C7-4684-B2F2-271B76DE20D6}"/>
    <hyperlink ref="E338" r:id="rId198" xr:uid="{F5005B16-46A7-4B6A-8ED5-F0DC9CAF6990}"/>
    <hyperlink ref="E339" r:id="rId199" xr:uid="{94956019-7E14-4307-BEE0-D6386FF8B0B4}"/>
    <hyperlink ref="E322" r:id="rId200" xr:uid="{D0E2923B-F1C6-45C1-813F-B69B40A8BAF7}"/>
    <hyperlink ref="E323" r:id="rId201" xr:uid="{2AFA6136-1A3C-4FA3-85D9-3E2DEF4769FF}"/>
    <hyperlink ref="E324" r:id="rId202" xr:uid="{BD81DCC3-A48D-40C8-9328-C645B82DE1F1}"/>
    <hyperlink ref="E327" r:id="rId203" xr:uid="{D42A62D6-8E53-46A6-9795-578E8CE0C589}"/>
    <hyperlink ref="E329" r:id="rId204" xr:uid="{98AF818C-7FB3-4701-9356-02AD3098C412}"/>
    <hyperlink ref="E330" r:id="rId205" xr:uid="{3F62A6B5-D252-4388-98A3-3C566B8EBF35}"/>
    <hyperlink ref="E331" r:id="rId206" xr:uid="{A0E2CBB9-BFF3-48DE-A94B-6B4BC79018E7}"/>
    <hyperlink ref="E332" r:id="rId207" xr:uid="{A5413A35-882E-4698-A0A4-E4C327D6928F}"/>
    <hyperlink ref="E333" r:id="rId208" xr:uid="{DC40E036-C3EF-4C8A-98D2-6C4D16EFCDFE}"/>
    <hyperlink ref="E334" r:id="rId209" xr:uid="{E08C81DD-58B5-4DFE-8B59-647C3C09838E}"/>
    <hyperlink ref="E335" r:id="rId210" xr:uid="{24EBB394-E17D-466D-A6E4-DA09E1306D15}"/>
    <hyperlink ref="E336" r:id="rId211" xr:uid="{C27D7F97-5344-45B2-8908-BDD4463176A3}"/>
    <hyperlink ref="E337" r:id="rId212" xr:uid="{86E902E7-C333-4BE1-9E2B-E139C4CA5E0C}"/>
    <hyperlink ref="E340" r:id="rId213" xr:uid="{D3BE9013-BDC9-4F39-8B2B-96C1887EF299}"/>
    <hyperlink ref="E341" r:id="rId214" xr:uid="{8D485FB6-2F0F-4459-AC42-74AF7065F302}"/>
    <hyperlink ref="E342" r:id="rId215" xr:uid="{463307DA-0F8F-4E31-BFF6-FC7DCABE177A}"/>
    <hyperlink ref="E343" r:id="rId216" xr:uid="{FD6BA01E-E234-4917-A811-F7BBA2F95D36}"/>
    <hyperlink ref="E344" r:id="rId217" xr:uid="{F6C02910-D9F0-4075-A759-40A2FFF055F5}"/>
    <hyperlink ref="E345" r:id="rId218" xr:uid="{CD0BB08A-A3F6-48F9-8B48-F6815594301F}"/>
    <hyperlink ref="E346" r:id="rId219" xr:uid="{69AF7CC0-A26C-4759-8FB8-AD30A563E48A}"/>
    <hyperlink ref="E347" r:id="rId220" xr:uid="{A68B590E-FA27-4BF9-8282-F34E7117B62D}"/>
    <hyperlink ref="E349" r:id="rId221" xr:uid="{D4A70AAE-6D4C-4265-87C3-E8E42D5C561B}"/>
    <hyperlink ref="E350" r:id="rId222" xr:uid="{3775B516-449C-41B4-9C7C-87E924989250}"/>
    <hyperlink ref="E351" r:id="rId223" xr:uid="{281EE681-BA78-4EF6-90DC-3DF78B3F35F1}"/>
    <hyperlink ref="E352" r:id="rId224" xr:uid="{3CF8B1AF-CF0B-432B-B36D-A8FE82B27E6E}"/>
    <hyperlink ref="E353" r:id="rId225" xr:uid="{571F22A9-A20E-49EE-93DF-A40133871E53}"/>
    <hyperlink ref="E354" r:id="rId226" xr:uid="{559CC119-FE79-48CA-9451-C206EC54F56B}"/>
    <hyperlink ref="E355" r:id="rId227" xr:uid="{CF374959-9037-48D5-BFD4-4E73A46C8459}"/>
    <hyperlink ref="E356" r:id="rId228" xr:uid="{D53CF668-DC0B-4546-8E6C-76FF5AB764F0}"/>
    <hyperlink ref="E357" r:id="rId229" xr:uid="{AD4468EC-360F-49B6-9DE8-497A6832BB49}"/>
    <hyperlink ref="E358" r:id="rId230" xr:uid="{058B9686-4661-4F25-A9ED-45E2EAF19D82}"/>
    <hyperlink ref="E359" r:id="rId231" xr:uid="{70A77038-7B8D-4E1C-852B-97BFF66322B3}"/>
    <hyperlink ref="E360" r:id="rId232" xr:uid="{3882E47C-3651-49B5-8CF8-8BD54D8BFCD5}"/>
    <hyperlink ref="E361" r:id="rId233" xr:uid="{A5C372AD-5E0A-402D-BC29-1A2F160BCA3D}"/>
    <hyperlink ref="E362" r:id="rId234" xr:uid="{53C42175-7E45-45EE-B7B9-56D4D2A88AA8}"/>
    <hyperlink ref="E363" r:id="rId235" xr:uid="{ED0F698B-7220-42A4-BA98-31F008DB6214}"/>
    <hyperlink ref="E364" r:id="rId236" xr:uid="{C75FEDA8-4D8C-4187-BCE8-8812586D06D1}"/>
    <hyperlink ref="E365" r:id="rId237" xr:uid="{838EE8C1-2235-4010-8FDD-B6F0BC6034A3}"/>
    <hyperlink ref="E366" r:id="rId238" xr:uid="{11AD707C-F3D9-42E2-B6EF-092BE6B1F2B8}"/>
    <hyperlink ref="E367" r:id="rId239" xr:uid="{76332B16-8A82-49BB-8D66-030E2705EDAD}"/>
    <hyperlink ref="E368" r:id="rId240" xr:uid="{CF1B51DF-81DA-4A36-8A6E-F8FDB421F35D}"/>
    <hyperlink ref="E369" r:id="rId241" xr:uid="{33A2A0B2-41D2-437C-89FC-E9617DA8D65F}"/>
    <hyperlink ref="E370" r:id="rId242" xr:uid="{48D8060C-EE92-4F7D-AA62-666693EDFB5B}"/>
    <hyperlink ref="E371" r:id="rId243" xr:uid="{7BC5939B-19FC-4562-A9C3-83B6A67310A0}"/>
    <hyperlink ref="E372" r:id="rId244" xr:uid="{E3B83C90-EB97-48C9-AB72-4908B3724865}"/>
    <hyperlink ref="E373" r:id="rId245" xr:uid="{014370A8-F754-459E-9748-AC3A3CB7714A}"/>
    <hyperlink ref="E374" r:id="rId246" xr:uid="{E1EAD6F5-6331-4E2C-B310-FF354EC2C752}"/>
    <hyperlink ref="E375" r:id="rId247" xr:uid="{AB8535C2-D9CA-4585-A28B-56F636183263}"/>
    <hyperlink ref="E376" r:id="rId248" xr:uid="{5EC575FD-ADF8-4284-9B28-F983B69EC8C1}"/>
    <hyperlink ref="E377" r:id="rId249" xr:uid="{214B6DC1-8CA9-45A1-822E-4E38A51014AF}"/>
    <hyperlink ref="E378" r:id="rId250" xr:uid="{7723EDA4-386A-474A-8431-1BD8B7607781}"/>
    <hyperlink ref="E379" r:id="rId251" xr:uid="{1BAA730F-B84A-4DDE-AAA7-E22307161EE6}"/>
    <hyperlink ref="E318" r:id="rId252" xr:uid="{9A0171DE-A40A-4033-8463-2314073430F1}"/>
    <hyperlink ref="E380" r:id="rId253" xr:uid="{7E304540-BEB2-4FB1-A033-886E89F218BD}"/>
    <hyperlink ref="E381" r:id="rId254" xr:uid="{3812C2AD-350F-4B64-9AD5-1179C43A1F2A}"/>
    <hyperlink ref="E382" r:id="rId255" xr:uid="{13DA8AA6-F468-49F7-9B55-78183E05E0B1}"/>
    <hyperlink ref="E383" r:id="rId256" xr:uid="{22E36D09-4461-44BC-B9BF-25096D638FEA}"/>
    <hyperlink ref="E384" r:id="rId257" xr:uid="{C35A0570-34B6-4A7C-8FE7-34BE45E64263}"/>
    <hyperlink ref="E385" r:id="rId258" xr:uid="{DEDF0230-FEEC-4FA2-A161-40BB9FB943BB}"/>
    <hyperlink ref="E386" r:id="rId259" xr:uid="{C4B71A4C-4F3A-4DF3-8151-C17E0B8F22AD}"/>
    <hyperlink ref="E387" r:id="rId260" xr:uid="{648FBEC2-C09A-4B7C-AC83-A4762363F454}"/>
    <hyperlink ref="E388" r:id="rId261" xr:uid="{5074958D-B534-4605-B5EA-BBECD6E6F75F}"/>
    <hyperlink ref="E389" r:id="rId262" xr:uid="{517C1964-5A46-427F-AB88-B4261B56C041}"/>
    <hyperlink ref="E390" r:id="rId263" xr:uid="{5039D379-F1BF-465F-97DD-E48D1E09C7D9}"/>
    <hyperlink ref="E391" r:id="rId264" xr:uid="{4A08B236-0EBC-4D26-99D8-372BBB12FD6A}"/>
    <hyperlink ref="E392" r:id="rId265" xr:uid="{A2BDD27A-58AA-4CE3-8D3E-726653BE88B7}"/>
    <hyperlink ref="E393" r:id="rId266" xr:uid="{7A073DCD-1B2E-474B-B478-45A1EF02FDA1}"/>
    <hyperlink ref="E394" r:id="rId267" xr:uid="{FC26F594-06F5-41B4-ADC2-3EC13BB31BF9}"/>
    <hyperlink ref="E395" r:id="rId268" xr:uid="{03F53A6C-A256-4283-B870-24584429F978}"/>
    <hyperlink ref="E396" r:id="rId269" xr:uid="{885CB92F-0C92-4DDA-A928-45E9A45B5FC9}"/>
    <hyperlink ref="E397" r:id="rId270" xr:uid="{0D20AEAE-0813-4310-9008-E413AFF4EC4A}"/>
    <hyperlink ref="E398" r:id="rId271" xr:uid="{197CD58E-5DDE-42FE-9EF1-A153DFDF18A9}"/>
    <hyperlink ref="E399" r:id="rId272" xr:uid="{F053FF05-B3B6-44BB-9941-5676961AB1D5}"/>
    <hyperlink ref="E400" r:id="rId273" xr:uid="{AD0F46FF-647A-4939-B239-EB1F8BBC507F}"/>
    <hyperlink ref="E401" r:id="rId274" xr:uid="{EA78970D-E2A1-43C1-8E0D-88408647BFD3}"/>
    <hyperlink ref="E402" r:id="rId275" xr:uid="{C69BAAB1-5538-4FBA-9EDC-FB9C82D6D7E9}"/>
    <hyperlink ref="E403" r:id="rId276" xr:uid="{3937C106-DF4E-47E7-8D03-97C1BC33FA04}"/>
    <hyperlink ref="E404" r:id="rId277" xr:uid="{13D8A71D-DDB1-4FD8-8780-0CB965A699A3}"/>
  </hyperlinks>
  <pageMargins left="0.7" right="0.7" top="0.75" bottom="0.75" header="0.3" footer="0.3"/>
  <pageSetup paperSize="9" orientation="portrait" r:id="rId27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24CA9-50F9-4FFE-A0FF-39A60D1C48FF}">
  <dimension ref="A1:DC259"/>
  <sheetViews>
    <sheetView zoomScale="60" zoomScaleNormal="60" workbookViewId="0">
      <pane xSplit="1" ySplit="2" topLeftCell="B3" activePane="bottomRight" state="frozen"/>
      <selection pane="topRight" activeCell="G1" sqref="G1"/>
      <selection pane="bottomLeft" activeCell="A3" sqref="A3"/>
      <selection pane="bottomRight" activeCell="B8" sqref="B8"/>
    </sheetView>
  </sheetViews>
  <sheetFormatPr defaultColWidth="9.109375" defaultRowHeight="15.6" x14ac:dyDescent="0.3"/>
  <cols>
    <col min="1" max="1" width="25.5546875" style="50" customWidth="1"/>
    <col min="2" max="2" width="13" style="51" customWidth="1"/>
    <col min="3" max="3" width="15.44140625" style="50" customWidth="1"/>
    <col min="4" max="4" width="27.6640625" style="52" customWidth="1"/>
    <col min="5" max="5" width="27.44140625" style="41" customWidth="1"/>
    <col min="6" max="6" width="13.88671875" style="51" customWidth="1"/>
    <col min="7" max="7" width="32.88671875" style="50" customWidth="1"/>
    <col min="8" max="8" width="22.109375" style="41" customWidth="1"/>
    <col min="9" max="9" width="30.88671875" style="41" customWidth="1"/>
    <col min="10" max="10" width="19.88671875" style="50" customWidth="1"/>
    <col min="11" max="12" width="20.109375" style="50" customWidth="1"/>
    <col min="13" max="13" width="19.33203125" style="41" bestFit="1" customWidth="1"/>
    <col min="14" max="14" width="30.88671875" style="41" customWidth="1"/>
    <col min="15" max="15" width="14.109375" style="41" bestFit="1" customWidth="1"/>
    <col min="16" max="16" width="11.6640625" style="50" bestFit="1" customWidth="1"/>
    <col min="17" max="17" width="10.88671875" style="50" bestFit="1" customWidth="1"/>
    <col min="18" max="18" width="9.109375" style="50" customWidth="1"/>
    <col min="19" max="19" width="13.6640625" style="72" customWidth="1"/>
    <col min="20" max="20" width="16.6640625" style="50" customWidth="1"/>
    <col min="21" max="21" width="16.5546875" style="51" customWidth="1"/>
    <col min="22" max="22" width="18.5546875" style="50" customWidth="1"/>
    <col min="23" max="24" width="17.109375" style="50" customWidth="1"/>
    <col min="25" max="25" width="19.6640625" style="50" customWidth="1"/>
    <col min="26" max="26" width="17.109375" style="50" customWidth="1"/>
    <col min="27" max="27" width="20.33203125" style="50" customWidth="1"/>
    <col min="28" max="32" width="21" style="50" customWidth="1"/>
    <col min="33" max="39" width="17.5546875" style="53" customWidth="1"/>
    <col min="40" max="40" width="30.88671875" style="41" customWidth="1"/>
    <col min="41" max="41" width="16.109375" style="51" customWidth="1"/>
    <col min="42" max="42" width="15.109375" style="51" customWidth="1"/>
    <col min="43" max="43" width="13.33203125" style="51" customWidth="1"/>
    <col min="44" max="44" width="16.6640625" style="41" customWidth="1"/>
    <col min="45" max="16384" width="9.109375" style="1"/>
  </cols>
  <sheetData>
    <row r="1" spans="1:44" ht="78.599999999999994" customHeight="1" x14ac:dyDescent="0.3">
      <c r="A1" s="7" t="s">
        <v>0</v>
      </c>
      <c r="B1" s="8" t="s">
        <v>1</v>
      </c>
      <c r="C1" s="9" t="s">
        <v>2</v>
      </c>
      <c r="D1" s="10" t="s">
        <v>3</v>
      </c>
      <c r="E1" s="11" t="s">
        <v>4</v>
      </c>
      <c r="F1" s="12" t="s">
        <v>5</v>
      </c>
      <c r="G1" s="11" t="s">
        <v>6</v>
      </c>
      <c r="H1" s="11" t="s">
        <v>7</v>
      </c>
      <c r="I1" s="13" t="s">
        <v>8</v>
      </c>
      <c r="J1" s="13" t="s">
        <v>9</v>
      </c>
      <c r="K1" s="13" t="s">
        <v>10</v>
      </c>
      <c r="L1" s="13" t="s">
        <v>11</v>
      </c>
      <c r="M1" s="14" t="s">
        <v>12</v>
      </c>
      <c r="N1" s="14" t="s">
        <v>13</v>
      </c>
      <c r="O1" s="14" t="s">
        <v>14</v>
      </c>
      <c r="P1" s="13" t="s">
        <v>15</v>
      </c>
      <c r="Q1" s="13" t="s">
        <v>16</v>
      </c>
      <c r="R1" s="54" t="s">
        <v>17</v>
      </c>
      <c r="S1" s="55" t="s">
        <v>18</v>
      </c>
      <c r="T1" s="54" t="s">
        <v>19</v>
      </c>
      <c r="U1" s="8" t="s">
        <v>20</v>
      </c>
      <c r="V1" s="56" t="s">
        <v>21</v>
      </c>
      <c r="W1" s="57"/>
      <c r="X1" s="57"/>
      <c r="Y1" s="57"/>
      <c r="Z1" s="57"/>
      <c r="AA1" s="57"/>
      <c r="AB1" s="57"/>
      <c r="AC1" s="57"/>
      <c r="AD1" s="57"/>
      <c r="AE1" s="57"/>
      <c r="AF1" s="57"/>
      <c r="AG1" s="57"/>
      <c r="AH1" s="57"/>
      <c r="AI1" s="57"/>
      <c r="AJ1" s="57"/>
      <c r="AK1" s="57"/>
      <c r="AL1" s="57"/>
      <c r="AM1" s="58"/>
      <c r="AN1" s="59" t="s">
        <v>22</v>
      </c>
      <c r="AO1" s="79" t="s">
        <v>23</v>
      </c>
      <c r="AP1" s="80"/>
      <c r="AQ1" s="81"/>
      <c r="AR1" s="14" t="s">
        <v>24</v>
      </c>
    </row>
    <row r="2" spans="1:44" ht="35.4" customHeight="1" x14ac:dyDescent="0.3">
      <c r="A2" s="15"/>
      <c r="B2" s="16"/>
      <c r="C2" s="17"/>
      <c r="D2" s="18"/>
      <c r="E2" s="19"/>
      <c r="F2" s="20"/>
      <c r="G2" s="19"/>
      <c r="H2" s="19"/>
      <c r="I2" s="21"/>
      <c r="J2" s="21"/>
      <c r="K2" s="21"/>
      <c r="L2" s="21"/>
      <c r="M2" s="22"/>
      <c r="N2" s="22"/>
      <c r="O2" s="22"/>
      <c r="P2" s="21"/>
      <c r="Q2" s="21"/>
      <c r="R2" s="60"/>
      <c r="S2" s="61"/>
      <c r="T2" s="60"/>
      <c r="U2" s="16"/>
      <c r="V2" s="29" t="s">
        <v>25</v>
      </c>
      <c r="W2" s="29" t="s">
        <v>26</v>
      </c>
      <c r="X2" s="29" t="s">
        <v>27</v>
      </c>
      <c r="Y2" s="29" t="s">
        <v>28</v>
      </c>
      <c r="Z2" s="29" t="s">
        <v>29</v>
      </c>
      <c r="AA2" s="29" t="s">
        <v>30</v>
      </c>
      <c r="AB2" s="29" t="s">
        <v>31</v>
      </c>
      <c r="AC2" s="29" t="s">
        <v>27</v>
      </c>
      <c r="AD2" s="29" t="s">
        <v>28</v>
      </c>
      <c r="AE2" s="29" t="s">
        <v>29</v>
      </c>
      <c r="AF2" s="29" t="s">
        <v>30</v>
      </c>
      <c r="AG2" s="29" t="s">
        <v>32</v>
      </c>
      <c r="AH2" s="29" t="s">
        <v>27</v>
      </c>
      <c r="AI2" s="29" t="s">
        <v>28</v>
      </c>
      <c r="AJ2" s="29" t="s">
        <v>29</v>
      </c>
      <c r="AK2" s="29" t="s">
        <v>33</v>
      </c>
      <c r="AL2" s="29" t="s">
        <v>34</v>
      </c>
      <c r="AM2" s="29" t="s">
        <v>35</v>
      </c>
      <c r="AN2" s="62"/>
      <c r="AO2" s="82" t="s">
        <v>26</v>
      </c>
      <c r="AP2" s="82" t="s">
        <v>31</v>
      </c>
      <c r="AQ2" s="82" t="s">
        <v>32</v>
      </c>
      <c r="AR2" s="22"/>
    </row>
    <row r="3" spans="1:44" ht="44.25" customHeight="1" x14ac:dyDescent="0.3">
      <c r="A3" s="26" t="s">
        <v>166</v>
      </c>
      <c r="B3" s="24">
        <v>44432</v>
      </c>
      <c r="C3" s="25">
        <v>1416</v>
      </c>
      <c r="D3" s="26" t="s">
        <v>167</v>
      </c>
      <c r="E3" s="37" t="s">
        <v>168</v>
      </c>
      <c r="F3" s="24">
        <v>44475</v>
      </c>
      <c r="G3" s="26" t="s">
        <v>169</v>
      </c>
      <c r="H3" s="27" t="s">
        <v>143</v>
      </c>
      <c r="I3" s="27" t="s">
        <v>170</v>
      </c>
      <c r="J3" s="28">
        <v>3319597333.5</v>
      </c>
      <c r="K3" s="29">
        <v>3319597333.5</v>
      </c>
      <c r="L3" s="29">
        <v>6250337394</v>
      </c>
      <c r="M3" s="27" t="s">
        <v>171</v>
      </c>
      <c r="N3" s="27" t="s">
        <v>172</v>
      </c>
      <c r="O3" s="29" t="s">
        <v>173</v>
      </c>
      <c r="P3" s="63">
        <v>0</v>
      </c>
      <c r="Q3" s="67">
        <v>100</v>
      </c>
      <c r="R3" s="67" t="s">
        <v>174</v>
      </c>
      <c r="S3" s="27">
        <v>15</v>
      </c>
      <c r="T3" s="29">
        <v>3127.7416600712309</v>
      </c>
      <c r="U3" s="35">
        <v>46916.124901068462</v>
      </c>
      <c r="V3" s="28">
        <v>1061340</v>
      </c>
      <c r="W3" s="28">
        <v>497655</v>
      </c>
      <c r="X3" s="28"/>
      <c r="Y3" s="28"/>
      <c r="Z3" s="28"/>
      <c r="AA3" s="28"/>
      <c r="AB3" s="28">
        <v>181245</v>
      </c>
      <c r="AC3" s="28"/>
      <c r="AD3" s="28"/>
      <c r="AE3" s="28"/>
      <c r="AF3" s="28"/>
      <c r="AG3" s="28">
        <v>382440</v>
      </c>
      <c r="AH3" s="28"/>
      <c r="AI3" s="28"/>
      <c r="AJ3" s="28"/>
      <c r="AK3" s="28"/>
      <c r="AL3" s="34">
        <v>70756</v>
      </c>
      <c r="AM3" s="69">
        <v>70756</v>
      </c>
      <c r="AN3" s="28"/>
      <c r="AO3" s="24">
        <v>44681</v>
      </c>
      <c r="AP3" s="24">
        <v>44941</v>
      </c>
      <c r="AQ3" s="24">
        <v>45046</v>
      </c>
      <c r="AR3" s="45" t="s">
        <v>47</v>
      </c>
    </row>
    <row r="4" spans="1:44" ht="44.25" customHeight="1" x14ac:dyDescent="0.3">
      <c r="A4" s="26" t="s">
        <v>175</v>
      </c>
      <c r="B4" s="24">
        <v>44526</v>
      </c>
      <c r="C4" s="25">
        <v>1416</v>
      </c>
      <c r="D4" s="26" t="s">
        <v>176</v>
      </c>
      <c r="E4" s="38" t="s">
        <v>177</v>
      </c>
      <c r="F4" s="24">
        <v>44557</v>
      </c>
      <c r="G4" s="26" t="s">
        <v>178</v>
      </c>
      <c r="H4" s="27" t="s">
        <v>179</v>
      </c>
      <c r="I4" s="27" t="s">
        <v>180</v>
      </c>
      <c r="J4" s="28">
        <v>712977738</v>
      </c>
      <c r="K4" s="29">
        <v>712977738</v>
      </c>
      <c r="L4" s="29">
        <v>1425955476</v>
      </c>
      <c r="M4" s="27" t="s">
        <v>181</v>
      </c>
      <c r="N4" s="27" t="s">
        <v>182</v>
      </c>
      <c r="O4" s="29" t="s">
        <v>183</v>
      </c>
      <c r="P4" s="63">
        <v>0</v>
      </c>
      <c r="Q4" s="25">
        <v>100</v>
      </c>
      <c r="R4" s="67" t="s">
        <v>184</v>
      </c>
      <c r="S4" s="27">
        <v>500</v>
      </c>
      <c r="T4" s="29">
        <v>7.26</v>
      </c>
      <c r="U4" s="35">
        <v>3630</v>
      </c>
      <c r="V4" s="28">
        <v>196412600</v>
      </c>
      <c r="W4" s="67">
        <v>11520500</v>
      </c>
      <c r="X4" s="67"/>
      <c r="Y4" s="67"/>
      <c r="Z4" s="67"/>
      <c r="AA4" s="67"/>
      <c r="AB4" s="67">
        <v>86685800</v>
      </c>
      <c r="AC4" s="67"/>
      <c r="AD4" s="67"/>
      <c r="AE4" s="67"/>
      <c r="AF4" s="67"/>
      <c r="AG4" s="28">
        <v>98206300</v>
      </c>
      <c r="AH4" s="28"/>
      <c r="AI4" s="28"/>
      <c r="AJ4" s="28"/>
      <c r="AK4" s="28"/>
      <c r="AL4" s="34">
        <v>392825.2</v>
      </c>
      <c r="AM4" s="69">
        <v>392826</v>
      </c>
      <c r="AN4" s="53"/>
      <c r="AO4" s="24">
        <v>44607</v>
      </c>
      <c r="AP4" s="24">
        <v>44743</v>
      </c>
      <c r="AQ4" s="24">
        <v>45108</v>
      </c>
      <c r="AR4" s="83" t="s">
        <v>185</v>
      </c>
    </row>
    <row r="5" spans="1:44" ht="44.25" customHeight="1" x14ac:dyDescent="0.3">
      <c r="A5" s="26" t="s">
        <v>186</v>
      </c>
      <c r="B5" s="24">
        <v>44526</v>
      </c>
      <c r="C5" s="25">
        <v>1416</v>
      </c>
      <c r="D5" s="26" t="s">
        <v>187</v>
      </c>
      <c r="E5" s="38" t="s">
        <v>188</v>
      </c>
      <c r="F5" s="24">
        <v>44554</v>
      </c>
      <c r="G5" s="26" t="s">
        <v>189</v>
      </c>
      <c r="H5" s="27" t="s">
        <v>179</v>
      </c>
      <c r="I5" s="27" t="s">
        <v>190</v>
      </c>
      <c r="J5" s="28">
        <v>872173070.91999996</v>
      </c>
      <c r="K5" s="29">
        <v>872173070.91999996</v>
      </c>
      <c r="L5" s="29">
        <v>1744346141.8399999</v>
      </c>
      <c r="M5" s="27" t="s">
        <v>191</v>
      </c>
      <c r="N5" s="27" t="s">
        <v>192</v>
      </c>
      <c r="O5" s="29" t="s">
        <v>193</v>
      </c>
      <c r="P5" s="63">
        <v>0</v>
      </c>
      <c r="Q5" s="25">
        <v>100</v>
      </c>
      <c r="R5" s="67" t="s">
        <v>184</v>
      </c>
      <c r="S5" s="27" t="s">
        <v>194</v>
      </c>
      <c r="T5" s="29">
        <v>10.729999999999999</v>
      </c>
      <c r="U5" s="35" t="s">
        <v>195</v>
      </c>
      <c r="V5" s="28">
        <v>162567208</v>
      </c>
      <c r="W5" s="67">
        <v>33894400</v>
      </c>
      <c r="X5" s="67"/>
      <c r="Y5" s="67"/>
      <c r="Z5" s="67"/>
      <c r="AA5" s="67"/>
      <c r="AB5" s="67">
        <v>47389204</v>
      </c>
      <c r="AC5" s="67"/>
      <c r="AD5" s="67"/>
      <c r="AE5" s="67"/>
      <c r="AF5" s="67"/>
      <c r="AG5" s="28">
        <v>81283604</v>
      </c>
      <c r="AH5" s="28"/>
      <c r="AI5" s="28"/>
      <c r="AJ5" s="28"/>
      <c r="AK5" s="28"/>
      <c r="AL5" s="39" t="s">
        <v>196</v>
      </c>
      <c r="AM5" s="71" t="s">
        <v>197</v>
      </c>
      <c r="AN5" s="53"/>
      <c r="AO5" s="24">
        <v>44607</v>
      </c>
      <c r="AP5" s="24">
        <v>44743</v>
      </c>
      <c r="AQ5" s="24">
        <v>45108</v>
      </c>
      <c r="AR5" s="83" t="s">
        <v>185</v>
      </c>
    </row>
    <row r="6" spans="1:44" ht="86.4" customHeight="1" x14ac:dyDescent="0.3">
      <c r="A6" s="26" t="s">
        <v>198</v>
      </c>
      <c r="B6" s="24">
        <v>44526</v>
      </c>
      <c r="C6" s="25">
        <v>1416</v>
      </c>
      <c r="D6" s="26" t="s">
        <v>199</v>
      </c>
      <c r="E6" s="38" t="s">
        <v>200</v>
      </c>
      <c r="F6" s="24">
        <v>44554</v>
      </c>
      <c r="G6" s="26" t="s">
        <v>201</v>
      </c>
      <c r="H6" s="27" t="s">
        <v>179</v>
      </c>
      <c r="I6" s="27" t="s">
        <v>202</v>
      </c>
      <c r="J6" s="28">
        <v>2795579171.8400002</v>
      </c>
      <c r="K6" s="29">
        <v>2795579171.8400002</v>
      </c>
      <c r="L6" s="29">
        <v>5591158343.6800003</v>
      </c>
      <c r="M6" s="27" t="s">
        <v>181</v>
      </c>
      <c r="N6" s="27" t="s">
        <v>182</v>
      </c>
      <c r="O6" s="29" t="s">
        <v>183</v>
      </c>
      <c r="P6" s="63">
        <v>0</v>
      </c>
      <c r="Q6" s="25">
        <v>100</v>
      </c>
      <c r="R6" s="67" t="s">
        <v>184</v>
      </c>
      <c r="S6" s="41">
        <v>1000</v>
      </c>
      <c r="T6" s="29">
        <v>7.28</v>
      </c>
      <c r="U6" s="35">
        <v>7280</v>
      </c>
      <c r="V6" s="28">
        <v>768016256</v>
      </c>
      <c r="W6" s="67">
        <v>140833000</v>
      </c>
      <c r="X6" s="67"/>
      <c r="Y6" s="67"/>
      <c r="Z6" s="67"/>
      <c r="AA6" s="67"/>
      <c r="AB6" s="67">
        <v>243175128</v>
      </c>
      <c r="AC6" s="67"/>
      <c r="AD6" s="67"/>
      <c r="AE6" s="67"/>
      <c r="AF6" s="67"/>
      <c r="AG6" s="28">
        <v>384008128</v>
      </c>
      <c r="AH6" s="28"/>
      <c r="AI6" s="28"/>
      <c r="AJ6" s="28"/>
      <c r="AK6" s="28"/>
      <c r="AL6" s="34">
        <v>768016.25600000005</v>
      </c>
      <c r="AM6" s="69">
        <v>768017</v>
      </c>
      <c r="AN6" s="72"/>
      <c r="AO6" s="24">
        <v>44607</v>
      </c>
      <c r="AP6" s="24">
        <v>44743</v>
      </c>
      <c r="AQ6" s="24">
        <v>45108</v>
      </c>
      <c r="AR6" s="83" t="s">
        <v>185</v>
      </c>
    </row>
    <row r="7" spans="1:44" ht="126" customHeight="1" x14ac:dyDescent="0.3">
      <c r="A7" s="26" t="s">
        <v>203</v>
      </c>
      <c r="B7" s="24">
        <v>44526</v>
      </c>
      <c r="C7" s="25">
        <v>1416</v>
      </c>
      <c r="D7" s="26" t="s">
        <v>204</v>
      </c>
      <c r="E7" s="37" t="s">
        <v>205</v>
      </c>
      <c r="F7" s="24">
        <v>44547</v>
      </c>
      <c r="G7" s="26" t="s">
        <v>206</v>
      </c>
      <c r="H7" s="27" t="s">
        <v>179</v>
      </c>
      <c r="I7" s="27" t="s">
        <v>207</v>
      </c>
      <c r="J7" s="28">
        <v>33005448</v>
      </c>
      <c r="K7" s="29">
        <v>33005448</v>
      </c>
      <c r="L7" s="29">
        <v>66010896</v>
      </c>
      <c r="M7" s="27" t="s">
        <v>208</v>
      </c>
      <c r="N7" s="27" t="s">
        <v>209</v>
      </c>
      <c r="O7" s="29" t="s">
        <v>210</v>
      </c>
      <c r="P7" s="63">
        <v>0</v>
      </c>
      <c r="Q7" s="25">
        <v>100</v>
      </c>
      <c r="R7" s="67" t="s">
        <v>184</v>
      </c>
      <c r="S7" s="27">
        <v>250</v>
      </c>
      <c r="T7" s="29" t="e">
        <v>#REF!</v>
      </c>
      <c r="U7" s="35">
        <v>0</v>
      </c>
      <c r="V7" s="28">
        <v>8366400</v>
      </c>
      <c r="W7" s="67">
        <v>461750</v>
      </c>
      <c r="X7" s="67"/>
      <c r="Y7" s="67"/>
      <c r="Z7" s="67"/>
      <c r="AA7" s="67"/>
      <c r="AB7" s="67">
        <v>3721450</v>
      </c>
      <c r="AC7" s="67"/>
      <c r="AD7" s="67"/>
      <c r="AE7" s="67"/>
      <c r="AF7" s="67"/>
      <c r="AG7" s="28">
        <v>4183200</v>
      </c>
      <c r="AH7" s="28"/>
      <c r="AI7" s="28"/>
      <c r="AJ7" s="28"/>
      <c r="AK7" s="28"/>
      <c r="AL7" s="34">
        <v>33465.599999999999</v>
      </c>
      <c r="AM7" s="69">
        <v>33466</v>
      </c>
      <c r="AN7" s="69"/>
      <c r="AO7" s="24">
        <v>44607</v>
      </c>
      <c r="AP7" s="24">
        <v>44743</v>
      </c>
      <c r="AQ7" s="24">
        <v>45108</v>
      </c>
      <c r="AR7" s="83" t="s">
        <v>185</v>
      </c>
    </row>
    <row r="8" spans="1:44" ht="126" customHeight="1" x14ac:dyDescent="0.3">
      <c r="A8" s="26" t="s">
        <v>211</v>
      </c>
      <c r="B8" s="24">
        <v>44526</v>
      </c>
      <c r="C8" s="25">
        <v>1416</v>
      </c>
      <c r="D8" s="26" t="s">
        <v>212</v>
      </c>
      <c r="E8" s="37" t="s">
        <v>213</v>
      </c>
      <c r="F8" s="24">
        <v>44547</v>
      </c>
      <c r="G8" s="26" t="s">
        <v>214</v>
      </c>
      <c r="H8" s="27" t="s">
        <v>179</v>
      </c>
      <c r="I8" s="27" t="s">
        <v>215</v>
      </c>
      <c r="J8" s="28">
        <v>3053610</v>
      </c>
      <c r="K8" s="29">
        <v>3053610</v>
      </c>
      <c r="L8" s="29">
        <v>6107220</v>
      </c>
      <c r="M8" s="27" t="s">
        <v>216</v>
      </c>
      <c r="N8" s="27" t="s">
        <v>217</v>
      </c>
      <c r="O8" s="29" t="s">
        <v>218</v>
      </c>
      <c r="P8" s="63">
        <v>0</v>
      </c>
      <c r="Q8" s="25">
        <v>100</v>
      </c>
      <c r="R8" s="67" t="s">
        <v>184</v>
      </c>
      <c r="S8" s="27">
        <v>250</v>
      </c>
      <c r="T8" s="29" t="e">
        <v>#REF!</v>
      </c>
      <c r="U8" s="35">
        <v>0</v>
      </c>
      <c r="V8" s="28">
        <v>786000</v>
      </c>
      <c r="W8" s="67">
        <v>196500</v>
      </c>
      <c r="X8" s="67"/>
      <c r="Y8" s="67"/>
      <c r="Z8" s="67"/>
      <c r="AA8" s="67"/>
      <c r="AB8" s="67">
        <v>196500</v>
      </c>
      <c r="AC8" s="67"/>
      <c r="AD8" s="67"/>
      <c r="AE8" s="67"/>
      <c r="AF8" s="67"/>
      <c r="AG8" s="28">
        <v>393000</v>
      </c>
      <c r="AH8" s="28"/>
      <c r="AI8" s="28"/>
      <c r="AJ8" s="28"/>
      <c r="AK8" s="28"/>
      <c r="AL8" s="34">
        <v>3144</v>
      </c>
      <c r="AM8" s="69">
        <v>3144</v>
      </c>
      <c r="AN8" s="69"/>
      <c r="AO8" s="24">
        <v>44607</v>
      </c>
      <c r="AP8" s="24">
        <v>44743</v>
      </c>
      <c r="AQ8" s="24">
        <v>45108</v>
      </c>
      <c r="AR8" s="83" t="s">
        <v>219</v>
      </c>
    </row>
    <row r="9" spans="1:44" ht="126" customHeight="1" x14ac:dyDescent="0.3">
      <c r="A9" s="26" t="s">
        <v>220</v>
      </c>
      <c r="B9" s="24">
        <v>44526</v>
      </c>
      <c r="C9" s="25">
        <v>1416</v>
      </c>
      <c r="D9" s="26" t="s">
        <v>221</v>
      </c>
      <c r="E9" s="38" t="s">
        <v>222</v>
      </c>
      <c r="F9" s="24">
        <v>44557</v>
      </c>
      <c r="G9" s="26" t="s">
        <v>223</v>
      </c>
      <c r="H9" s="27" t="s">
        <v>179</v>
      </c>
      <c r="I9" s="27" t="s">
        <v>224</v>
      </c>
      <c r="J9" s="28">
        <v>280956466</v>
      </c>
      <c r="K9" s="29">
        <v>280956466</v>
      </c>
      <c r="L9" s="29">
        <v>561912932</v>
      </c>
      <c r="M9" s="27" t="s">
        <v>191</v>
      </c>
      <c r="N9" s="27" t="s">
        <v>192</v>
      </c>
      <c r="O9" s="29" t="s">
        <v>193</v>
      </c>
      <c r="P9" s="63">
        <v>0</v>
      </c>
      <c r="Q9" s="25">
        <v>100</v>
      </c>
      <c r="R9" s="67" t="s">
        <v>184</v>
      </c>
      <c r="S9" s="27" t="s">
        <v>225</v>
      </c>
      <c r="T9" s="29" t="e">
        <v>#REF!</v>
      </c>
      <c r="U9" s="35" t="s">
        <v>226</v>
      </c>
      <c r="V9" s="28">
        <v>52368400</v>
      </c>
      <c r="W9" s="67">
        <v>11609400</v>
      </c>
      <c r="X9" s="67"/>
      <c r="Y9" s="67"/>
      <c r="Z9" s="67"/>
      <c r="AA9" s="67"/>
      <c r="AB9" s="67">
        <v>14574800</v>
      </c>
      <c r="AC9" s="67"/>
      <c r="AD9" s="67"/>
      <c r="AE9" s="67"/>
      <c r="AF9" s="67"/>
      <c r="AG9" s="28">
        <v>26184200</v>
      </c>
      <c r="AH9" s="28"/>
      <c r="AI9" s="28"/>
      <c r="AJ9" s="28"/>
      <c r="AK9" s="28"/>
      <c r="AL9" s="39" t="s">
        <v>227</v>
      </c>
      <c r="AM9" s="69" t="s">
        <v>228</v>
      </c>
      <c r="AN9" s="69"/>
      <c r="AO9" s="24">
        <v>44607</v>
      </c>
      <c r="AP9" s="24">
        <v>44743</v>
      </c>
      <c r="AQ9" s="24">
        <v>45108</v>
      </c>
      <c r="AR9" s="83" t="s">
        <v>229</v>
      </c>
    </row>
    <row r="10" spans="1:44" ht="126" customHeight="1" x14ac:dyDescent="0.3">
      <c r="A10" s="26" t="s">
        <v>230</v>
      </c>
      <c r="B10" s="24">
        <v>44539</v>
      </c>
      <c r="C10" s="25">
        <v>1416</v>
      </c>
      <c r="D10" s="26" t="s">
        <v>231</v>
      </c>
      <c r="E10" s="6" t="s">
        <v>232</v>
      </c>
      <c r="F10" s="24">
        <v>44560</v>
      </c>
      <c r="G10" s="26" t="s">
        <v>233</v>
      </c>
      <c r="H10" s="27" t="s">
        <v>179</v>
      </c>
      <c r="I10" s="27" t="s">
        <v>234</v>
      </c>
      <c r="J10" s="28">
        <v>75729537.920000002</v>
      </c>
      <c r="K10" s="29">
        <v>75729537.920000002</v>
      </c>
      <c r="L10" s="29">
        <v>151459075.84</v>
      </c>
      <c r="M10" s="27" t="s">
        <v>235</v>
      </c>
      <c r="N10" s="27" t="s">
        <v>236</v>
      </c>
      <c r="O10" s="25" t="s">
        <v>45</v>
      </c>
      <c r="P10" s="63">
        <v>100</v>
      </c>
      <c r="Q10" s="25">
        <v>0</v>
      </c>
      <c r="R10" s="67" t="s">
        <v>156</v>
      </c>
      <c r="S10" s="27">
        <v>60</v>
      </c>
      <c r="T10" s="29">
        <v>27.92</v>
      </c>
      <c r="U10" s="35">
        <v>1675.2</v>
      </c>
      <c r="V10" s="28">
        <v>2712376</v>
      </c>
      <c r="W10" s="28">
        <v>1356188</v>
      </c>
      <c r="X10" s="28"/>
      <c r="Y10" s="28">
        <v>0</v>
      </c>
      <c r="Z10" s="28"/>
      <c r="AA10" s="28">
        <v>0</v>
      </c>
      <c r="AB10" s="28">
        <v>1140000</v>
      </c>
      <c r="AC10" s="28">
        <v>43980</v>
      </c>
      <c r="AD10" s="28">
        <v>2455843.2000000002</v>
      </c>
      <c r="AE10" s="28">
        <v>1090620</v>
      </c>
      <c r="AF10" s="28">
        <v>60900220.800000004</v>
      </c>
      <c r="AG10" s="28">
        <v>216188</v>
      </c>
      <c r="AH10" s="28">
        <v>9180</v>
      </c>
      <c r="AI10" s="28">
        <v>512611.2</v>
      </c>
      <c r="AJ10" s="28">
        <v>207008</v>
      </c>
      <c r="AK10" s="28">
        <v>11559326.720000001</v>
      </c>
      <c r="AL10" s="34">
        <v>45206.26666666667</v>
      </c>
      <c r="AM10" s="69">
        <v>45207</v>
      </c>
      <c r="AN10" s="25"/>
      <c r="AO10" s="24">
        <v>44621</v>
      </c>
      <c r="AP10" s="24">
        <v>44713</v>
      </c>
      <c r="AQ10" s="24" t="s">
        <v>237</v>
      </c>
      <c r="AR10" s="45" t="s">
        <v>47</v>
      </c>
    </row>
    <row r="11" spans="1:44" ht="126" customHeight="1" x14ac:dyDescent="0.3">
      <c r="A11" s="26" t="s">
        <v>238</v>
      </c>
      <c r="B11" s="24">
        <v>44540</v>
      </c>
      <c r="C11" s="25">
        <v>1416</v>
      </c>
      <c r="D11" s="26" t="s">
        <v>239</v>
      </c>
      <c r="E11" s="6" t="s">
        <v>240</v>
      </c>
      <c r="F11" s="24">
        <v>44571</v>
      </c>
      <c r="G11" s="26" t="s">
        <v>241</v>
      </c>
      <c r="H11" s="27" t="s">
        <v>179</v>
      </c>
      <c r="I11" s="27" t="s">
        <v>242</v>
      </c>
      <c r="J11" s="28">
        <v>41039552.159999996</v>
      </c>
      <c r="K11" s="29">
        <v>41039552.159999996</v>
      </c>
      <c r="L11" s="29">
        <v>82079104.319999993</v>
      </c>
      <c r="M11" s="27" t="s">
        <v>235</v>
      </c>
      <c r="N11" s="27" t="s">
        <v>243</v>
      </c>
      <c r="O11" s="25" t="s">
        <v>45</v>
      </c>
      <c r="P11" s="63">
        <v>100</v>
      </c>
      <c r="Q11" s="25">
        <v>0</v>
      </c>
      <c r="R11" s="67" t="s">
        <v>156</v>
      </c>
      <c r="S11" s="27">
        <v>60</v>
      </c>
      <c r="T11" s="29" t="e">
        <v>#REF!</v>
      </c>
      <c r="U11" s="35" t="e">
        <v>#REF!</v>
      </c>
      <c r="V11" s="28">
        <v>489966</v>
      </c>
      <c r="W11" s="28">
        <v>244983</v>
      </c>
      <c r="X11" s="28"/>
      <c r="Y11" s="28">
        <v>0</v>
      </c>
      <c r="Z11" s="28"/>
      <c r="AA11" s="28">
        <v>0</v>
      </c>
      <c r="AB11" s="28">
        <v>244983</v>
      </c>
      <c r="AC11" s="28">
        <v>6000</v>
      </c>
      <c r="AD11" s="28">
        <v>1005119.9999999999</v>
      </c>
      <c r="AE11" s="28">
        <v>238983</v>
      </c>
      <c r="AF11" s="28">
        <v>40034432.159999996</v>
      </c>
      <c r="AG11" s="28"/>
      <c r="AH11" s="28"/>
      <c r="AI11" s="28">
        <v>0</v>
      </c>
      <c r="AJ11" s="28"/>
      <c r="AK11" s="28">
        <v>0</v>
      </c>
      <c r="AL11" s="34">
        <v>8166.1</v>
      </c>
      <c r="AM11" s="69">
        <v>8167</v>
      </c>
      <c r="AN11" s="25"/>
      <c r="AO11" s="24">
        <v>44713</v>
      </c>
      <c r="AP11" s="24">
        <v>45078</v>
      </c>
      <c r="AQ11" s="24"/>
      <c r="AR11" s="27" t="s">
        <v>47</v>
      </c>
    </row>
    <row r="12" spans="1:44" ht="126" customHeight="1" x14ac:dyDescent="0.3">
      <c r="A12" s="26" t="s">
        <v>244</v>
      </c>
      <c r="B12" s="24">
        <v>44540</v>
      </c>
      <c r="C12" s="25">
        <v>1416</v>
      </c>
      <c r="D12" s="26" t="s">
        <v>245</v>
      </c>
      <c r="E12" s="6" t="s">
        <v>246</v>
      </c>
      <c r="F12" s="24">
        <v>44573</v>
      </c>
      <c r="G12" s="26" t="s">
        <v>247</v>
      </c>
      <c r="H12" s="27" t="s">
        <v>179</v>
      </c>
      <c r="I12" s="27" t="s">
        <v>248</v>
      </c>
      <c r="J12" s="28">
        <v>164928688.96000001</v>
      </c>
      <c r="K12" s="29">
        <v>164928688.96000001</v>
      </c>
      <c r="L12" s="29">
        <v>329857377.92000002</v>
      </c>
      <c r="M12" s="27" t="s">
        <v>235</v>
      </c>
      <c r="N12" s="27" t="s">
        <v>249</v>
      </c>
      <c r="O12" s="25" t="s">
        <v>45</v>
      </c>
      <c r="P12" s="63">
        <v>100</v>
      </c>
      <c r="Q12" s="25">
        <v>0</v>
      </c>
      <c r="R12" s="67" t="s">
        <v>156</v>
      </c>
      <c r="S12" s="27">
        <v>60</v>
      </c>
      <c r="T12" s="29" t="e">
        <v>#REF!</v>
      </c>
      <c r="U12" s="35" t="e">
        <v>#REF!</v>
      </c>
      <c r="V12" s="28">
        <v>2953594</v>
      </c>
      <c r="W12" s="28">
        <v>1140000</v>
      </c>
      <c r="X12" s="28"/>
      <c r="Y12" s="28">
        <v>0</v>
      </c>
      <c r="Z12" s="28"/>
      <c r="AA12" s="28">
        <v>0</v>
      </c>
      <c r="AB12" s="28">
        <v>336797</v>
      </c>
      <c r="AC12" s="28">
        <v>8940</v>
      </c>
      <c r="AD12" s="28">
        <v>998419.20000000007</v>
      </c>
      <c r="AE12" s="28">
        <v>327857</v>
      </c>
      <c r="AF12" s="28">
        <v>36615069.760000005</v>
      </c>
      <c r="AG12" s="28">
        <v>1476797</v>
      </c>
      <c r="AH12" s="28">
        <v>39840</v>
      </c>
      <c r="AI12" s="28">
        <v>4449331.2000000002</v>
      </c>
      <c r="AJ12" s="28">
        <v>1436957</v>
      </c>
      <c r="AK12" s="28">
        <v>160479357.76000002</v>
      </c>
      <c r="AL12" s="34">
        <v>49226.566666666666</v>
      </c>
      <c r="AM12" s="69">
        <v>49227</v>
      </c>
      <c r="AN12" s="25"/>
      <c r="AO12" s="24">
        <v>44621</v>
      </c>
      <c r="AP12" s="24">
        <v>44713</v>
      </c>
      <c r="AQ12" s="24" t="s">
        <v>237</v>
      </c>
      <c r="AR12" s="27" t="s">
        <v>185</v>
      </c>
    </row>
    <row r="13" spans="1:44" ht="57.6" x14ac:dyDescent="0.3">
      <c r="A13" s="26" t="s">
        <v>250</v>
      </c>
      <c r="B13" s="24">
        <v>44580</v>
      </c>
      <c r="C13" s="25">
        <v>1416</v>
      </c>
      <c r="D13" s="26" t="s">
        <v>251</v>
      </c>
      <c r="E13" s="6" t="s">
        <v>252</v>
      </c>
      <c r="F13" s="24">
        <v>44617</v>
      </c>
      <c r="G13" s="25" t="s">
        <v>253</v>
      </c>
      <c r="H13" s="27" t="s">
        <v>135</v>
      </c>
      <c r="I13" s="27" t="s">
        <v>254</v>
      </c>
      <c r="J13" s="28">
        <v>255007689.5</v>
      </c>
      <c r="K13" s="29">
        <v>255007689.5</v>
      </c>
      <c r="L13" s="29">
        <v>765023068.5</v>
      </c>
      <c r="M13" s="27" t="s">
        <v>255</v>
      </c>
      <c r="N13" s="27" t="s">
        <v>256</v>
      </c>
      <c r="O13" s="27" t="s">
        <v>155</v>
      </c>
      <c r="P13" s="25">
        <v>0</v>
      </c>
      <c r="Q13" s="25">
        <v>100</v>
      </c>
      <c r="R13" s="25" t="s">
        <v>156</v>
      </c>
      <c r="S13" s="67"/>
      <c r="T13" s="29">
        <v>98.456666666666663</v>
      </c>
      <c r="U13" s="28">
        <v>0</v>
      </c>
      <c r="V13" s="28">
        <v>2590050</v>
      </c>
      <c r="W13" s="28">
        <v>863350</v>
      </c>
      <c r="X13" s="28"/>
      <c r="Y13" s="28"/>
      <c r="Z13" s="28"/>
      <c r="AA13" s="28"/>
      <c r="AB13" s="28">
        <v>863350</v>
      </c>
      <c r="AC13" s="28"/>
      <c r="AD13" s="28"/>
      <c r="AE13" s="28"/>
      <c r="AF13" s="28"/>
      <c r="AG13" s="28">
        <v>863350</v>
      </c>
      <c r="AH13" s="28"/>
      <c r="AI13" s="28"/>
      <c r="AJ13" s="28"/>
      <c r="AK13" s="28"/>
      <c r="AL13" s="34" t="e">
        <v>#DIV/0!</v>
      </c>
      <c r="AM13" s="69" t="e">
        <v>#DIV/0!</v>
      </c>
      <c r="AN13" s="27" t="s">
        <v>257</v>
      </c>
      <c r="AO13" s="24">
        <v>44682</v>
      </c>
      <c r="AP13" s="24">
        <v>45047</v>
      </c>
      <c r="AQ13" s="24">
        <v>45413</v>
      </c>
      <c r="AR13" s="27" t="s">
        <v>47</v>
      </c>
    </row>
    <row r="14" spans="1:44" ht="57.6" x14ac:dyDescent="0.3">
      <c r="A14" s="26" t="s">
        <v>258</v>
      </c>
      <c r="B14" s="24">
        <v>44580</v>
      </c>
      <c r="C14" s="25">
        <v>1416</v>
      </c>
      <c r="D14" s="26" t="s">
        <v>259</v>
      </c>
      <c r="E14" s="6" t="s">
        <v>260</v>
      </c>
      <c r="F14" s="24">
        <v>44617</v>
      </c>
      <c r="G14" s="25" t="s">
        <v>261</v>
      </c>
      <c r="H14" s="27" t="s">
        <v>135</v>
      </c>
      <c r="I14" s="27" t="s">
        <v>262</v>
      </c>
      <c r="J14" s="28">
        <v>219778747.5</v>
      </c>
      <c r="K14" s="29">
        <v>219778747.5</v>
      </c>
      <c r="L14" s="29">
        <v>659336242.5</v>
      </c>
      <c r="M14" s="27" t="s">
        <v>255</v>
      </c>
      <c r="N14" s="27" t="s">
        <v>256</v>
      </c>
      <c r="O14" s="27" t="s">
        <v>155</v>
      </c>
      <c r="P14" s="25">
        <v>0</v>
      </c>
      <c r="Q14" s="25">
        <v>100</v>
      </c>
      <c r="R14" s="25" t="s">
        <v>156</v>
      </c>
      <c r="S14" s="67">
        <v>50</v>
      </c>
      <c r="T14" s="29">
        <v>9.1833333333333336</v>
      </c>
      <c r="U14" s="28">
        <v>459.16666666666669</v>
      </c>
      <c r="V14" s="28">
        <v>23932350</v>
      </c>
      <c r="W14" s="28">
        <v>7977450</v>
      </c>
      <c r="X14" s="28"/>
      <c r="Y14" s="28"/>
      <c r="Z14" s="28"/>
      <c r="AA14" s="28"/>
      <c r="AB14" s="28">
        <v>7977450</v>
      </c>
      <c r="AC14" s="28"/>
      <c r="AD14" s="28"/>
      <c r="AE14" s="28"/>
      <c r="AF14" s="28"/>
      <c r="AG14" s="28">
        <v>7977450</v>
      </c>
      <c r="AH14" s="28"/>
      <c r="AI14" s="28"/>
      <c r="AJ14" s="28"/>
      <c r="AK14" s="28"/>
      <c r="AL14" s="34">
        <v>478647</v>
      </c>
      <c r="AM14" s="69">
        <v>478647</v>
      </c>
      <c r="AN14" s="25"/>
      <c r="AO14" s="24">
        <v>44682</v>
      </c>
      <c r="AP14" s="24">
        <v>45047</v>
      </c>
      <c r="AQ14" s="24">
        <v>45413</v>
      </c>
      <c r="AR14" s="35" t="s">
        <v>47</v>
      </c>
    </row>
    <row r="15" spans="1:44" ht="57.6" x14ac:dyDescent="0.3">
      <c r="A15" s="26" t="s">
        <v>263</v>
      </c>
      <c r="B15" s="24">
        <v>44580</v>
      </c>
      <c r="C15" s="25">
        <v>1416</v>
      </c>
      <c r="D15" s="26" t="s">
        <v>264</v>
      </c>
      <c r="E15" s="6" t="s">
        <v>265</v>
      </c>
      <c r="F15" s="24">
        <v>44616</v>
      </c>
      <c r="G15" s="26" t="s">
        <v>266</v>
      </c>
      <c r="H15" s="27" t="s">
        <v>135</v>
      </c>
      <c r="I15" s="27" t="s">
        <v>267</v>
      </c>
      <c r="J15" s="28">
        <v>885385373</v>
      </c>
      <c r="K15" s="29">
        <v>885385373</v>
      </c>
      <c r="L15" s="29">
        <v>2656156119</v>
      </c>
      <c r="M15" s="27" t="s">
        <v>255</v>
      </c>
      <c r="N15" s="27" t="s">
        <v>256</v>
      </c>
      <c r="O15" s="27" t="s">
        <v>155</v>
      </c>
      <c r="P15" s="25">
        <v>0</v>
      </c>
      <c r="Q15" s="25">
        <v>100</v>
      </c>
      <c r="R15" s="25" t="s">
        <v>156</v>
      </c>
      <c r="T15" s="29">
        <v>19.936666666666667</v>
      </c>
      <c r="U15" s="28">
        <v>0</v>
      </c>
      <c r="V15" s="28">
        <v>44409900</v>
      </c>
      <c r="W15" s="28">
        <v>14803300</v>
      </c>
      <c r="X15" s="28"/>
      <c r="Y15" s="28"/>
      <c r="Z15" s="28"/>
      <c r="AA15" s="28"/>
      <c r="AB15" s="28">
        <v>14803300</v>
      </c>
      <c r="AC15" s="28"/>
      <c r="AD15" s="28"/>
      <c r="AE15" s="28"/>
      <c r="AF15" s="28"/>
      <c r="AG15" s="28">
        <v>14803300</v>
      </c>
      <c r="AH15" s="28"/>
      <c r="AI15" s="28"/>
      <c r="AJ15" s="28"/>
      <c r="AK15" s="28"/>
      <c r="AL15" s="28">
        <v>19.936666666666667</v>
      </c>
      <c r="AM15" s="28">
        <v>20</v>
      </c>
      <c r="AO15" s="24">
        <v>44682</v>
      </c>
      <c r="AP15" s="24">
        <v>45047</v>
      </c>
      <c r="AQ15" s="24">
        <v>45413</v>
      </c>
      <c r="AR15" s="27" t="s">
        <v>47</v>
      </c>
    </row>
    <row r="16" spans="1:44" ht="169.5" customHeight="1" x14ac:dyDescent="0.3">
      <c r="A16" s="26" t="s">
        <v>268</v>
      </c>
      <c r="B16" s="24">
        <v>44670</v>
      </c>
      <c r="C16" s="25">
        <v>1416</v>
      </c>
      <c r="D16" s="26" t="s">
        <v>269</v>
      </c>
      <c r="E16" s="6" t="s">
        <v>270</v>
      </c>
      <c r="F16" s="24">
        <v>44712</v>
      </c>
      <c r="G16" s="26" t="s">
        <v>271</v>
      </c>
      <c r="H16" s="27" t="s">
        <v>135</v>
      </c>
      <c r="I16" s="27" t="s">
        <v>272</v>
      </c>
      <c r="J16" s="28">
        <v>5314027089.6000004</v>
      </c>
      <c r="K16" s="29">
        <v>5314027089.6000004</v>
      </c>
      <c r="L16" s="29">
        <v>5314027089.6000004</v>
      </c>
      <c r="M16" s="27" t="s">
        <v>273</v>
      </c>
      <c r="N16" s="27" t="s">
        <v>274</v>
      </c>
      <c r="O16" s="27" t="s">
        <v>173</v>
      </c>
      <c r="P16" s="25">
        <v>0</v>
      </c>
      <c r="Q16" s="25">
        <v>100</v>
      </c>
      <c r="R16" s="25" t="s">
        <v>174</v>
      </c>
      <c r="S16" s="67">
        <v>10</v>
      </c>
      <c r="T16" s="29">
        <v>25791.24</v>
      </c>
      <c r="U16" s="28">
        <v>257912.40000000002</v>
      </c>
      <c r="V16" s="28">
        <v>206040</v>
      </c>
      <c r="W16" s="28">
        <v>130000</v>
      </c>
      <c r="X16" s="28"/>
      <c r="Y16" s="28"/>
      <c r="Z16" s="28"/>
      <c r="AA16" s="28"/>
      <c r="AB16" s="28">
        <v>76040</v>
      </c>
      <c r="AC16" s="28"/>
      <c r="AD16" s="28"/>
      <c r="AE16" s="28"/>
      <c r="AF16" s="28"/>
      <c r="AG16" s="28"/>
      <c r="AH16" s="28"/>
      <c r="AI16" s="28"/>
      <c r="AJ16" s="28"/>
      <c r="AK16" s="28"/>
      <c r="AL16" s="28">
        <v>20604</v>
      </c>
      <c r="AM16" s="28">
        <v>20604</v>
      </c>
      <c r="AN16" s="27"/>
      <c r="AO16" s="24">
        <v>44936</v>
      </c>
      <c r="AP16" s="24">
        <v>44986</v>
      </c>
      <c r="AQ16" s="24"/>
      <c r="AR16" s="27" t="s">
        <v>47</v>
      </c>
    </row>
    <row r="17" spans="1:107" ht="70.5" customHeight="1" x14ac:dyDescent="0.3">
      <c r="A17" s="26" t="s">
        <v>275</v>
      </c>
      <c r="B17" s="24">
        <v>44670</v>
      </c>
      <c r="C17" s="25">
        <v>1416</v>
      </c>
      <c r="D17" s="26" t="s">
        <v>276</v>
      </c>
      <c r="E17" s="6" t="s">
        <v>277</v>
      </c>
      <c r="F17" s="24">
        <v>44707</v>
      </c>
      <c r="G17" s="26" t="s">
        <v>278</v>
      </c>
      <c r="H17" s="27" t="s">
        <v>143</v>
      </c>
      <c r="I17" s="27" t="s">
        <v>279</v>
      </c>
      <c r="J17" s="28">
        <v>2135775810</v>
      </c>
      <c r="K17" s="29">
        <v>2135775810</v>
      </c>
      <c r="L17" s="29">
        <v>2135775810</v>
      </c>
      <c r="M17" s="27" t="s">
        <v>280</v>
      </c>
      <c r="N17" s="27" t="s">
        <v>281</v>
      </c>
      <c r="O17" s="27" t="s">
        <v>45</v>
      </c>
      <c r="P17" s="25">
        <v>100</v>
      </c>
      <c r="Q17" s="25">
        <v>0</v>
      </c>
      <c r="R17" s="25" t="s">
        <v>184</v>
      </c>
      <c r="S17" s="67">
        <v>1000</v>
      </c>
      <c r="T17" s="29">
        <v>12.39</v>
      </c>
      <c r="U17" s="28">
        <v>12390</v>
      </c>
      <c r="V17" s="28">
        <v>172379000</v>
      </c>
      <c r="W17" s="28">
        <v>86190000</v>
      </c>
      <c r="X17" s="28"/>
      <c r="Y17" s="28"/>
      <c r="Z17" s="28"/>
      <c r="AA17" s="28"/>
      <c r="AB17" s="28">
        <v>86189000</v>
      </c>
      <c r="AC17" s="28"/>
      <c r="AD17" s="28"/>
      <c r="AE17" s="28"/>
      <c r="AF17" s="28"/>
      <c r="AG17" s="28"/>
      <c r="AH17" s="28"/>
      <c r="AI17" s="28"/>
      <c r="AJ17" s="28"/>
      <c r="AK17" s="28"/>
      <c r="AL17" s="28">
        <v>172379</v>
      </c>
      <c r="AM17" s="28">
        <v>172379</v>
      </c>
      <c r="AN17" s="27"/>
      <c r="AO17" s="24">
        <v>44958</v>
      </c>
      <c r="AP17" s="24">
        <v>45017</v>
      </c>
      <c r="AQ17" s="24"/>
      <c r="AR17" s="27" t="s">
        <v>47</v>
      </c>
    </row>
    <row r="18" spans="1:107" ht="127.5" customHeight="1" x14ac:dyDescent="0.3">
      <c r="A18" s="26" t="s">
        <v>282</v>
      </c>
      <c r="B18" s="24">
        <v>44670</v>
      </c>
      <c r="C18" s="25">
        <v>1416</v>
      </c>
      <c r="D18" s="26" t="s">
        <v>283</v>
      </c>
      <c r="E18" s="6" t="s">
        <v>284</v>
      </c>
      <c r="F18" s="24">
        <v>44704</v>
      </c>
      <c r="G18" s="26" t="s">
        <v>285</v>
      </c>
      <c r="H18" s="27" t="s">
        <v>143</v>
      </c>
      <c r="I18" s="27" t="s">
        <v>286</v>
      </c>
      <c r="J18" s="28">
        <v>370128760</v>
      </c>
      <c r="K18" s="29">
        <v>370128760</v>
      </c>
      <c r="L18" s="29">
        <v>370128760</v>
      </c>
      <c r="M18" s="27" t="s">
        <v>280</v>
      </c>
      <c r="N18" s="27" t="s">
        <v>287</v>
      </c>
      <c r="O18" s="27" t="s">
        <v>45</v>
      </c>
      <c r="P18" s="25">
        <v>100</v>
      </c>
      <c r="Q18" s="25">
        <v>0</v>
      </c>
      <c r="R18" s="25" t="s">
        <v>184</v>
      </c>
      <c r="S18" s="67">
        <v>500</v>
      </c>
      <c r="T18" s="29">
        <v>12.52</v>
      </c>
      <c r="U18" s="28">
        <v>6260</v>
      </c>
      <c r="V18" s="28">
        <v>29563000</v>
      </c>
      <c r="W18" s="28">
        <v>14781500</v>
      </c>
      <c r="X18" s="28"/>
      <c r="Y18" s="28"/>
      <c r="Z18" s="28"/>
      <c r="AA18" s="28"/>
      <c r="AB18" s="28">
        <v>14781500</v>
      </c>
      <c r="AC18" s="28"/>
      <c r="AD18" s="28"/>
      <c r="AE18" s="28"/>
      <c r="AF18" s="28"/>
      <c r="AG18" s="28"/>
      <c r="AH18" s="28"/>
      <c r="AI18" s="28"/>
      <c r="AJ18" s="28"/>
      <c r="AK18" s="28"/>
      <c r="AL18" s="28">
        <v>59126</v>
      </c>
      <c r="AM18" s="28">
        <v>59126</v>
      </c>
      <c r="AN18" s="27"/>
      <c r="AO18" s="24">
        <v>44958</v>
      </c>
      <c r="AP18" s="24">
        <v>45017</v>
      </c>
      <c r="AQ18" s="24"/>
      <c r="AR18" s="27" t="s">
        <v>47</v>
      </c>
    </row>
    <row r="19" spans="1:107" ht="78" x14ac:dyDescent="0.3">
      <c r="A19" s="26" t="s">
        <v>288</v>
      </c>
      <c r="B19" s="24">
        <v>44670</v>
      </c>
      <c r="C19" s="25">
        <v>1416</v>
      </c>
      <c r="D19" s="26" t="s">
        <v>289</v>
      </c>
      <c r="E19" s="6" t="s">
        <v>290</v>
      </c>
      <c r="F19" s="24">
        <v>44707</v>
      </c>
      <c r="G19" s="26" t="s">
        <v>291</v>
      </c>
      <c r="H19" s="27" t="s">
        <v>135</v>
      </c>
      <c r="I19" s="27" t="s">
        <v>292</v>
      </c>
      <c r="J19" s="29">
        <v>747348732</v>
      </c>
      <c r="K19" s="29">
        <v>747348732</v>
      </c>
      <c r="L19" s="29">
        <v>1153585170</v>
      </c>
      <c r="M19" s="27" t="s">
        <v>293</v>
      </c>
      <c r="N19" s="27" t="s">
        <v>294</v>
      </c>
      <c r="O19" s="27" t="s">
        <v>45</v>
      </c>
      <c r="P19" s="25">
        <v>100</v>
      </c>
      <c r="Q19" s="25">
        <v>0</v>
      </c>
      <c r="R19" s="25" t="s">
        <v>174</v>
      </c>
      <c r="S19" s="67">
        <v>10</v>
      </c>
      <c r="T19" s="29">
        <v>419.22293823974871</v>
      </c>
      <c r="U19" s="28">
        <v>4192.2293823974869</v>
      </c>
      <c r="V19" s="28">
        <v>1782700</v>
      </c>
      <c r="W19" s="28">
        <v>527140</v>
      </c>
      <c r="X19" s="28"/>
      <c r="Y19" s="28"/>
      <c r="Z19" s="28"/>
      <c r="AA19" s="28"/>
      <c r="AB19" s="28">
        <v>627780</v>
      </c>
      <c r="AC19" s="28"/>
      <c r="AD19" s="28"/>
      <c r="AE19" s="28"/>
      <c r="AF19" s="28"/>
      <c r="AG19" s="28">
        <v>627780</v>
      </c>
      <c r="AH19" s="28"/>
      <c r="AI19" s="28"/>
      <c r="AJ19" s="28"/>
      <c r="AK19" s="28"/>
      <c r="AL19" s="28">
        <v>178270</v>
      </c>
      <c r="AM19" s="28">
        <v>178270</v>
      </c>
      <c r="AN19" s="27"/>
      <c r="AO19" s="24">
        <v>44936</v>
      </c>
      <c r="AP19" s="24">
        <v>44986</v>
      </c>
      <c r="AQ19" s="24">
        <v>45352</v>
      </c>
      <c r="AR19" s="27" t="s">
        <v>47</v>
      </c>
    </row>
    <row r="20" spans="1:107" ht="115.5" customHeight="1" x14ac:dyDescent="0.3">
      <c r="A20" s="26" t="s">
        <v>295</v>
      </c>
      <c r="B20" s="24">
        <v>44670</v>
      </c>
      <c r="C20" s="25">
        <v>1416</v>
      </c>
      <c r="D20" s="26" t="s">
        <v>296</v>
      </c>
      <c r="E20" s="6" t="s">
        <v>297</v>
      </c>
      <c r="F20" s="24">
        <v>44704</v>
      </c>
      <c r="G20" s="26" t="s">
        <v>298</v>
      </c>
      <c r="H20" s="27" t="s">
        <v>299</v>
      </c>
      <c r="I20" s="27" t="s">
        <v>300</v>
      </c>
      <c r="J20" s="28">
        <v>123430239.90000001</v>
      </c>
      <c r="K20" s="29">
        <v>123430239.90000001</v>
      </c>
      <c r="L20" s="29">
        <v>123430239.90000001</v>
      </c>
      <c r="M20" s="27" t="s">
        <v>301</v>
      </c>
      <c r="N20" s="27" t="s">
        <v>302</v>
      </c>
      <c r="O20" s="27" t="s">
        <v>303</v>
      </c>
      <c r="P20" s="25">
        <v>0</v>
      </c>
      <c r="Q20" s="25">
        <v>100</v>
      </c>
      <c r="R20" s="25" t="s">
        <v>174</v>
      </c>
      <c r="S20" s="67">
        <v>5</v>
      </c>
      <c r="T20" s="29">
        <v>3221.46</v>
      </c>
      <c r="U20" s="28">
        <v>16107.3</v>
      </c>
      <c r="V20" s="28">
        <v>38315</v>
      </c>
      <c r="W20" s="28">
        <v>38315</v>
      </c>
      <c r="X20" s="28"/>
      <c r="Y20" s="28"/>
      <c r="Z20" s="28"/>
      <c r="AA20" s="28"/>
      <c r="AB20" s="28"/>
      <c r="AC20" s="28"/>
      <c r="AD20" s="28"/>
      <c r="AE20" s="28"/>
      <c r="AF20" s="28"/>
      <c r="AG20" s="28"/>
      <c r="AH20" s="28"/>
      <c r="AI20" s="28"/>
      <c r="AJ20" s="28"/>
      <c r="AK20" s="28"/>
      <c r="AL20" s="28">
        <v>7663</v>
      </c>
      <c r="AM20" s="28">
        <v>7663</v>
      </c>
      <c r="AN20" s="27"/>
      <c r="AO20" s="24">
        <v>45046</v>
      </c>
      <c r="AP20" s="24"/>
      <c r="AQ20" s="24"/>
      <c r="AR20" s="27" t="s">
        <v>47</v>
      </c>
    </row>
    <row r="21" spans="1:107" ht="62.4" x14ac:dyDescent="0.3">
      <c r="A21" s="26" t="s">
        <v>304</v>
      </c>
      <c r="B21" s="24">
        <v>44670</v>
      </c>
      <c r="C21" s="25">
        <v>1416</v>
      </c>
      <c r="D21" s="26" t="s">
        <v>305</v>
      </c>
      <c r="E21" s="6" t="s">
        <v>306</v>
      </c>
      <c r="F21" s="24">
        <v>44711</v>
      </c>
      <c r="G21" s="26" t="s">
        <v>307</v>
      </c>
      <c r="H21" s="27" t="s">
        <v>308</v>
      </c>
      <c r="I21" s="27" t="s">
        <v>309</v>
      </c>
      <c r="J21" s="28">
        <v>1452031915.1800001</v>
      </c>
      <c r="K21" s="29">
        <v>1452031915.1800001</v>
      </c>
      <c r="L21" s="29">
        <v>1452031915.1800001</v>
      </c>
      <c r="M21" s="27" t="s">
        <v>310</v>
      </c>
      <c r="N21" s="27" t="s">
        <v>311</v>
      </c>
      <c r="O21" s="27" t="s">
        <v>312</v>
      </c>
      <c r="P21" s="25">
        <v>0</v>
      </c>
      <c r="Q21" s="25">
        <v>100</v>
      </c>
      <c r="R21" s="25" t="s">
        <v>174</v>
      </c>
      <c r="S21" s="28">
        <v>0.7</v>
      </c>
      <c r="T21" s="29">
        <v>263842.7</v>
      </c>
      <c r="U21" s="28">
        <v>184689.88999999998</v>
      </c>
      <c r="V21" s="28">
        <v>5503.4</v>
      </c>
      <c r="W21" s="28">
        <v>2738.4</v>
      </c>
      <c r="X21" s="28"/>
      <c r="Y21" s="28"/>
      <c r="Z21" s="28"/>
      <c r="AA21" s="28"/>
      <c r="AB21" s="28">
        <v>2765</v>
      </c>
      <c r="AC21" s="28"/>
      <c r="AD21" s="28"/>
      <c r="AE21" s="28"/>
      <c r="AF21" s="28"/>
      <c r="AG21" s="28"/>
      <c r="AH21" s="28"/>
      <c r="AI21" s="28"/>
      <c r="AJ21" s="28"/>
      <c r="AK21" s="28"/>
      <c r="AL21" s="28">
        <v>7862</v>
      </c>
      <c r="AM21" s="28">
        <v>7862</v>
      </c>
      <c r="AN21" s="27"/>
      <c r="AO21" s="24">
        <v>44936</v>
      </c>
      <c r="AP21" s="24">
        <v>45017</v>
      </c>
      <c r="AQ21" s="24"/>
      <c r="AR21" s="27" t="s">
        <v>47</v>
      </c>
    </row>
    <row r="22" spans="1:107" ht="137.25" customHeight="1" x14ac:dyDescent="0.3">
      <c r="A22" s="26" t="s">
        <v>313</v>
      </c>
      <c r="B22" s="24">
        <v>44671</v>
      </c>
      <c r="C22" s="25">
        <v>1416</v>
      </c>
      <c r="D22" s="26" t="s">
        <v>314</v>
      </c>
      <c r="E22" s="6" t="s">
        <v>315</v>
      </c>
      <c r="F22" s="24">
        <v>44706</v>
      </c>
      <c r="G22" s="26" t="s">
        <v>316</v>
      </c>
      <c r="H22" s="27" t="s">
        <v>143</v>
      </c>
      <c r="I22" s="27" t="s">
        <v>317</v>
      </c>
      <c r="J22" s="28">
        <v>815520160</v>
      </c>
      <c r="K22" s="29">
        <v>815520160</v>
      </c>
      <c r="L22" s="29">
        <v>815520160</v>
      </c>
      <c r="M22" s="27" t="s">
        <v>280</v>
      </c>
      <c r="N22" s="27" t="s">
        <v>318</v>
      </c>
      <c r="O22" s="27" t="s">
        <v>45</v>
      </c>
      <c r="P22" s="25">
        <v>100</v>
      </c>
      <c r="Q22" s="25">
        <v>0</v>
      </c>
      <c r="R22" s="25" t="s">
        <v>184</v>
      </c>
      <c r="S22" s="67">
        <v>2000</v>
      </c>
      <c r="T22" s="29">
        <v>11.06</v>
      </c>
      <c r="U22" s="28">
        <v>22120</v>
      </c>
      <c r="V22" s="28">
        <v>73736000</v>
      </c>
      <c r="W22" s="28">
        <v>36868000</v>
      </c>
      <c r="X22" s="28"/>
      <c r="Y22" s="28"/>
      <c r="Z22" s="28"/>
      <c r="AA22" s="28"/>
      <c r="AB22" s="28">
        <v>36868000</v>
      </c>
      <c r="AC22" s="28"/>
      <c r="AD22" s="28"/>
      <c r="AE22" s="28"/>
      <c r="AF22" s="28"/>
      <c r="AG22" s="28"/>
      <c r="AH22" s="28"/>
      <c r="AI22" s="28"/>
      <c r="AJ22" s="28"/>
      <c r="AK22" s="28"/>
      <c r="AL22" s="28">
        <v>36868</v>
      </c>
      <c r="AM22" s="28">
        <v>36868</v>
      </c>
      <c r="AN22" s="27"/>
      <c r="AO22" s="24">
        <v>44958</v>
      </c>
      <c r="AP22" s="24">
        <v>45017</v>
      </c>
      <c r="AQ22" s="24"/>
      <c r="AR22" s="27" t="s">
        <v>47</v>
      </c>
    </row>
    <row r="23" spans="1:107" customFormat="1" ht="123" customHeight="1" x14ac:dyDescent="0.3">
      <c r="A23" s="26" t="s">
        <v>319</v>
      </c>
      <c r="B23" s="24">
        <v>44671</v>
      </c>
      <c r="C23" s="25">
        <v>1416</v>
      </c>
      <c r="D23" s="26" t="s">
        <v>320</v>
      </c>
      <c r="E23" s="6" t="s">
        <v>321</v>
      </c>
      <c r="F23" s="24">
        <v>44697</v>
      </c>
      <c r="G23" s="25" t="s">
        <v>322</v>
      </c>
      <c r="H23" s="27" t="s">
        <v>179</v>
      </c>
      <c r="I23" s="27" t="s">
        <v>323</v>
      </c>
      <c r="J23" s="28">
        <v>60118200</v>
      </c>
      <c r="K23" s="29">
        <v>60118200</v>
      </c>
      <c r="L23" s="29">
        <v>90177300</v>
      </c>
      <c r="M23" s="27" t="s">
        <v>324</v>
      </c>
      <c r="N23" s="27" t="s">
        <v>325</v>
      </c>
      <c r="O23" s="27" t="s">
        <v>173</v>
      </c>
      <c r="P23" s="25">
        <v>0</v>
      </c>
      <c r="Q23" s="25">
        <v>100</v>
      </c>
      <c r="R23" s="25" t="s">
        <v>184</v>
      </c>
      <c r="S23" s="67">
        <v>1500</v>
      </c>
      <c r="T23" s="29">
        <v>8.2466666666666661</v>
      </c>
      <c r="U23" s="28">
        <v>12370</v>
      </c>
      <c r="V23" s="28">
        <v>7290000</v>
      </c>
      <c r="W23" s="28">
        <v>2430000</v>
      </c>
      <c r="X23" s="28"/>
      <c r="Y23" s="28"/>
      <c r="Z23" s="28"/>
      <c r="AA23" s="28"/>
      <c r="AB23" s="28">
        <v>2430000</v>
      </c>
      <c r="AC23" s="28"/>
      <c r="AD23" s="28"/>
      <c r="AE23" s="28"/>
      <c r="AF23" s="28"/>
      <c r="AG23" s="28">
        <v>2430000</v>
      </c>
      <c r="AH23" s="28"/>
      <c r="AI23" s="28"/>
      <c r="AJ23" s="28"/>
      <c r="AK23" s="28"/>
      <c r="AL23" s="28">
        <v>4860</v>
      </c>
      <c r="AM23" s="28">
        <v>4860</v>
      </c>
      <c r="AN23" s="27"/>
      <c r="AO23" s="24">
        <v>44936</v>
      </c>
      <c r="AP23" s="24">
        <v>44986</v>
      </c>
      <c r="AQ23" s="24">
        <v>45352</v>
      </c>
      <c r="AR23" s="27" t="s">
        <v>47</v>
      </c>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row>
    <row r="24" spans="1:107" customFormat="1" ht="115.5" customHeight="1" x14ac:dyDescent="0.3">
      <c r="A24" s="26" t="s">
        <v>326</v>
      </c>
      <c r="B24" s="24">
        <v>44671</v>
      </c>
      <c r="C24" s="25">
        <v>1416</v>
      </c>
      <c r="D24" s="26" t="s">
        <v>327</v>
      </c>
      <c r="E24" s="6" t="s">
        <v>328</v>
      </c>
      <c r="F24" s="24">
        <v>44697</v>
      </c>
      <c r="G24" s="25" t="s">
        <v>329</v>
      </c>
      <c r="H24" s="27" t="s">
        <v>179</v>
      </c>
      <c r="I24" s="27" t="s">
        <v>330</v>
      </c>
      <c r="J24" s="28">
        <v>26323360</v>
      </c>
      <c r="K24" s="29">
        <v>26323360</v>
      </c>
      <c r="L24" s="29">
        <v>39485040</v>
      </c>
      <c r="M24" s="27" t="s">
        <v>324</v>
      </c>
      <c r="N24" s="27" t="s">
        <v>331</v>
      </c>
      <c r="O24" s="27" t="s">
        <v>173</v>
      </c>
      <c r="P24" s="25">
        <v>0</v>
      </c>
      <c r="Q24" s="25">
        <v>100</v>
      </c>
      <c r="R24" s="25" t="s">
        <v>184</v>
      </c>
      <c r="S24" s="67">
        <v>500</v>
      </c>
      <c r="T24" s="29">
        <v>12.37</v>
      </c>
      <c r="U24" s="28">
        <v>6185</v>
      </c>
      <c r="V24" s="28">
        <v>3192000</v>
      </c>
      <c r="W24" s="28">
        <v>1064000</v>
      </c>
      <c r="X24" s="28"/>
      <c r="Y24" s="28"/>
      <c r="Z24" s="28"/>
      <c r="AA24" s="28"/>
      <c r="AB24" s="28">
        <v>1064000</v>
      </c>
      <c r="AC24" s="28"/>
      <c r="AD24" s="28"/>
      <c r="AE24" s="28"/>
      <c r="AF24" s="28"/>
      <c r="AG24" s="28">
        <v>1064000</v>
      </c>
      <c r="AH24" s="28"/>
      <c r="AI24" s="28"/>
      <c r="AJ24" s="28"/>
      <c r="AK24" s="28"/>
      <c r="AL24" s="28">
        <v>6384</v>
      </c>
      <c r="AM24" s="28">
        <v>6384</v>
      </c>
      <c r="AN24" s="27"/>
      <c r="AO24" s="24">
        <v>44936</v>
      </c>
      <c r="AP24" s="24">
        <v>44986</v>
      </c>
      <c r="AQ24" s="24">
        <v>45352</v>
      </c>
      <c r="AR24" s="27" t="s">
        <v>47</v>
      </c>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row>
    <row r="25" spans="1:107" customFormat="1" ht="94.5" customHeight="1" x14ac:dyDescent="0.3">
      <c r="A25" s="26" t="s">
        <v>332</v>
      </c>
      <c r="B25" s="24">
        <v>44671</v>
      </c>
      <c r="C25" s="25">
        <v>1416</v>
      </c>
      <c r="D25" s="26" t="s">
        <v>333</v>
      </c>
      <c r="E25" s="6" t="s">
        <v>334</v>
      </c>
      <c r="F25" s="24">
        <v>44704</v>
      </c>
      <c r="G25" s="26" t="s">
        <v>335</v>
      </c>
      <c r="H25" s="27" t="s">
        <v>179</v>
      </c>
      <c r="I25" s="27" t="s">
        <v>336</v>
      </c>
      <c r="J25" s="28">
        <v>310004570</v>
      </c>
      <c r="K25" s="29">
        <v>310004570</v>
      </c>
      <c r="L25" s="29">
        <v>465000670</v>
      </c>
      <c r="M25" s="27" t="s">
        <v>324</v>
      </c>
      <c r="N25" s="27" t="s">
        <v>337</v>
      </c>
      <c r="O25" s="27" t="s">
        <v>173</v>
      </c>
      <c r="P25" s="25">
        <v>0</v>
      </c>
      <c r="Q25" s="25">
        <v>100</v>
      </c>
      <c r="R25" s="25" t="s">
        <v>184</v>
      </c>
      <c r="S25" s="67">
        <v>1000</v>
      </c>
      <c r="T25" s="29">
        <v>12.37</v>
      </c>
      <c r="U25" s="28">
        <v>12370</v>
      </c>
      <c r="V25" s="28">
        <v>37591000</v>
      </c>
      <c r="W25" s="28">
        <v>12531000</v>
      </c>
      <c r="X25" s="28"/>
      <c r="Y25" s="28"/>
      <c r="Z25" s="28"/>
      <c r="AA25" s="28"/>
      <c r="AB25" s="28">
        <v>12530000</v>
      </c>
      <c r="AC25" s="28"/>
      <c r="AD25" s="28"/>
      <c r="AE25" s="28"/>
      <c r="AF25" s="28"/>
      <c r="AG25" s="28">
        <v>12530000</v>
      </c>
      <c r="AH25" s="28"/>
      <c r="AI25" s="28"/>
      <c r="AJ25" s="28"/>
      <c r="AK25" s="28"/>
      <c r="AL25" s="28">
        <v>37591</v>
      </c>
      <c r="AM25" s="28">
        <v>37591</v>
      </c>
      <c r="AN25" s="27"/>
      <c r="AO25" s="24">
        <v>44936</v>
      </c>
      <c r="AP25" s="24">
        <v>44986</v>
      </c>
      <c r="AQ25" s="24">
        <v>45352</v>
      </c>
      <c r="AR25" s="27" t="s">
        <v>47</v>
      </c>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row>
    <row r="26" spans="1:107" customFormat="1" ht="62.4" x14ac:dyDescent="0.3">
      <c r="A26" s="26" t="s">
        <v>338</v>
      </c>
      <c r="B26" s="24">
        <v>44673</v>
      </c>
      <c r="C26" s="25">
        <v>1416</v>
      </c>
      <c r="D26" s="26" t="s">
        <v>339</v>
      </c>
      <c r="E26" s="6" t="s">
        <v>340</v>
      </c>
      <c r="F26" s="24">
        <v>44705</v>
      </c>
      <c r="G26" s="26" t="s">
        <v>341</v>
      </c>
      <c r="H26" s="27" t="s">
        <v>342</v>
      </c>
      <c r="I26" s="27" t="s">
        <v>343</v>
      </c>
      <c r="J26" s="28">
        <v>39257673.840000004</v>
      </c>
      <c r="K26" s="29">
        <v>39257673.840000004</v>
      </c>
      <c r="L26" s="29">
        <v>78515347.680000007</v>
      </c>
      <c r="M26" s="27" t="s">
        <v>344</v>
      </c>
      <c r="N26" s="27" t="s">
        <v>345</v>
      </c>
      <c r="O26" s="27" t="s">
        <v>45</v>
      </c>
      <c r="P26" s="25">
        <v>100</v>
      </c>
      <c r="Q26" s="25">
        <v>0</v>
      </c>
      <c r="R26" s="25" t="s">
        <v>174</v>
      </c>
      <c r="S26" s="67">
        <v>6</v>
      </c>
      <c r="T26" s="29">
        <v>257.07000000000005</v>
      </c>
      <c r="U26" s="28">
        <v>1542.4200000000003</v>
      </c>
      <c r="V26" s="28">
        <v>152712</v>
      </c>
      <c r="W26" s="28">
        <v>76356</v>
      </c>
      <c r="X26" s="28"/>
      <c r="Y26" s="28"/>
      <c r="Z26" s="28"/>
      <c r="AA26" s="28"/>
      <c r="AB26" s="28">
        <v>76356</v>
      </c>
      <c r="AC26" s="28"/>
      <c r="AD26" s="28"/>
      <c r="AE26" s="28"/>
      <c r="AF26" s="28"/>
      <c r="AG26" s="28"/>
      <c r="AH26" s="28"/>
      <c r="AI26" s="28"/>
      <c r="AJ26" s="28"/>
      <c r="AK26" s="28"/>
      <c r="AL26" s="28">
        <v>25452</v>
      </c>
      <c r="AM26" s="28">
        <v>25452</v>
      </c>
      <c r="AN26" s="27"/>
      <c r="AO26" s="24">
        <v>44958</v>
      </c>
      <c r="AP26" s="24">
        <v>45323</v>
      </c>
      <c r="AQ26" s="24"/>
      <c r="AR26" s="27" t="s">
        <v>47</v>
      </c>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row>
    <row r="27" spans="1:107" customFormat="1" ht="94.5" customHeight="1" x14ac:dyDescent="0.3">
      <c r="A27" s="26" t="s">
        <v>346</v>
      </c>
      <c r="B27" s="24">
        <v>44673</v>
      </c>
      <c r="C27" s="25">
        <v>1416</v>
      </c>
      <c r="D27" s="26" t="s">
        <v>347</v>
      </c>
      <c r="E27" s="6" t="s">
        <v>348</v>
      </c>
      <c r="F27" s="24">
        <v>44711</v>
      </c>
      <c r="G27" s="26" t="s">
        <v>349</v>
      </c>
      <c r="H27" s="27" t="s">
        <v>299</v>
      </c>
      <c r="I27" s="27" t="s">
        <v>350</v>
      </c>
      <c r="J27" s="28">
        <v>3908041592.4000001</v>
      </c>
      <c r="K27" s="29">
        <v>3908041592.4000001</v>
      </c>
      <c r="L27" s="29">
        <v>3908041592.4000001</v>
      </c>
      <c r="M27" s="27" t="s">
        <v>301</v>
      </c>
      <c r="N27" s="27" t="s">
        <v>351</v>
      </c>
      <c r="O27" s="27" t="s">
        <v>303</v>
      </c>
      <c r="P27" s="25">
        <v>0</v>
      </c>
      <c r="Q27" s="25">
        <v>100</v>
      </c>
      <c r="R27" s="25" t="s">
        <v>174</v>
      </c>
      <c r="S27" s="67">
        <v>20</v>
      </c>
      <c r="T27" s="29">
        <v>3559.82</v>
      </c>
      <c r="U27" s="28">
        <v>71196.400000000009</v>
      </c>
      <c r="V27" s="28">
        <v>1097820</v>
      </c>
      <c r="W27" s="28">
        <v>549580</v>
      </c>
      <c r="X27" s="28"/>
      <c r="Y27" s="28"/>
      <c r="Z27" s="28"/>
      <c r="AA27" s="28"/>
      <c r="AB27" s="28">
        <v>548240</v>
      </c>
      <c r="AC27" s="28"/>
      <c r="AD27" s="28"/>
      <c r="AE27" s="28"/>
      <c r="AF27" s="28"/>
      <c r="AG27" s="28"/>
      <c r="AH27" s="28"/>
      <c r="AI27" s="28"/>
      <c r="AJ27" s="28"/>
      <c r="AK27" s="28"/>
      <c r="AL27" s="28">
        <v>54891</v>
      </c>
      <c r="AM27" s="28">
        <v>54891</v>
      </c>
      <c r="AN27" s="27"/>
      <c r="AO27" s="24">
        <v>44936</v>
      </c>
      <c r="AP27" s="24">
        <v>45122</v>
      </c>
      <c r="AQ27" s="24"/>
      <c r="AR27" s="27" t="s">
        <v>47</v>
      </c>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row>
    <row r="28" spans="1:107" customFormat="1" ht="168" customHeight="1" x14ac:dyDescent="0.3">
      <c r="A28" s="26" t="s">
        <v>352</v>
      </c>
      <c r="B28" s="24">
        <v>44673</v>
      </c>
      <c r="C28" s="25">
        <v>1416</v>
      </c>
      <c r="D28" s="26" t="s">
        <v>353</v>
      </c>
      <c r="E28" s="6" t="s">
        <v>354</v>
      </c>
      <c r="F28" s="24">
        <v>44704</v>
      </c>
      <c r="G28" s="26" t="s">
        <v>355</v>
      </c>
      <c r="H28" s="27" t="s">
        <v>179</v>
      </c>
      <c r="I28" s="27" t="s">
        <v>356</v>
      </c>
      <c r="J28" s="28">
        <v>239676800</v>
      </c>
      <c r="K28" s="29">
        <v>239676800</v>
      </c>
      <c r="L28" s="29">
        <v>239676800</v>
      </c>
      <c r="M28" s="27" t="s">
        <v>357</v>
      </c>
      <c r="N28" s="27" t="s">
        <v>358</v>
      </c>
      <c r="O28" s="27" t="s">
        <v>359</v>
      </c>
      <c r="P28" s="25">
        <v>0</v>
      </c>
      <c r="Q28" s="25">
        <v>100</v>
      </c>
      <c r="R28" s="25" t="s">
        <v>184</v>
      </c>
      <c r="S28" s="67">
        <v>2000</v>
      </c>
      <c r="T28" s="29">
        <v>12.38</v>
      </c>
      <c r="U28" s="28">
        <v>24760</v>
      </c>
      <c r="V28" s="28">
        <v>19360000</v>
      </c>
      <c r="W28" s="28">
        <v>9682000</v>
      </c>
      <c r="X28" s="28"/>
      <c r="Y28" s="28"/>
      <c r="Z28" s="28"/>
      <c r="AA28" s="28"/>
      <c r="AB28" s="28">
        <v>9678000</v>
      </c>
      <c r="AC28" s="28"/>
      <c r="AD28" s="28"/>
      <c r="AE28" s="28"/>
      <c r="AF28" s="28"/>
      <c r="AG28" s="28"/>
      <c r="AH28" s="28"/>
      <c r="AI28" s="28"/>
      <c r="AJ28" s="28"/>
      <c r="AK28" s="28"/>
      <c r="AL28" s="28">
        <v>9680</v>
      </c>
      <c r="AM28" s="28">
        <v>9680</v>
      </c>
      <c r="AN28" s="27"/>
      <c r="AO28" s="24">
        <v>44936</v>
      </c>
      <c r="AP28" s="24">
        <v>44958</v>
      </c>
      <c r="AQ28" s="24"/>
      <c r="AR28" s="27" t="s">
        <v>360</v>
      </c>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row>
    <row r="29" spans="1:107" customFormat="1" ht="63" customHeight="1" x14ac:dyDescent="0.3">
      <c r="A29" s="26" t="s">
        <v>361</v>
      </c>
      <c r="B29" s="24">
        <v>44673</v>
      </c>
      <c r="C29" s="25">
        <v>1416</v>
      </c>
      <c r="D29" s="26" t="s">
        <v>362</v>
      </c>
      <c r="E29" s="6" t="s">
        <v>363</v>
      </c>
      <c r="F29" s="24">
        <v>44719</v>
      </c>
      <c r="G29" s="26" t="s">
        <v>364</v>
      </c>
      <c r="H29" s="27" t="s">
        <v>143</v>
      </c>
      <c r="I29" s="27" t="s">
        <v>365</v>
      </c>
      <c r="J29" s="28">
        <v>3278845200</v>
      </c>
      <c r="K29" s="29">
        <v>3278845200</v>
      </c>
      <c r="L29" s="29">
        <v>3278845200</v>
      </c>
      <c r="M29" s="27" t="s">
        <v>366</v>
      </c>
      <c r="N29" s="27" t="s">
        <v>367</v>
      </c>
      <c r="O29" s="27" t="s">
        <v>218</v>
      </c>
      <c r="P29" s="25">
        <v>0</v>
      </c>
      <c r="Q29" s="25">
        <v>100</v>
      </c>
      <c r="R29" s="25" t="s">
        <v>184</v>
      </c>
      <c r="S29" s="68" t="s">
        <v>368</v>
      </c>
      <c r="T29" s="29">
        <v>12.4</v>
      </c>
      <c r="U29" s="49" t="s">
        <v>369</v>
      </c>
      <c r="V29" s="28">
        <v>264423000</v>
      </c>
      <c r="W29" s="28">
        <v>132427000</v>
      </c>
      <c r="X29" s="28"/>
      <c r="Y29" s="28"/>
      <c r="Z29" s="28"/>
      <c r="AA29" s="28"/>
      <c r="AB29" s="28">
        <v>131996000</v>
      </c>
      <c r="AC29" s="28"/>
      <c r="AD29" s="28"/>
      <c r="AE29" s="28"/>
      <c r="AF29" s="28"/>
      <c r="AG29" s="28"/>
      <c r="AH29" s="28"/>
      <c r="AI29" s="28"/>
      <c r="AJ29" s="28"/>
      <c r="AK29" s="28"/>
      <c r="AL29" s="28">
        <v>244848.67</v>
      </c>
      <c r="AM29" s="28">
        <v>244849</v>
      </c>
      <c r="AN29" s="27"/>
      <c r="AO29" s="24">
        <v>44936</v>
      </c>
      <c r="AP29" s="24">
        <v>45097</v>
      </c>
      <c r="AQ29" s="24"/>
      <c r="AR29" s="27" t="s">
        <v>370</v>
      </c>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row>
    <row r="30" spans="1:107" customFormat="1" ht="138.75" customHeight="1" x14ac:dyDescent="0.3">
      <c r="A30" s="26" t="s">
        <v>371</v>
      </c>
      <c r="B30" s="24">
        <v>44673</v>
      </c>
      <c r="C30" s="25">
        <v>1416</v>
      </c>
      <c r="D30" s="26" t="s">
        <v>372</v>
      </c>
      <c r="E30" s="6" t="s">
        <v>373</v>
      </c>
      <c r="F30" s="24">
        <v>44711</v>
      </c>
      <c r="G30" s="26" t="s">
        <v>374</v>
      </c>
      <c r="H30" s="27" t="s">
        <v>143</v>
      </c>
      <c r="I30" s="27" t="s">
        <v>375</v>
      </c>
      <c r="J30" s="28">
        <v>597455100</v>
      </c>
      <c r="K30" s="29">
        <v>597455100</v>
      </c>
      <c r="L30" s="29">
        <v>597455100</v>
      </c>
      <c r="M30" s="27" t="s">
        <v>376</v>
      </c>
      <c r="N30" s="27" t="s">
        <v>377</v>
      </c>
      <c r="O30" s="27" t="s">
        <v>378</v>
      </c>
      <c r="P30" s="25">
        <v>0</v>
      </c>
      <c r="Q30" s="25">
        <v>100</v>
      </c>
      <c r="R30" s="25" t="s">
        <v>184</v>
      </c>
      <c r="S30" s="67">
        <v>500</v>
      </c>
      <c r="T30" s="29">
        <v>13.05</v>
      </c>
      <c r="U30" s="28">
        <v>6525</v>
      </c>
      <c r="V30" s="28">
        <v>45782000</v>
      </c>
      <c r="W30" s="28">
        <v>22890000</v>
      </c>
      <c r="X30" s="28"/>
      <c r="Y30" s="28"/>
      <c r="Z30" s="28"/>
      <c r="AA30" s="28"/>
      <c r="AB30" s="28">
        <v>22892000</v>
      </c>
      <c r="AC30" s="28"/>
      <c r="AD30" s="28"/>
      <c r="AE30" s="28"/>
      <c r="AF30" s="28"/>
      <c r="AG30" s="28"/>
      <c r="AH30" s="28"/>
      <c r="AI30" s="28"/>
      <c r="AJ30" s="28"/>
      <c r="AK30" s="28"/>
      <c r="AL30" s="28">
        <v>91564</v>
      </c>
      <c r="AM30" s="28">
        <v>91564</v>
      </c>
      <c r="AN30" s="27"/>
      <c r="AO30" s="24">
        <v>44936</v>
      </c>
      <c r="AP30" s="24">
        <v>44986</v>
      </c>
      <c r="AQ30" s="24"/>
      <c r="AR30" s="27" t="s">
        <v>47</v>
      </c>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row>
    <row r="31" spans="1:107" customFormat="1" ht="124.8" x14ac:dyDescent="0.3">
      <c r="A31" s="26" t="s">
        <v>379</v>
      </c>
      <c r="B31" s="24">
        <v>44673</v>
      </c>
      <c r="C31" s="25">
        <v>1416</v>
      </c>
      <c r="D31" s="26" t="s">
        <v>380</v>
      </c>
      <c r="E31" s="6" t="s">
        <v>381</v>
      </c>
      <c r="F31" s="24">
        <v>44711</v>
      </c>
      <c r="G31" s="26" t="s">
        <v>382</v>
      </c>
      <c r="H31" s="27" t="s">
        <v>342</v>
      </c>
      <c r="I31" s="27" t="s">
        <v>383</v>
      </c>
      <c r="J31" s="28">
        <v>1824789645</v>
      </c>
      <c r="K31" s="29">
        <v>1824789645</v>
      </c>
      <c r="L31" s="29">
        <v>2737233000</v>
      </c>
      <c r="M31" s="27" t="s">
        <v>384</v>
      </c>
      <c r="N31" s="27" t="s">
        <v>385</v>
      </c>
      <c r="O31" s="27" t="s">
        <v>45</v>
      </c>
      <c r="P31" s="25">
        <v>100</v>
      </c>
      <c r="Q31" s="25">
        <v>0</v>
      </c>
      <c r="R31" s="25" t="s">
        <v>174</v>
      </c>
      <c r="S31" s="68" t="s">
        <v>386</v>
      </c>
      <c r="T31" s="29">
        <v>647.1</v>
      </c>
      <c r="U31" s="49" t="s">
        <v>387</v>
      </c>
      <c r="V31" s="28">
        <v>4230000</v>
      </c>
      <c r="W31" s="28">
        <v>1409900</v>
      </c>
      <c r="X31" s="28"/>
      <c r="Y31" s="28"/>
      <c r="Z31" s="28"/>
      <c r="AA31" s="28"/>
      <c r="AB31" s="28">
        <v>1410050</v>
      </c>
      <c r="AC31" s="28"/>
      <c r="AD31" s="28"/>
      <c r="AE31" s="28"/>
      <c r="AF31" s="28"/>
      <c r="AG31" s="28">
        <v>1410050</v>
      </c>
      <c r="AH31" s="28"/>
      <c r="AI31" s="28"/>
      <c r="AJ31" s="28"/>
      <c r="AK31" s="28"/>
      <c r="AL31" s="28">
        <v>114013.5</v>
      </c>
      <c r="AM31" s="28">
        <v>114014</v>
      </c>
      <c r="AN31" s="27"/>
      <c r="AO31" s="24">
        <v>44936</v>
      </c>
      <c r="AP31" s="24">
        <v>44986</v>
      </c>
      <c r="AQ31" s="24">
        <v>45352</v>
      </c>
      <c r="AR31" s="27" t="s">
        <v>47</v>
      </c>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row>
    <row r="32" spans="1:107" customFormat="1" ht="171.6" x14ac:dyDescent="0.3">
      <c r="A32" s="26" t="s">
        <v>388</v>
      </c>
      <c r="B32" s="24">
        <v>44673</v>
      </c>
      <c r="C32" s="25">
        <v>1416</v>
      </c>
      <c r="D32" s="26" t="s">
        <v>389</v>
      </c>
      <c r="E32" s="6" t="s">
        <v>390</v>
      </c>
      <c r="F32" s="24">
        <v>44704</v>
      </c>
      <c r="G32" s="26" t="s">
        <v>391</v>
      </c>
      <c r="H32" s="27" t="s">
        <v>179</v>
      </c>
      <c r="I32" s="27" t="s">
        <v>392</v>
      </c>
      <c r="J32" s="28">
        <v>99335655</v>
      </c>
      <c r="K32" s="29">
        <v>99335655</v>
      </c>
      <c r="L32" s="29">
        <v>99335655</v>
      </c>
      <c r="M32" s="27" t="s">
        <v>357</v>
      </c>
      <c r="N32" s="27" t="s">
        <v>393</v>
      </c>
      <c r="O32" s="27" t="s">
        <v>359</v>
      </c>
      <c r="P32" s="25">
        <v>0</v>
      </c>
      <c r="Q32" s="25">
        <v>100</v>
      </c>
      <c r="R32" s="25" t="s">
        <v>184</v>
      </c>
      <c r="S32" s="67">
        <v>500</v>
      </c>
      <c r="T32" s="29">
        <v>12.51</v>
      </c>
      <c r="U32" s="28">
        <v>6255</v>
      </c>
      <c r="V32" s="28">
        <v>7940500</v>
      </c>
      <c r="W32" s="28">
        <v>3999000</v>
      </c>
      <c r="X32" s="28"/>
      <c r="Y32" s="28"/>
      <c r="Z32" s="28"/>
      <c r="AA32" s="28"/>
      <c r="AB32" s="28">
        <v>3941500</v>
      </c>
      <c r="AC32" s="28"/>
      <c r="AD32" s="28"/>
      <c r="AE32" s="28"/>
      <c r="AF32" s="28"/>
      <c r="AG32" s="28"/>
      <c r="AH32" s="28"/>
      <c r="AI32" s="28"/>
      <c r="AJ32" s="28"/>
      <c r="AK32" s="28"/>
      <c r="AL32" s="28">
        <v>15881</v>
      </c>
      <c r="AM32" s="28">
        <v>15881</v>
      </c>
      <c r="AN32" s="27"/>
      <c r="AO32" s="24">
        <v>44936</v>
      </c>
      <c r="AP32" s="24">
        <v>44986</v>
      </c>
      <c r="AQ32" s="24"/>
      <c r="AR32" s="27" t="s">
        <v>360</v>
      </c>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row>
    <row r="33" spans="1:107" customFormat="1" ht="180" customHeight="1" x14ac:dyDescent="0.3">
      <c r="A33" s="26" t="s">
        <v>394</v>
      </c>
      <c r="B33" s="24">
        <v>44673</v>
      </c>
      <c r="C33" s="25">
        <v>1416</v>
      </c>
      <c r="D33" s="26" t="s">
        <v>395</v>
      </c>
      <c r="E33" s="6" t="s">
        <v>396</v>
      </c>
      <c r="F33" s="24">
        <v>44704</v>
      </c>
      <c r="G33" s="26" t="s">
        <v>397</v>
      </c>
      <c r="H33" s="27" t="s">
        <v>342</v>
      </c>
      <c r="I33" s="27" t="s">
        <v>398</v>
      </c>
      <c r="J33" s="28">
        <v>47915770.32</v>
      </c>
      <c r="K33" s="29">
        <v>47915770.32</v>
      </c>
      <c r="L33" s="29">
        <v>95831540.640000001</v>
      </c>
      <c r="M33" s="27" t="s">
        <v>399</v>
      </c>
      <c r="N33" s="27" t="s">
        <v>400</v>
      </c>
      <c r="O33" s="27" t="s">
        <v>45</v>
      </c>
      <c r="P33" s="25">
        <v>100</v>
      </c>
      <c r="Q33" s="25">
        <v>0</v>
      </c>
      <c r="R33" s="25" t="s">
        <v>174</v>
      </c>
      <c r="S33" s="73">
        <v>1.5</v>
      </c>
      <c r="T33" s="29">
        <v>3065.04</v>
      </c>
      <c r="U33" s="28">
        <v>4597.5599999999995</v>
      </c>
      <c r="V33" s="28">
        <v>31266</v>
      </c>
      <c r="W33" s="28">
        <v>15633</v>
      </c>
      <c r="X33" s="28">
        <v>4732.5</v>
      </c>
      <c r="Y33" s="28">
        <v>14505301.800000001</v>
      </c>
      <c r="Z33" s="28">
        <v>10900</v>
      </c>
      <c r="AA33" s="28">
        <v>33408936</v>
      </c>
      <c r="AB33" s="28">
        <v>15633</v>
      </c>
      <c r="AC33" s="28"/>
      <c r="AD33" s="28">
        <v>0</v>
      </c>
      <c r="AE33" s="28"/>
      <c r="AF33" s="28">
        <v>0</v>
      </c>
      <c r="AG33" s="28"/>
      <c r="AH33" s="28"/>
      <c r="AI33" s="28">
        <v>0</v>
      </c>
      <c r="AJ33" s="28"/>
      <c r="AK33" s="28">
        <v>0</v>
      </c>
      <c r="AL33" s="28">
        <v>20844</v>
      </c>
      <c r="AM33" s="28">
        <v>20844</v>
      </c>
      <c r="AN33" s="27"/>
      <c r="AO33" s="24">
        <v>44958</v>
      </c>
      <c r="AP33" s="24">
        <v>45352</v>
      </c>
      <c r="AQ33" s="24"/>
      <c r="AR33" s="27" t="s">
        <v>47</v>
      </c>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row>
    <row r="34" spans="1:107" customFormat="1" ht="184.5" customHeight="1" x14ac:dyDescent="0.3">
      <c r="A34" s="26" t="s">
        <v>401</v>
      </c>
      <c r="B34" s="24">
        <v>44673</v>
      </c>
      <c r="C34" s="25">
        <v>1416</v>
      </c>
      <c r="D34" s="26" t="s">
        <v>402</v>
      </c>
      <c r="E34" s="6" t="s">
        <v>403</v>
      </c>
      <c r="F34" s="24">
        <v>44705</v>
      </c>
      <c r="G34" s="26" t="s">
        <v>404</v>
      </c>
      <c r="H34" s="27" t="s">
        <v>179</v>
      </c>
      <c r="I34" s="27" t="s">
        <v>405</v>
      </c>
      <c r="J34" s="28">
        <v>481293120</v>
      </c>
      <c r="K34" s="29">
        <v>481293120</v>
      </c>
      <c r="L34" s="29">
        <v>481293120</v>
      </c>
      <c r="M34" s="27" t="s">
        <v>357</v>
      </c>
      <c r="N34" s="27" t="s">
        <v>406</v>
      </c>
      <c r="O34" s="27" t="s">
        <v>359</v>
      </c>
      <c r="P34" s="25">
        <v>0</v>
      </c>
      <c r="Q34" s="25">
        <v>100</v>
      </c>
      <c r="R34" s="25" t="s">
        <v>184</v>
      </c>
      <c r="S34" s="67">
        <v>1000</v>
      </c>
      <c r="T34" s="29">
        <v>12.32</v>
      </c>
      <c r="U34" s="28">
        <v>12320</v>
      </c>
      <c r="V34" s="28">
        <v>39066000</v>
      </c>
      <c r="W34" s="28">
        <v>19533000</v>
      </c>
      <c r="X34" s="28"/>
      <c r="Y34" s="28"/>
      <c r="Z34" s="28"/>
      <c r="AA34" s="28"/>
      <c r="AB34" s="28">
        <v>19533000</v>
      </c>
      <c r="AC34" s="28"/>
      <c r="AD34" s="28"/>
      <c r="AE34" s="28"/>
      <c r="AF34" s="28"/>
      <c r="AG34" s="28"/>
      <c r="AH34" s="28"/>
      <c r="AI34" s="28"/>
      <c r="AJ34" s="28"/>
      <c r="AK34" s="28"/>
      <c r="AL34" s="28">
        <v>39066</v>
      </c>
      <c r="AM34" s="28">
        <v>39066</v>
      </c>
      <c r="AN34" s="27"/>
      <c r="AO34" s="24">
        <v>44936</v>
      </c>
      <c r="AP34" s="24">
        <v>44986</v>
      </c>
      <c r="AQ34" s="24"/>
      <c r="AR34" s="27" t="s">
        <v>47</v>
      </c>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row>
    <row r="35" spans="1:107" customFormat="1" ht="163.5" customHeight="1" x14ac:dyDescent="0.3">
      <c r="A35" s="26" t="s">
        <v>407</v>
      </c>
      <c r="B35" s="24">
        <v>44677</v>
      </c>
      <c r="C35" s="25">
        <v>1416</v>
      </c>
      <c r="D35" s="26" t="s">
        <v>408</v>
      </c>
      <c r="E35" s="6" t="s">
        <v>409</v>
      </c>
      <c r="F35" s="24">
        <v>44714</v>
      </c>
      <c r="G35" s="26" t="s">
        <v>410</v>
      </c>
      <c r="H35" s="27" t="s">
        <v>143</v>
      </c>
      <c r="I35" s="27" t="s">
        <v>411</v>
      </c>
      <c r="J35" s="28">
        <v>730992000</v>
      </c>
      <c r="K35" s="29">
        <v>730992000</v>
      </c>
      <c r="L35" s="29">
        <v>730992000</v>
      </c>
      <c r="M35" s="27" t="s">
        <v>412</v>
      </c>
      <c r="N35" s="27" t="s">
        <v>413</v>
      </c>
      <c r="O35" s="27" t="s">
        <v>218</v>
      </c>
      <c r="P35" s="25">
        <v>0</v>
      </c>
      <c r="Q35" s="25">
        <v>100</v>
      </c>
      <c r="R35" s="25" t="s">
        <v>414</v>
      </c>
      <c r="S35" s="67">
        <v>1000</v>
      </c>
      <c r="T35" s="29">
        <v>48.5</v>
      </c>
      <c r="U35" s="28">
        <v>48500</v>
      </c>
      <c r="V35" s="28">
        <v>15072000</v>
      </c>
      <c r="W35" s="28">
        <v>11772000</v>
      </c>
      <c r="X35" s="28">
        <v>2586000</v>
      </c>
      <c r="Y35" s="28">
        <v>125421000</v>
      </c>
      <c r="Z35" s="28">
        <v>9186000</v>
      </c>
      <c r="AA35" s="28">
        <v>445521000</v>
      </c>
      <c r="AB35" s="28">
        <v>3300000</v>
      </c>
      <c r="AC35" s="28">
        <v>740000</v>
      </c>
      <c r="AD35" s="28">
        <v>35890000</v>
      </c>
      <c r="AE35" s="28">
        <v>2560000</v>
      </c>
      <c r="AF35" s="28">
        <v>124160000</v>
      </c>
      <c r="AG35" s="28"/>
      <c r="AH35" s="28"/>
      <c r="AI35" s="28">
        <v>0</v>
      </c>
      <c r="AJ35" s="28"/>
      <c r="AK35" s="28">
        <v>0</v>
      </c>
      <c r="AL35" s="28">
        <v>15072</v>
      </c>
      <c r="AM35" s="28">
        <v>15072</v>
      </c>
      <c r="AN35" s="27"/>
      <c r="AO35" s="24">
        <v>44958</v>
      </c>
      <c r="AP35" s="24">
        <v>45097</v>
      </c>
      <c r="AQ35" s="24"/>
      <c r="AR35" s="27" t="s">
        <v>47</v>
      </c>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row>
    <row r="36" spans="1:107" customFormat="1" ht="157.5" customHeight="1" x14ac:dyDescent="0.3">
      <c r="A36" s="26" t="s">
        <v>415</v>
      </c>
      <c r="B36" s="24">
        <v>44677</v>
      </c>
      <c r="C36" s="25">
        <v>1416</v>
      </c>
      <c r="D36" s="26" t="s">
        <v>416</v>
      </c>
      <c r="E36" s="26" t="s">
        <v>416</v>
      </c>
      <c r="F36" s="26" t="s">
        <v>416</v>
      </c>
      <c r="G36" s="26" t="s">
        <v>416</v>
      </c>
      <c r="H36" s="26" t="s">
        <v>416</v>
      </c>
      <c r="I36" s="27" t="s">
        <v>417</v>
      </c>
      <c r="J36" s="34" t="s">
        <v>416</v>
      </c>
      <c r="K36" s="29" t="s">
        <v>416</v>
      </c>
      <c r="L36" s="29">
        <v>702951908.88</v>
      </c>
      <c r="M36" s="34" t="s">
        <v>416</v>
      </c>
      <c r="N36" s="39" t="s">
        <v>416</v>
      </c>
      <c r="O36" s="34" t="s">
        <v>416</v>
      </c>
      <c r="P36" s="34" t="s">
        <v>416</v>
      </c>
      <c r="Q36" s="34" t="s">
        <v>416</v>
      </c>
      <c r="R36" s="34" t="s">
        <v>416</v>
      </c>
      <c r="S36" s="34" t="s">
        <v>416</v>
      </c>
      <c r="T36" s="34" t="s">
        <v>416</v>
      </c>
      <c r="U36" s="34" t="s">
        <v>416</v>
      </c>
      <c r="V36" s="34" t="s">
        <v>416</v>
      </c>
      <c r="W36" s="34" t="s">
        <v>416</v>
      </c>
      <c r="X36" s="34"/>
      <c r="Y36" s="34"/>
      <c r="Z36" s="34"/>
      <c r="AA36" s="34"/>
      <c r="AB36" s="34" t="s">
        <v>416</v>
      </c>
      <c r="AC36" s="34"/>
      <c r="AD36" s="34"/>
      <c r="AE36" s="34"/>
      <c r="AF36" s="34"/>
      <c r="AG36" s="34" t="s">
        <v>416</v>
      </c>
      <c r="AH36" s="34"/>
      <c r="AI36" s="34"/>
      <c r="AJ36" s="34"/>
      <c r="AK36" s="34"/>
      <c r="AL36" s="34" t="s">
        <v>416</v>
      </c>
      <c r="AM36" s="34" t="s">
        <v>416</v>
      </c>
      <c r="AN36" s="34" t="s">
        <v>416</v>
      </c>
      <c r="AO36" s="34" t="s">
        <v>416</v>
      </c>
      <c r="AP36" s="34" t="s">
        <v>416</v>
      </c>
      <c r="AQ36" s="34" t="s">
        <v>416</v>
      </c>
      <c r="AR36" s="34" t="s">
        <v>416</v>
      </c>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row>
    <row r="37" spans="1:107" customFormat="1" ht="138.75" customHeight="1" x14ac:dyDescent="0.3">
      <c r="A37" s="26" t="s">
        <v>418</v>
      </c>
      <c r="B37" s="24">
        <v>44677</v>
      </c>
      <c r="C37" s="25">
        <v>1416</v>
      </c>
      <c r="D37" s="26" t="s">
        <v>419</v>
      </c>
      <c r="E37" s="6" t="s">
        <v>420</v>
      </c>
      <c r="F37" s="24">
        <v>44712</v>
      </c>
      <c r="G37" s="26" t="s">
        <v>421</v>
      </c>
      <c r="H37" s="27" t="s">
        <v>422</v>
      </c>
      <c r="I37" s="27" t="s">
        <v>423</v>
      </c>
      <c r="J37" s="28">
        <v>1118776892.9400001</v>
      </c>
      <c r="K37" s="29">
        <v>1118776892.9400001</v>
      </c>
      <c r="L37" s="29">
        <v>1118776892.9400001</v>
      </c>
      <c r="M37" s="27" t="s">
        <v>424</v>
      </c>
      <c r="N37" s="27" t="s">
        <v>425</v>
      </c>
      <c r="O37" s="27" t="s">
        <v>45</v>
      </c>
      <c r="P37" s="25">
        <v>100</v>
      </c>
      <c r="Q37" s="25">
        <v>0</v>
      </c>
      <c r="R37" s="25" t="s">
        <v>156</v>
      </c>
      <c r="S37" s="67">
        <v>3</v>
      </c>
      <c r="T37" s="29">
        <v>69666.66</v>
      </c>
      <c r="U37" s="28">
        <v>208999.98</v>
      </c>
      <c r="V37" s="28">
        <v>16059</v>
      </c>
      <c r="W37" s="28">
        <v>8043</v>
      </c>
      <c r="X37" s="53"/>
      <c r="Y37" s="53"/>
      <c r="Z37" s="53"/>
      <c r="AA37" s="53"/>
      <c r="AB37" s="53">
        <v>8016</v>
      </c>
      <c r="AC37" s="53"/>
      <c r="AD37" s="53"/>
      <c r="AE37" s="53"/>
      <c r="AF37" s="53"/>
      <c r="AG37" s="28"/>
      <c r="AH37" s="28"/>
      <c r="AI37" s="28"/>
      <c r="AJ37" s="28"/>
      <c r="AK37" s="28"/>
      <c r="AL37" s="28">
        <v>5353</v>
      </c>
      <c r="AM37" s="28">
        <v>5353</v>
      </c>
      <c r="AN37" s="27"/>
      <c r="AO37" s="24">
        <v>44936</v>
      </c>
      <c r="AP37" s="24">
        <v>44986</v>
      </c>
      <c r="AQ37" s="24"/>
      <c r="AR37" s="27" t="s">
        <v>370</v>
      </c>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row>
    <row r="38" spans="1:107" customFormat="1" ht="127.5" customHeight="1" x14ac:dyDescent="0.3">
      <c r="A38" s="26" t="s">
        <v>426</v>
      </c>
      <c r="B38" s="24">
        <v>44677</v>
      </c>
      <c r="C38" s="25">
        <v>1416</v>
      </c>
      <c r="D38" s="26" t="s">
        <v>427</v>
      </c>
      <c r="E38" s="6" t="s">
        <v>428</v>
      </c>
      <c r="F38" s="24">
        <v>44712</v>
      </c>
      <c r="G38" s="25" t="s">
        <v>429</v>
      </c>
      <c r="H38" s="27" t="s">
        <v>143</v>
      </c>
      <c r="I38" s="27" t="s">
        <v>430</v>
      </c>
      <c r="J38" s="28">
        <v>1369797000</v>
      </c>
      <c r="K38" s="29">
        <v>1369797000</v>
      </c>
      <c r="L38" s="29">
        <v>2087771400</v>
      </c>
      <c r="M38" s="27" t="s">
        <v>431</v>
      </c>
      <c r="N38" s="27" t="s">
        <v>432</v>
      </c>
      <c r="O38" s="27" t="s">
        <v>147</v>
      </c>
      <c r="P38" s="25">
        <v>0</v>
      </c>
      <c r="Q38" s="25">
        <v>100</v>
      </c>
      <c r="R38" s="25" t="s">
        <v>156</v>
      </c>
      <c r="S38" s="67">
        <v>1</v>
      </c>
      <c r="T38" s="29">
        <v>85800</v>
      </c>
      <c r="U38" s="28">
        <v>85800</v>
      </c>
      <c r="V38" s="28">
        <v>24333</v>
      </c>
      <c r="W38" s="28">
        <v>7597</v>
      </c>
      <c r="X38" s="28"/>
      <c r="Y38" s="28"/>
      <c r="Z38" s="28"/>
      <c r="AA38" s="28"/>
      <c r="AB38" s="74">
        <v>8368</v>
      </c>
      <c r="AC38" s="74"/>
      <c r="AD38" s="74"/>
      <c r="AE38" s="74"/>
      <c r="AF38" s="74"/>
      <c r="AG38" s="28">
        <v>8368</v>
      </c>
      <c r="AH38" s="28"/>
      <c r="AI38" s="28"/>
      <c r="AJ38" s="28"/>
      <c r="AK38" s="28"/>
      <c r="AL38" s="28">
        <v>24333</v>
      </c>
      <c r="AM38" s="28">
        <v>24333</v>
      </c>
      <c r="AN38" s="27"/>
      <c r="AO38" s="24">
        <v>44936</v>
      </c>
      <c r="AP38" s="24">
        <v>44986</v>
      </c>
      <c r="AQ38" s="24">
        <v>45323</v>
      </c>
      <c r="AR38" s="27" t="s">
        <v>370</v>
      </c>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row>
    <row r="39" spans="1:107" customFormat="1" ht="78" x14ac:dyDescent="0.3">
      <c r="A39" s="26" t="s">
        <v>433</v>
      </c>
      <c r="B39" s="24">
        <v>44677</v>
      </c>
      <c r="C39" s="25">
        <v>1416</v>
      </c>
      <c r="D39" s="26" t="s">
        <v>434</v>
      </c>
      <c r="E39" s="6" t="s">
        <v>435</v>
      </c>
      <c r="F39" s="24">
        <v>44711</v>
      </c>
      <c r="G39" s="26" t="s">
        <v>436</v>
      </c>
      <c r="H39" s="27" t="s">
        <v>135</v>
      </c>
      <c r="I39" s="27" t="s">
        <v>437</v>
      </c>
      <c r="J39" s="28">
        <v>1387286299.3499999</v>
      </c>
      <c r="K39" s="29">
        <v>1387286299.3499999</v>
      </c>
      <c r="L39" s="29">
        <v>2082265948.3499999</v>
      </c>
      <c r="M39" s="27" t="s">
        <v>438</v>
      </c>
      <c r="N39" s="27" t="s">
        <v>439</v>
      </c>
      <c r="O39" s="27" t="s">
        <v>45</v>
      </c>
      <c r="P39" s="25">
        <v>100</v>
      </c>
      <c r="Q39" s="25">
        <v>0</v>
      </c>
      <c r="R39" s="25" t="s">
        <v>156</v>
      </c>
      <c r="S39" s="67">
        <v>21</v>
      </c>
      <c r="T39" s="29">
        <v>14142.849999999999</v>
      </c>
      <c r="U39" s="28">
        <v>296999.84999999998</v>
      </c>
      <c r="V39" s="28">
        <v>147231</v>
      </c>
      <c r="W39" s="28">
        <v>48951</v>
      </c>
      <c r="X39" s="28"/>
      <c r="Y39" s="28"/>
      <c r="Z39" s="28"/>
      <c r="AA39" s="28"/>
      <c r="AB39" s="28">
        <v>49140</v>
      </c>
      <c r="AC39" s="28"/>
      <c r="AD39" s="28"/>
      <c r="AE39" s="28"/>
      <c r="AF39" s="28"/>
      <c r="AG39" s="28">
        <v>49140</v>
      </c>
      <c r="AH39" s="28"/>
      <c r="AI39" s="28"/>
      <c r="AJ39" s="28"/>
      <c r="AK39" s="28"/>
      <c r="AL39" s="28">
        <v>7011</v>
      </c>
      <c r="AM39" s="28">
        <v>7011</v>
      </c>
      <c r="AN39" s="27"/>
      <c r="AO39" s="24">
        <v>44936</v>
      </c>
      <c r="AP39" s="24">
        <v>44986</v>
      </c>
      <c r="AQ39" s="24">
        <v>45352</v>
      </c>
      <c r="AR39" s="27" t="s">
        <v>370</v>
      </c>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row>
    <row r="40" spans="1:107" customFormat="1" ht="133.5" customHeight="1" x14ac:dyDescent="0.3">
      <c r="A40" s="26" t="s">
        <v>440</v>
      </c>
      <c r="B40" s="24">
        <v>44677</v>
      </c>
      <c r="C40" s="25">
        <v>1416</v>
      </c>
      <c r="D40" s="26" t="s">
        <v>441</v>
      </c>
      <c r="E40" s="6" t="s">
        <v>442</v>
      </c>
      <c r="F40" s="24">
        <v>44708</v>
      </c>
      <c r="G40" s="25" t="s">
        <v>443</v>
      </c>
      <c r="H40" s="27" t="s">
        <v>143</v>
      </c>
      <c r="I40" s="27" t="s">
        <v>444</v>
      </c>
      <c r="J40" s="28">
        <v>92331360</v>
      </c>
      <c r="K40" s="29">
        <v>92331360</v>
      </c>
      <c r="L40" s="29">
        <v>92331360</v>
      </c>
      <c r="M40" s="27" t="s">
        <v>412</v>
      </c>
      <c r="N40" s="27" t="s">
        <v>445</v>
      </c>
      <c r="O40" s="27" t="s">
        <v>218</v>
      </c>
      <c r="P40" s="25"/>
      <c r="Q40" s="25"/>
      <c r="R40" s="25" t="s">
        <v>414</v>
      </c>
      <c r="S40" s="67">
        <v>500</v>
      </c>
      <c r="T40" s="29">
        <v>51.04</v>
      </c>
      <c r="U40" s="28">
        <v>25520</v>
      </c>
      <c r="V40" s="28">
        <v>1809000</v>
      </c>
      <c r="W40" s="28">
        <v>1809000</v>
      </c>
      <c r="X40" s="28">
        <v>1449500</v>
      </c>
      <c r="Y40" s="28">
        <v>73982480</v>
      </c>
      <c r="Z40" s="28">
        <v>359500</v>
      </c>
      <c r="AA40" s="28">
        <v>18348880</v>
      </c>
      <c r="AB40" s="28"/>
      <c r="AC40" s="28"/>
      <c r="AD40" s="28">
        <v>0</v>
      </c>
      <c r="AE40" s="28"/>
      <c r="AF40" s="28">
        <v>0</v>
      </c>
      <c r="AG40" s="28"/>
      <c r="AH40" s="28"/>
      <c r="AI40" s="28">
        <v>0</v>
      </c>
      <c r="AJ40" s="28"/>
      <c r="AK40" s="28">
        <v>0</v>
      </c>
      <c r="AL40" s="28">
        <v>3618</v>
      </c>
      <c r="AM40" s="28">
        <v>3618</v>
      </c>
      <c r="AN40" s="27"/>
      <c r="AO40" s="24">
        <v>44958</v>
      </c>
      <c r="AP40" s="24"/>
      <c r="AQ40" s="24"/>
      <c r="AR40" s="27" t="s">
        <v>47</v>
      </c>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row>
    <row r="41" spans="1:107" customFormat="1" ht="139.5" customHeight="1" x14ac:dyDescent="0.3">
      <c r="A41" s="26" t="s">
        <v>446</v>
      </c>
      <c r="B41" s="24">
        <v>44677</v>
      </c>
      <c r="C41" s="25">
        <v>1416</v>
      </c>
      <c r="D41" s="26" t="s">
        <v>447</v>
      </c>
      <c r="E41" s="26" t="s">
        <v>447</v>
      </c>
      <c r="F41" s="26" t="s">
        <v>447</v>
      </c>
      <c r="G41" s="26" t="s">
        <v>447</v>
      </c>
      <c r="H41" s="26" t="s">
        <v>447</v>
      </c>
      <c r="I41" s="27" t="s">
        <v>448</v>
      </c>
      <c r="J41" s="34" t="s">
        <v>447</v>
      </c>
      <c r="K41" s="29" t="s">
        <v>447</v>
      </c>
      <c r="L41" s="29" t="s">
        <v>447</v>
      </c>
      <c r="M41" s="34" t="s">
        <v>447</v>
      </c>
      <c r="N41" s="39" t="s">
        <v>447</v>
      </c>
      <c r="O41" s="34" t="s">
        <v>447</v>
      </c>
      <c r="P41" s="34" t="s">
        <v>447</v>
      </c>
      <c r="Q41" s="34" t="s">
        <v>447</v>
      </c>
      <c r="R41" s="34" t="s">
        <v>447</v>
      </c>
      <c r="S41" s="34" t="s">
        <v>447</v>
      </c>
      <c r="T41" s="34" t="s">
        <v>447</v>
      </c>
      <c r="U41" s="34" t="s">
        <v>447</v>
      </c>
      <c r="V41" s="34" t="s">
        <v>447</v>
      </c>
      <c r="W41" s="34" t="s">
        <v>447</v>
      </c>
      <c r="X41" s="34"/>
      <c r="Y41" s="34"/>
      <c r="Z41" s="34"/>
      <c r="AA41" s="34"/>
      <c r="AB41" s="34" t="s">
        <v>447</v>
      </c>
      <c r="AC41" s="34"/>
      <c r="AD41" s="34"/>
      <c r="AE41" s="34"/>
      <c r="AF41" s="34"/>
      <c r="AG41" s="34" t="s">
        <v>447</v>
      </c>
      <c r="AH41" s="34"/>
      <c r="AI41" s="34"/>
      <c r="AJ41" s="34"/>
      <c r="AK41" s="34"/>
      <c r="AL41" s="34" t="s">
        <v>447</v>
      </c>
      <c r="AM41" s="34" t="s">
        <v>447</v>
      </c>
      <c r="AN41" s="34" t="s">
        <v>447</v>
      </c>
      <c r="AO41" s="34" t="s">
        <v>447</v>
      </c>
      <c r="AP41" s="34" t="s">
        <v>447</v>
      </c>
      <c r="AQ41" s="34" t="s">
        <v>447</v>
      </c>
      <c r="AR41" s="34" t="s">
        <v>447</v>
      </c>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row>
    <row r="42" spans="1:107" customFormat="1" ht="137.25" customHeight="1" x14ac:dyDescent="0.3">
      <c r="A42" s="26" t="s">
        <v>449</v>
      </c>
      <c r="B42" s="24">
        <v>44678</v>
      </c>
      <c r="C42" s="25">
        <v>1416</v>
      </c>
      <c r="D42" s="26" t="s">
        <v>450</v>
      </c>
      <c r="E42" s="6" t="s">
        <v>451</v>
      </c>
      <c r="F42" s="24">
        <v>44720</v>
      </c>
      <c r="G42" s="26" t="s">
        <v>452</v>
      </c>
      <c r="H42" s="27" t="s">
        <v>342</v>
      </c>
      <c r="I42" s="27" t="s">
        <v>453</v>
      </c>
      <c r="J42" s="28">
        <v>1209556819.2</v>
      </c>
      <c r="K42" s="29">
        <v>1209556819.2</v>
      </c>
      <c r="L42" s="29">
        <v>2419113638.4000001</v>
      </c>
      <c r="M42" s="27" t="s">
        <v>399</v>
      </c>
      <c r="N42" s="27" t="s">
        <v>454</v>
      </c>
      <c r="O42" s="27" t="s">
        <v>45</v>
      </c>
      <c r="P42" s="25">
        <v>100</v>
      </c>
      <c r="Q42" s="25">
        <v>0</v>
      </c>
      <c r="R42" s="25" t="s">
        <v>174</v>
      </c>
      <c r="S42" s="67">
        <v>1.5</v>
      </c>
      <c r="T42" s="29">
        <v>6006.4000000000005</v>
      </c>
      <c r="U42" s="28">
        <v>9009.6</v>
      </c>
      <c r="V42" s="28">
        <v>402756</v>
      </c>
      <c r="W42" s="28">
        <v>201378</v>
      </c>
      <c r="X42" s="28"/>
      <c r="Y42" s="28"/>
      <c r="Z42" s="28"/>
      <c r="AA42" s="28"/>
      <c r="AB42" s="28">
        <v>201378</v>
      </c>
      <c r="AC42" s="28"/>
      <c r="AD42" s="28"/>
      <c r="AE42" s="28"/>
      <c r="AF42" s="28"/>
      <c r="AG42" s="28"/>
      <c r="AH42" s="28"/>
      <c r="AI42" s="28"/>
      <c r="AJ42" s="28"/>
      <c r="AK42" s="28"/>
      <c r="AL42" s="28">
        <v>268504</v>
      </c>
      <c r="AM42" s="28">
        <v>268504</v>
      </c>
      <c r="AN42" s="27"/>
      <c r="AO42" s="24">
        <v>44958</v>
      </c>
      <c r="AP42" s="24">
        <v>45352</v>
      </c>
      <c r="AQ42" s="24"/>
      <c r="AR42" s="27" t="s">
        <v>47</v>
      </c>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row>
    <row r="43" spans="1:107" customFormat="1" ht="137.25" customHeight="1" x14ac:dyDescent="0.3">
      <c r="A43" s="26" t="s">
        <v>455</v>
      </c>
      <c r="B43" s="24">
        <v>44678</v>
      </c>
      <c r="C43" s="25">
        <v>1416</v>
      </c>
      <c r="D43" s="26" t="s">
        <v>456</v>
      </c>
      <c r="E43" s="6" t="s">
        <v>457</v>
      </c>
      <c r="F43" s="24">
        <v>44712</v>
      </c>
      <c r="G43" s="25" t="s">
        <v>458</v>
      </c>
      <c r="H43" s="27" t="s">
        <v>143</v>
      </c>
      <c r="I43" s="27" t="s">
        <v>459</v>
      </c>
      <c r="J43" s="28">
        <v>43857244.079999998</v>
      </c>
      <c r="K43" s="29">
        <v>43857244.079999998</v>
      </c>
      <c r="L43" s="29">
        <v>43857244.079999998</v>
      </c>
      <c r="M43" s="27" t="s">
        <v>460</v>
      </c>
      <c r="N43" s="27" t="s">
        <v>461</v>
      </c>
      <c r="O43" s="27" t="s">
        <v>303</v>
      </c>
      <c r="P43" s="25">
        <v>0</v>
      </c>
      <c r="Q43" s="25">
        <v>100</v>
      </c>
      <c r="R43" s="25" t="s">
        <v>174</v>
      </c>
      <c r="S43" s="67">
        <v>11.7</v>
      </c>
      <c r="T43" s="29">
        <v>7941.7</v>
      </c>
      <c r="U43" s="28">
        <v>92917.89</v>
      </c>
      <c r="V43" s="28">
        <v>5522.4</v>
      </c>
      <c r="W43" s="28">
        <v>5522.4</v>
      </c>
      <c r="X43" s="28"/>
      <c r="Y43" s="28"/>
      <c r="Z43" s="28"/>
      <c r="AA43" s="28"/>
      <c r="AB43" s="28"/>
      <c r="AC43" s="28"/>
      <c r="AD43" s="28"/>
      <c r="AE43" s="28"/>
      <c r="AF43" s="28"/>
      <c r="AG43" s="28"/>
      <c r="AH43" s="28"/>
      <c r="AI43" s="28"/>
      <c r="AJ43" s="28"/>
      <c r="AK43" s="28"/>
      <c r="AL43" s="28">
        <v>472</v>
      </c>
      <c r="AM43" s="28">
        <v>472</v>
      </c>
      <c r="AN43" s="27"/>
      <c r="AO43" s="24">
        <v>44958</v>
      </c>
      <c r="AP43" s="24"/>
      <c r="AQ43" s="24"/>
      <c r="AR43" s="27" t="s">
        <v>47</v>
      </c>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row>
    <row r="44" spans="1:107" customFormat="1" ht="46.8" x14ac:dyDescent="0.3">
      <c r="A44" s="26" t="s">
        <v>462</v>
      </c>
      <c r="B44" s="24">
        <v>44678</v>
      </c>
      <c r="C44" s="25">
        <v>1416</v>
      </c>
      <c r="D44" s="26" t="s">
        <v>416</v>
      </c>
      <c r="E44" s="26" t="s">
        <v>416</v>
      </c>
      <c r="F44" s="26" t="s">
        <v>416</v>
      </c>
      <c r="G44" s="26" t="s">
        <v>416</v>
      </c>
      <c r="H44" s="26" t="s">
        <v>416</v>
      </c>
      <c r="I44" s="27" t="s">
        <v>463</v>
      </c>
      <c r="J44" s="34" t="s">
        <v>416</v>
      </c>
      <c r="K44" s="29" t="s">
        <v>416</v>
      </c>
      <c r="L44" s="29">
        <v>702951908.88</v>
      </c>
      <c r="M44" s="34" t="s">
        <v>416</v>
      </c>
      <c r="N44" s="39" t="s">
        <v>416</v>
      </c>
      <c r="O44" s="34" t="s">
        <v>416</v>
      </c>
      <c r="P44" s="34" t="s">
        <v>416</v>
      </c>
      <c r="Q44" s="34" t="s">
        <v>416</v>
      </c>
      <c r="R44" s="34" t="s">
        <v>416</v>
      </c>
      <c r="S44" s="34" t="s">
        <v>416</v>
      </c>
      <c r="T44" s="34" t="s">
        <v>416</v>
      </c>
      <c r="U44" s="34" t="s">
        <v>416</v>
      </c>
      <c r="V44" s="34" t="s">
        <v>416</v>
      </c>
      <c r="W44" s="34" t="s">
        <v>416</v>
      </c>
      <c r="X44" s="34"/>
      <c r="Y44" s="34"/>
      <c r="Z44" s="34"/>
      <c r="AA44" s="34"/>
      <c r="AB44" s="34" t="s">
        <v>416</v>
      </c>
      <c r="AC44" s="34"/>
      <c r="AD44" s="34"/>
      <c r="AE44" s="34"/>
      <c r="AF44" s="34"/>
      <c r="AG44" s="34" t="s">
        <v>416</v>
      </c>
      <c r="AH44" s="34"/>
      <c r="AI44" s="34"/>
      <c r="AJ44" s="34"/>
      <c r="AK44" s="34"/>
      <c r="AL44" s="34" t="s">
        <v>416</v>
      </c>
      <c r="AM44" s="34" t="s">
        <v>416</v>
      </c>
      <c r="AN44" s="34" t="s">
        <v>416</v>
      </c>
      <c r="AO44" s="34" t="s">
        <v>416</v>
      </c>
      <c r="AP44" s="34" t="s">
        <v>416</v>
      </c>
      <c r="AQ44" s="34" t="s">
        <v>416</v>
      </c>
      <c r="AR44" s="34" t="s">
        <v>416</v>
      </c>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row>
    <row r="45" spans="1:107" customFormat="1" ht="47.25" customHeight="1" x14ac:dyDescent="0.3">
      <c r="A45" s="26" t="s">
        <v>464</v>
      </c>
      <c r="B45" s="24">
        <v>44678</v>
      </c>
      <c r="C45" s="25">
        <v>1416</v>
      </c>
      <c r="D45" s="26" t="s">
        <v>465</v>
      </c>
      <c r="E45" s="6" t="s">
        <v>466</v>
      </c>
      <c r="F45" s="24">
        <v>44711</v>
      </c>
      <c r="G45" s="26" t="s">
        <v>467</v>
      </c>
      <c r="H45" s="27" t="s">
        <v>135</v>
      </c>
      <c r="I45" s="27" t="s">
        <v>468</v>
      </c>
      <c r="J45" s="28">
        <v>5804396.2800000003</v>
      </c>
      <c r="K45" s="29">
        <v>5804396.2800000003</v>
      </c>
      <c r="L45" s="29">
        <v>11608792.560000001</v>
      </c>
      <c r="M45" s="27" t="s">
        <v>469</v>
      </c>
      <c r="N45" s="27" t="s">
        <v>470</v>
      </c>
      <c r="O45" s="27" t="s">
        <v>173</v>
      </c>
      <c r="P45" s="25">
        <v>0</v>
      </c>
      <c r="Q45" s="25">
        <v>100</v>
      </c>
      <c r="R45" s="25" t="s">
        <v>156</v>
      </c>
      <c r="S45" s="67">
        <v>2</v>
      </c>
      <c r="T45" s="29">
        <v>22497.66</v>
      </c>
      <c r="U45" s="28">
        <v>44995.32</v>
      </c>
      <c r="V45" s="28">
        <v>516</v>
      </c>
      <c r="W45" s="28">
        <v>258</v>
      </c>
      <c r="X45" s="28">
        <v>96</v>
      </c>
      <c r="Y45" s="28">
        <v>2159775.36</v>
      </c>
      <c r="Z45" s="28">
        <v>162</v>
      </c>
      <c r="AA45" s="28">
        <v>3644620.92</v>
      </c>
      <c r="AB45" s="28">
        <v>258</v>
      </c>
      <c r="AC45" s="28"/>
      <c r="AD45" s="28">
        <v>0</v>
      </c>
      <c r="AE45" s="28"/>
      <c r="AF45" s="28">
        <v>0</v>
      </c>
      <c r="AG45" s="28"/>
      <c r="AH45" s="28"/>
      <c r="AI45" s="28">
        <v>0</v>
      </c>
      <c r="AJ45" s="28"/>
      <c r="AK45" s="28">
        <v>0</v>
      </c>
      <c r="AL45" s="28">
        <v>258</v>
      </c>
      <c r="AM45" s="28">
        <v>258</v>
      </c>
      <c r="AN45" s="27"/>
      <c r="AO45" s="24">
        <v>44958</v>
      </c>
      <c r="AP45" s="24">
        <v>45352</v>
      </c>
      <c r="AQ45" s="24"/>
      <c r="AR45" s="27" t="s">
        <v>47</v>
      </c>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row>
    <row r="46" spans="1:107" customFormat="1" ht="63.75" customHeight="1" x14ac:dyDescent="0.3">
      <c r="A46" s="26" t="s">
        <v>471</v>
      </c>
      <c r="B46" s="24">
        <v>44678</v>
      </c>
      <c r="C46" s="25">
        <v>1416</v>
      </c>
      <c r="D46" s="26" t="s">
        <v>472</v>
      </c>
      <c r="E46" s="6" t="s">
        <v>473</v>
      </c>
      <c r="F46" s="24">
        <v>44711</v>
      </c>
      <c r="G46" s="26" t="s">
        <v>474</v>
      </c>
      <c r="H46" s="27" t="s">
        <v>179</v>
      </c>
      <c r="I46" s="27" t="s">
        <v>475</v>
      </c>
      <c r="J46" s="28">
        <v>133077600</v>
      </c>
      <c r="K46" s="29">
        <v>133077600</v>
      </c>
      <c r="L46" s="29">
        <v>200319360</v>
      </c>
      <c r="M46" s="27" t="s">
        <v>324</v>
      </c>
      <c r="N46" s="27" t="s">
        <v>476</v>
      </c>
      <c r="O46" s="27" t="s">
        <v>173</v>
      </c>
      <c r="P46" s="25">
        <v>0</v>
      </c>
      <c r="Q46" s="25">
        <v>100</v>
      </c>
      <c r="R46" s="25" t="s">
        <v>184</v>
      </c>
      <c r="S46" s="67">
        <v>2000</v>
      </c>
      <c r="T46" s="29">
        <v>12.12</v>
      </c>
      <c r="U46" s="28">
        <v>24240</v>
      </c>
      <c r="V46" s="28">
        <v>16528000</v>
      </c>
      <c r="W46" s="28">
        <v>5432000</v>
      </c>
      <c r="X46" s="28"/>
      <c r="Y46" s="28"/>
      <c r="Z46" s="28"/>
      <c r="AA46" s="28"/>
      <c r="AB46" s="28">
        <v>5548000</v>
      </c>
      <c r="AC46" s="28"/>
      <c r="AD46" s="28"/>
      <c r="AE46" s="28"/>
      <c r="AF46" s="28"/>
      <c r="AG46" s="28">
        <v>5548000</v>
      </c>
      <c r="AH46" s="28"/>
      <c r="AI46" s="28"/>
      <c r="AJ46" s="28"/>
      <c r="AK46" s="28"/>
      <c r="AL46" s="28">
        <v>8264</v>
      </c>
      <c r="AM46" s="28">
        <v>8264</v>
      </c>
      <c r="AN46" s="27"/>
      <c r="AO46" s="24">
        <v>44967</v>
      </c>
      <c r="AP46" s="24">
        <v>44986</v>
      </c>
      <c r="AQ46" s="24">
        <v>45352</v>
      </c>
      <c r="AR46" s="27" t="s">
        <v>47</v>
      </c>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row>
    <row r="47" spans="1:107" customFormat="1" ht="63.75" customHeight="1" x14ac:dyDescent="0.3">
      <c r="A47" s="26" t="s">
        <v>477</v>
      </c>
      <c r="B47" s="24">
        <v>44678</v>
      </c>
      <c r="C47" s="25">
        <v>1416</v>
      </c>
      <c r="D47" s="26" t="s">
        <v>416</v>
      </c>
      <c r="E47" s="26" t="s">
        <v>416</v>
      </c>
      <c r="F47" s="26" t="s">
        <v>416</v>
      </c>
      <c r="G47" s="26" t="s">
        <v>416</v>
      </c>
      <c r="H47" s="26" t="s">
        <v>416</v>
      </c>
      <c r="I47" s="27" t="s">
        <v>478</v>
      </c>
      <c r="J47" s="34" t="s">
        <v>416</v>
      </c>
      <c r="K47" s="29" t="s">
        <v>416</v>
      </c>
      <c r="L47" s="29" t="s">
        <v>416</v>
      </c>
      <c r="M47" s="34" t="s">
        <v>416</v>
      </c>
      <c r="N47" s="39" t="s">
        <v>416</v>
      </c>
      <c r="O47" s="34" t="s">
        <v>416</v>
      </c>
      <c r="P47" s="34" t="s">
        <v>416</v>
      </c>
      <c r="Q47" s="34" t="s">
        <v>416</v>
      </c>
      <c r="R47" s="34" t="s">
        <v>416</v>
      </c>
      <c r="S47" s="34" t="s">
        <v>416</v>
      </c>
      <c r="T47" s="34" t="s">
        <v>416</v>
      </c>
      <c r="U47" s="34" t="s">
        <v>416</v>
      </c>
      <c r="V47" s="34" t="s">
        <v>416</v>
      </c>
      <c r="W47" s="34" t="s">
        <v>416</v>
      </c>
      <c r="X47" s="34"/>
      <c r="Y47" s="34"/>
      <c r="Z47" s="34"/>
      <c r="AA47" s="34"/>
      <c r="AB47" s="34" t="s">
        <v>416</v>
      </c>
      <c r="AC47" s="34"/>
      <c r="AD47" s="34"/>
      <c r="AE47" s="34"/>
      <c r="AF47" s="34"/>
      <c r="AG47" s="34" t="s">
        <v>416</v>
      </c>
      <c r="AH47" s="34"/>
      <c r="AI47" s="34"/>
      <c r="AJ47" s="34"/>
      <c r="AK47" s="34"/>
      <c r="AL47" s="34" t="s">
        <v>416</v>
      </c>
      <c r="AM47" s="34" t="s">
        <v>416</v>
      </c>
      <c r="AN47" s="34" t="s">
        <v>416</v>
      </c>
      <c r="AO47" s="34" t="s">
        <v>416</v>
      </c>
      <c r="AP47" s="34" t="s">
        <v>416</v>
      </c>
      <c r="AQ47" s="34" t="s">
        <v>416</v>
      </c>
      <c r="AR47" s="34" t="s">
        <v>416</v>
      </c>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row>
    <row r="48" spans="1:107" customFormat="1" ht="63.75" customHeight="1" x14ac:dyDescent="0.3">
      <c r="A48" s="26" t="s">
        <v>479</v>
      </c>
      <c r="B48" s="24">
        <v>44678</v>
      </c>
      <c r="C48" s="25">
        <v>1416</v>
      </c>
      <c r="D48" s="26" t="s">
        <v>480</v>
      </c>
      <c r="E48" s="6" t="s">
        <v>481</v>
      </c>
      <c r="F48" s="24">
        <v>44711</v>
      </c>
      <c r="G48" s="26" t="s">
        <v>482</v>
      </c>
      <c r="H48" s="27" t="s">
        <v>135</v>
      </c>
      <c r="I48" s="27" t="s">
        <v>483</v>
      </c>
      <c r="J48" s="28">
        <v>4812012.8</v>
      </c>
      <c r="K48" s="29">
        <v>4812012.8</v>
      </c>
      <c r="L48" s="29">
        <v>9624025.5999999996</v>
      </c>
      <c r="M48" s="27" t="s">
        <v>484</v>
      </c>
      <c r="N48" s="27" t="s">
        <v>485</v>
      </c>
      <c r="O48" s="27" t="s">
        <v>155</v>
      </c>
      <c r="P48" s="63">
        <v>0</v>
      </c>
      <c r="Q48" s="25">
        <v>100</v>
      </c>
      <c r="R48" s="25" t="s">
        <v>174</v>
      </c>
      <c r="S48" s="67">
        <v>4</v>
      </c>
      <c r="T48" s="29">
        <v>8592.8799999999992</v>
      </c>
      <c r="U48" s="28">
        <v>34371.519999999997</v>
      </c>
      <c r="V48" s="28">
        <v>1120</v>
      </c>
      <c r="W48" s="28">
        <v>560</v>
      </c>
      <c r="X48" s="28">
        <v>48</v>
      </c>
      <c r="Y48" s="28">
        <v>412458.23999999999</v>
      </c>
      <c r="Z48" s="28">
        <v>512</v>
      </c>
      <c r="AA48" s="28">
        <v>4399554.5599999996</v>
      </c>
      <c r="AB48" s="28">
        <v>560</v>
      </c>
      <c r="AC48" s="28"/>
      <c r="AD48" s="28">
        <v>0</v>
      </c>
      <c r="AE48" s="28"/>
      <c r="AF48" s="28">
        <v>0</v>
      </c>
      <c r="AG48" s="28"/>
      <c r="AH48" s="28"/>
      <c r="AI48" s="28">
        <v>0</v>
      </c>
      <c r="AJ48" s="28"/>
      <c r="AK48" s="28">
        <v>0</v>
      </c>
      <c r="AL48" s="28">
        <v>280</v>
      </c>
      <c r="AM48" s="28">
        <v>280</v>
      </c>
      <c r="AN48" s="27"/>
      <c r="AO48" s="24">
        <v>44986</v>
      </c>
      <c r="AP48" s="24">
        <v>45352</v>
      </c>
      <c r="AQ48" s="24"/>
      <c r="AR48" s="27" t="s">
        <v>47</v>
      </c>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row>
    <row r="49" spans="1:107" customFormat="1" ht="47.25" customHeight="1" x14ac:dyDescent="0.3">
      <c r="A49" s="26" t="s">
        <v>486</v>
      </c>
      <c r="B49" s="24">
        <v>44679</v>
      </c>
      <c r="C49" s="25">
        <v>1416</v>
      </c>
      <c r="D49" s="26" t="s">
        <v>487</v>
      </c>
      <c r="E49" s="6" t="s">
        <v>488</v>
      </c>
      <c r="F49" s="24">
        <v>44711</v>
      </c>
      <c r="G49" s="26" t="s">
        <v>489</v>
      </c>
      <c r="H49" s="27" t="s">
        <v>135</v>
      </c>
      <c r="I49" s="27" t="s">
        <v>490</v>
      </c>
      <c r="J49" s="28">
        <v>22423472.82</v>
      </c>
      <c r="K49" s="29">
        <v>22423472.82</v>
      </c>
      <c r="L49" s="29">
        <v>44846945.640000001</v>
      </c>
      <c r="M49" s="27" t="s">
        <v>491</v>
      </c>
      <c r="N49" s="27" t="s">
        <v>492</v>
      </c>
      <c r="O49" s="27" t="s">
        <v>45</v>
      </c>
      <c r="P49" s="63">
        <v>100</v>
      </c>
      <c r="Q49" s="25">
        <v>0</v>
      </c>
      <c r="R49" s="25" t="s">
        <v>156</v>
      </c>
      <c r="S49" s="67">
        <v>21</v>
      </c>
      <c r="T49" s="29">
        <v>7071.42</v>
      </c>
      <c r="U49" s="28">
        <v>148499.82</v>
      </c>
      <c r="V49" s="28">
        <v>6342</v>
      </c>
      <c r="W49" s="28">
        <v>3171</v>
      </c>
      <c r="X49" s="28"/>
      <c r="Y49" s="28"/>
      <c r="Z49" s="28"/>
      <c r="AA49" s="28"/>
      <c r="AB49" s="28">
        <v>3171</v>
      </c>
      <c r="AC49" s="28"/>
      <c r="AD49" s="28"/>
      <c r="AE49" s="28"/>
      <c r="AF49" s="28"/>
      <c r="AG49" s="28"/>
      <c r="AH49" s="28"/>
      <c r="AI49" s="28"/>
      <c r="AJ49" s="28"/>
      <c r="AK49" s="28"/>
      <c r="AL49" s="28">
        <v>302</v>
      </c>
      <c r="AM49" s="28">
        <v>302</v>
      </c>
      <c r="AN49" s="27"/>
      <c r="AO49" s="24">
        <v>44986</v>
      </c>
      <c r="AP49" s="24">
        <v>45352</v>
      </c>
      <c r="AQ49" s="24"/>
      <c r="AR49" s="27" t="s">
        <v>47</v>
      </c>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row>
    <row r="50" spans="1:107" customFormat="1" ht="107.25" customHeight="1" x14ac:dyDescent="0.3">
      <c r="A50" s="26" t="s">
        <v>493</v>
      </c>
      <c r="B50" s="24">
        <v>44679</v>
      </c>
      <c r="C50" s="25">
        <v>1416</v>
      </c>
      <c r="D50" s="26" t="s">
        <v>494</v>
      </c>
      <c r="E50" s="6" t="s">
        <v>495</v>
      </c>
      <c r="F50" s="24">
        <v>44711</v>
      </c>
      <c r="G50" s="26" t="s">
        <v>496</v>
      </c>
      <c r="H50" s="27" t="s">
        <v>143</v>
      </c>
      <c r="I50" s="27" t="s">
        <v>497</v>
      </c>
      <c r="J50" s="28">
        <v>20703825</v>
      </c>
      <c r="K50" s="29">
        <v>20703825</v>
      </c>
      <c r="L50" s="29">
        <v>20703825</v>
      </c>
      <c r="M50" s="27" t="s">
        <v>376</v>
      </c>
      <c r="N50" s="27" t="s">
        <v>498</v>
      </c>
      <c r="O50" s="27" t="s">
        <v>499</v>
      </c>
      <c r="P50" s="25">
        <v>0</v>
      </c>
      <c r="Q50" s="25">
        <v>100</v>
      </c>
      <c r="R50" s="25" t="s">
        <v>184</v>
      </c>
      <c r="S50" s="67">
        <v>250</v>
      </c>
      <c r="T50" s="29">
        <v>13.05</v>
      </c>
      <c r="U50" s="28">
        <v>3262.5</v>
      </c>
      <c r="V50" s="28">
        <v>1586500</v>
      </c>
      <c r="W50" s="28">
        <v>1586500</v>
      </c>
      <c r="X50" s="28">
        <v>773250</v>
      </c>
      <c r="Y50" s="28">
        <v>10090912.5</v>
      </c>
      <c r="Z50" s="28">
        <v>813250</v>
      </c>
      <c r="AA50" s="28">
        <v>10612912.5</v>
      </c>
      <c r="AB50" s="28">
        <v>0</v>
      </c>
      <c r="AC50" s="28">
        <v>0</v>
      </c>
      <c r="AD50" s="28">
        <v>0</v>
      </c>
      <c r="AE50" s="28">
        <v>0</v>
      </c>
      <c r="AF50" s="28">
        <v>0</v>
      </c>
      <c r="AG50" s="28">
        <v>0</v>
      </c>
      <c r="AH50" s="28">
        <v>0</v>
      </c>
      <c r="AI50" s="28">
        <v>0</v>
      </c>
      <c r="AJ50" s="28">
        <v>0</v>
      </c>
      <c r="AK50" s="28">
        <v>0</v>
      </c>
      <c r="AL50" s="28">
        <v>6346</v>
      </c>
      <c r="AM50" s="28">
        <v>6346</v>
      </c>
      <c r="AN50" s="27"/>
      <c r="AO50" s="24">
        <v>44958</v>
      </c>
      <c r="AP50" s="24"/>
      <c r="AQ50" s="24"/>
      <c r="AR50" s="27" t="s">
        <v>47</v>
      </c>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row>
    <row r="51" spans="1:107" customFormat="1" ht="31.5" customHeight="1" x14ac:dyDescent="0.3">
      <c r="A51" s="26" t="s">
        <v>500</v>
      </c>
      <c r="B51" s="24">
        <v>44679</v>
      </c>
      <c r="C51" s="25">
        <v>1416</v>
      </c>
      <c r="D51" s="26" t="s">
        <v>501</v>
      </c>
      <c r="E51" s="6" t="s">
        <v>502</v>
      </c>
      <c r="F51" s="24">
        <v>44711</v>
      </c>
      <c r="G51" s="26" t="s">
        <v>503</v>
      </c>
      <c r="H51" s="27" t="s">
        <v>179</v>
      </c>
      <c r="I51" s="27" t="s">
        <v>504</v>
      </c>
      <c r="J51" s="28">
        <v>16510998.42</v>
      </c>
      <c r="K51" s="29">
        <v>16510998.42</v>
      </c>
      <c r="L51" s="29">
        <v>16510998.42</v>
      </c>
      <c r="M51" s="27" t="s">
        <v>505</v>
      </c>
      <c r="N51" s="27" t="s">
        <v>506</v>
      </c>
      <c r="O51" s="27" t="s">
        <v>173</v>
      </c>
      <c r="P51" s="25">
        <v>0</v>
      </c>
      <c r="Q51" s="25">
        <v>100</v>
      </c>
      <c r="R51" s="25" t="s">
        <v>156</v>
      </c>
      <c r="S51" s="68">
        <v>3</v>
      </c>
      <c r="T51" s="29">
        <v>69666.66</v>
      </c>
      <c r="U51" s="28">
        <v>208999.98</v>
      </c>
      <c r="V51" s="28">
        <v>237</v>
      </c>
      <c r="W51" s="28">
        <v>237</v>
      </c>
      <c r="X51" s="28"/>
      <c r="Y51" s="28"/>
      <c r="Z51" s="28"/>
      <c r="AA51" s="28"/>
      <c r="AB51" s="28"/>
      <c r="AC51" s="28"/>
      <c r="AD51" s="28"/>
      <c r="AE51" s="28"/>
      <c r="AF51" s="28"/>
      <c r="AG51" s="28"/>
      <c r="AH51" s="28"/>
      <c r="AI51" s="28"/>
      <c r="AJ51" s="28"/>
      <c r="AK51" s="28"/>
      <c r="AL51" s="28">
        <v>79</v>
      </c>
      <c r="AM51" s="28">
        <v>79</v>
      </c>
      <c r="AN51" s="27"/>
      <c r="AO51" s="24">
        <v>44958</v>
      </c>
      <c r="AP51" s="24"/>
      <c r="AQ51" s="24"/>
      <c r="AR51" s="27" t="s">
        <v>47</v>
      </c>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row>
    <row r="52" spans="1:107" customFormat="1" ht="78" x14ac:dyDescent="0.3">
      <c r="A52" s="26" t="s">
        <v>507</v>
      </c>
      <c r="B52" s="24">
        <v>44680</v>
      </c>
      <c r="C52" s="25">
        <v>1416</v>
      </c>
      <c r="D52" s="26" t="s">
        <v>508</v>
      </c>
      <c r="E52" s="6" t="s">
        <v>509</v>
      </c>
      <c r="F52" s="24">
        <v>44713</v>
      </c>
      <c r="G52" s="26" t="s">
        <v>510</v>
      </c>
      <c r="H52" s="27" t="s">
        <v>511</v>
      </c>
      <c r="I52" s="27" t="s">
        <v>512</v>
      </c>
      <c r="J52" s="28">
        <v>377028331.68000001</v>
      </c>
      <c r="K52" s="29">
        <v>377028331.68000001</v>
      </c>
      <c r="L52" s="29">
        <v>754056663.36000001</v>
      </c>
      <c r="M52" s="27" t="s">
        <v>513</v>
      </c>
      <c r="N52" s="27" t="s">
        <v>514</v>
      </c>
      <c r="O52" s="27" t="s">
        <v>45</v>
      </c>
      <c r="P52" s="25">
        <v>100</v>
      </c>
      <c r="Q52" s="25">
        <v>0</v>
      </c>
      <c r="R52" s="25" t="s">
        <v>156</v>
      </c>
      <c r="S52" s="68">
        <v>21</v>
      </c>
      <c r="T52" s="29">
        <v>4412.32</v>
      </c>
      <c r="U52" s="28">
        <v>92658.72</v>
      </c>
      <c r="V52" s="28">
        <v>170898</v>
      </c>
      <c r="W52" s="28">
        <v>85449</v>
      </c>
      <c r="X52" s="28"/>
      <c r="Y52" s="28"/>
      <c r="Z52" s="28"/>
      <c r="AA52" s="28"/>
      <c r="AB52" s="28">
        <v>85449</v>
      </c>
      <c r="AC52" s="28"/>
      <c r="AD52" s="28"/>
      <c r="AE52" s="28"/>
      <c r="AF52" s="28"/>
      <c r="AG52" s="28"/>
      <c r="AH52" s="28"/>
      <c r="AI52" s="28"/>
      <c r="AJ52" s="28"/>
      <c r="AK52" s="28"/>
      <c r="AL52" s="28">
        <v>8138</v>
      </c>
      <c r="AM52" s="28">
        <v>8138</v>
      </c>
      <c r="AN52" s="27"/>
      <c r="AO52" s="24">
        <v>44958</v>
      </c>
      <c r="AP52" s="24">
        <v>45352</v>
      </c>
      <c r="AQ52" s="24"/>
      <c r="AR52" s="27" t="s">
        <v>47</v>
      </c>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row>
    <row r="53" spans="1:107" customFormat="1" ht="31.5" customHeight="1" x14ac:dyDescent="0.3">
      <c r="A53" s="26" t="s">
        <v>515</v>
      </c>
      <c r="B53" s="24">
        <v>44680</v>
      </c>
      <c r="C53" s="25">
        <v>1416</v>
      </c>
      <c r="D53" s="26" t="s">
        <v>516</v>
      </c>
      <c r="E53" s="6" t="s">
        <v>517</v>
      </c>
      <c r="F53" s="24">
        <v>44712</v>
      </c>
      <c r="G53" s="26" t="s">
        <v>518</v>
      </c>
      <c r="H53" s="27" t="s">
        <v>519</v>
      </c>
      <c r="I53" s="27" t="s">
        <v>520</v>
      </c>
      <c r="J53" s="28">
        <v>29974785.120000001</v>
      </c>
      <c r="K53" s="29">
        <v>29974785.120000001</v>
      </c>
      <c r="L53" s="29">
        <v>59949570.240000002</v>
      </c>
      <c r="M53" s="27" t="s">
        <v>521</v>
      </c>
      <c r="N53" s="27" t="s">
        <v>522</v>
      </c>
      <c r="O53" s="27" t="s">
        <v>45</v>
      </c>
      <c r="P53" s="25">
        <v>100</v>
      </c>
      <c r="Q53" s="25">
        <v>0</v>
      </c>
      <c r="R53" s="25" t="s">
        <v>156</v>
      </c>
      <c r="S53" s="68">
        <v>21</v>
      </c>
      <c r="T53" s="29">
        <v>3076.23</v>
      </c>
      <c r="U53" s="28">
        <v>64600.83</v>
      </c>
      <c r="V53" s="28">
        <v>19488</v>
      </c>
      <c r="W53" s="28">
        <v>9744</v>
      </c>
      <c r="X53" s="28"/>
      <c r="Y53" s="28"/>
      <c r="Z53" s="28"/>
      <c r="AA53" s="28"/>
      <c r="AB53" s="28">
        <v>9744</v>
      </c>
      <c r="AC53" s="28"/>
      <c r="AD53" s="28"/>
      <c r="AE53" s="28"/>
      <c r="AF53" s="28"/>
      <c r="AG53" s="28"/>
      <c r="AH53" s="28"/>
      <c r="AI53" s="28"/>
      <c r="AJ53" s="28"/>
      <c r="AK53" s="28"/>
      <c r="AL53" s="28">
        <v>928</v>
      </c>
      <c r="AM53" s="28">
        <v>928</v>
      </c>
      <c r="AN53" s="27"/>
      <c r="AO53" s="24">
        <v>44958</v>
      </c>
      <c r="AP53" s="24">
        <v>45292</v>
      </c>
      <c r="AQ53" s="24"/>
      <c r="AR53" s="27" t="s">
        <v>47</v>
      </c>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row>
    <row r="54" spans="1:107" customFormat="1" ht="100.5" customHeight="1" x14ac:dyDescent="0.3">
      <c r="A54" s="26" t="s">
        <v>523</v>
      </c>
      <c r="B54" s="24">
        <v>44680</v>
      </c>
      <c r="C54" s="25">
        <v>1416</v>
      </c>
      <c r="D54" s="26" t="s">
        <v>524</v>
      </c>
      <c r="E54" s="6" t="s">
        <v>525</v>
      </c>
      <c r="F54" s="24">
        <v>44714</v>
      </c>
      <c r="G54" s="26" t="s">
        <v>526</v>
      </c>
      <c r="H54" s="27" t="s">
        <v>527</v>
      </c>
      <c r="I54" s="27" t="s">
        <v>528</v>
      </c>
      <c r="J54" s="28">
        <v>1637382418.5599999</v>
      </c>
      <c r="K54" s="29">
        <v>1637382418.5599999</v>
      </c>
      <c r="L54" s="28">
        <v>3274764837.1199999</v>
      </c>
      <c r="M54" s="27" t="s">
        <v>529</v>
      </c>
      <c r="N54" s="27" t="s">
        <v>530</v>
      </c>
      <c r="O54" s="27" t="s">
        <v>45</v>
      </c>
      <c r="P54" s="25">
        <v>100</v>
      </c>
      <c r="Q54" s="25">
        <v>0</v>
      </c>
      <c r="R54" s="25" t="s">
        <v>156</v>
      </c>
      <c r="S54" s="68">
        <v>21</v>
      </c>
      <c r="T54" s="29">
        <v>4878.04</v>
      </c>
      <c r="U54" s="28">
        <v>102438.84</v>
      </c>
      <c r="V54" s="28">
        <v>671328</v>
      </c>
      <c r="W54" s="28">
        <v>335664</v>
      </c>
      <c r="X54" s="28">
        <v>84</v>
      </c>
      <c r="Y54" s="28">
        <v>409755.36</v>
      </c>
      <c r="Z54" s="28">
        <v>335580</v>
      </c>
      <c r="AA54" s="28">
        <v>1636972663.2</v>
      </c>
      <c r="AB54" s="28">
        <v>335664</v>
      </c>
      <c r="AC54" s="28"/>
      <c r="AD54" s="28"/>
      <c r="AE54" s="28">
        <v>1637382418.5599999</v>
      </c>
      <c r="AF54" s="28"/>
      <c r="AG54" s="28">
        <v>0</v>
      </c>
      <c r="AH54" s="28"/>
      <c r="AI54" s="28"/>
      <c r="AJ54" s="28">
        <v>0</v>
      </c>
      <c r="AK54" s="28"/>
      <c r="AL54" s="28">
        <v>0</v>
      </c>
      <c r="AM54" s="28">
        <v>0</v>
      </c>
      <c r="AN54" s="27"/>
      <c r="AO54" s="24">
        <v>44958</v>
      </c>
      <c r="AP54" s="24">
        <v>45352</v>
      </c>
      <c r="AQ54" s="24"/>
      <c r="AR54" s="27" t="s">
        <v>47</v>
      </c>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row>
    <row r="55" spans="1:107" customFormat="1" ht="109.2" x14ac:dyDescent="0.3">
      <c r="A55" s="26" t="s">
        <v>531</v>
      </c>
      <c r="B55" s="24">
        <v>44680</v>
      </c>
      <c r="C55" s="25">
        <v>1416</v>
      </c>
      <c r="D55" s="26" t="s">
        <v>532</v>
      </c>
      <c r="E55" s="6" t="s">
        <v>533</v>
      </c>
      <c r="F55" s="24">
        <v>44712</v>
      </c>
      <c r="G55" s="26" t="s">
        <v>534</v>
      </c>
      <c r="H55" s="27" t="s">
        <v>535</v>
      </c>
      <c r="I55" s="27" t="s">
        <v>536</v>
      </c>
      <c r="J55" s="28">
        <v>26326573.98</v>
      </c>
      <c r="K55" s="29">
        <v>26326573.98</v>
      </c>
      <c r="L55" s="29">
        <v>26326573.98</v>
      </c>
      <c r="M55" s="27" t="s">
        <v>537</v>
      </c>
      <c r="N55" s="27" t="s">
        <v>538</v>
      </c>
      <c r="O55" s="27" t="s">
        <v>539</v>
      </c>
      <c r="P55" s="63">
        <v>0</v>
      </c>
      <c r="Q55" s="25">
        <v>100</v>
      </c>
      <c r="R55" s="25" t="s">
        <v>540</v>
      </c>
      <c r="S55" s="67">
        <v>1.2</v>
      </c>
      <c r="T55" s="29">
        <v>12792.31</v>
      </c>
      <c r="U55" s="28">
        <v>15350.771999999999</v>
      </c>
      <c r="V55" s="28">
        <v>2058</v>
      </c>
      <c r="W55" s="28">
        <v>2058</v>
      </c>
      <c r="X55" s="28"/>
      <c r="Y55" s="28"/>
      <c r="Z55" s="28"/>
      <c r="AA55" s="28"/>
      <c r="AB55" s="28"/>
      <c r="AC55" s="28"/>
      <c r="AD55" s="28"/>
      <c r="AE55" s="28"/>
      <c r="AF55" s="28"/>
      <c r="AG55" s="28"/>
      <c r="AH55" s="28"/>
      <c r="AI55" s="28"/>
      <c r="AJ55" s="28"/>
      <c r="AK55" s="28"/>
      <c r="AL55" s="28">
        <v>1715</v>
      </c>
      <c r="AM55" s="28">
        <v>1715</v>
      </c>
      <c r="AN55" s="27"/>
      <c r="AO55" s="24">
        <v>44986</v>
      </c>
      <c r="AP55" s="24"/>
      <c r="AQ55" s="24"/>
      <c r="AR55" s="27" t="s">
        <v>47</v>
      </c>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row>
    <row r="56" spans="1:107" customFormat="1" ht="119.25" customHeight="1" x14ac:dyDescent="0.3">
      <c r="A56" s="26" t="s">
        <v>541</v>
      </c>
      <c r="B56" s="24">
        <v>44680</v>
      </c>
      <c r="C56" s="25">
        <v>1416</v>
      </c>
      <c r="D56" s="26" t="s">
        <v>542</v>
      </c>
      <c r="E56" s="6" t="s">
        <v>543</v>
      </c>
      <c r="F56" s="24">
        <v>44713</v>
      </c>
      <c r="G56" s="26" t="s">
        <v>544</v>
      </c>
      <c r="H56" s="27" t="s">
        <v>143</v>
      </c>
      <c r="I56" s="27" t="s">
        <v>545</v>
      </c>
      <c r="J56" s="28">
        <v>462652033.68000001</v>
      </c>
      <c r="K56" s="29">
        <v>462652033.68000001</v>
      </c>
      <c r="L56" s="29">
        <v>462652033.68000001</v>
      </c>
      <c r="M56" s="27" t="s">
        <v>546</v>
      </c>
      <c r="N56" s="27" t="s">
        <v>547</v>
      </c>
      <c r="O56" s="27" t="s">
        <v>45</v>
      </c>
      <c r="P56" s="63">
        <v>100</v>
      </c>
      <c r="Q56" s="25">
        <v>0</v>
      </c>
      <c r="R56" s="25" t="s">
        <v>540</v>
      </c>
      <c r="S56" s="73">
        <v>4.8</v>
      </c>
      <c r="T56" s="29">
        <v>13399.949999999999</v>
      </c>
      <c r="U56" s="28">
        <v>64319.759999999995</v>
      </c>
      <c r="V56" s="28">
        <v>34526.400000000001</v>
      </c>
      <c r="W56" s="28">
        <v>34526.400000000001</v>
      </c>
      <c r="X56" s="28"/>
      <c r="Y56" s="28"/>
      <c r="Z56" s="28"/>
      <c r="AA56" s="28"/>
      <c r="AB56" s="28"/>
      <c r="AC56" s="28"/>
      <c r="AD56" s="28"/>
      <c r="AE56" s="28"/>
      <c r="AF56" s="28"/>
      <c r="AG56" s="28"/>
      <c r="AH56" s="28"/>
      <c r="AI56" s="28"/>
      <c r="AJ56" s="28"/>
      <c r="AK56" s="28"/>
      <c r="AL56" s="28">
        <v>7193.0000000000009</v>
      </c>
      <c r="AM56" s="28">
        <v>7193</v>
      </c>
      <c r="AN56" s="27"/>
      <c r="AO56" s="24">
        <v>44986</v>
      </c>
      <c r="AP56" s="24"/>
      <c r="AQ56" s="24"/>
      <c r="AR56" s="27" t="s">
        <v>47</v>
      </c>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row>
    <row r="57" spans="1:107" customFormat="1" ht="45" customHeight="1" x14ac:dyDescent="0.3">
      <c r="A57" s="26" t="s">
        <v>548</v>
      </c>
      <c r="B57" s="24">
        <v>44680</v>
      </c>
      <c r="C57" s="25">
        <v>1416</v>
      </c>
      <c r="D57" s="26" t="s">
        <v>549</v>
      </c>
      <c r="E57" s="6" t="s">
        <v>550</v>
      </c>
      <c r="F57" s="24">
        <v>44712</v>
      </c>
      <c r="G57" s="26" t="s">
        <v>551</v>
      </c>
      <c r="H57" s="27" t="s">
        <v>519</v>
      </c>
      <c r="I57" s="27" t="s">
        <v>552</v>
      </c>
      <c r="J57" s="28">
        <v>132429619.34999999</v>
      </c>
      <c r="K57" s="29">
        <v>132429619.34999999</v>
      </c>
      <c r="L57" s="29">
        <v>264859238.69999999</v>
      </c>
      <c r="M57" s="27" t="s">
        <v>521</v>
      </c>
      <c r="N57" s="27" t="s">
        <v>553</v>
      </c>
      <c r="O57" s="27" t="s">
        <v>45</v>
      </c>
      <c r="P57" s="63">
        <v>0</v>
      </c>
      <c r="Q57" s="25">
        <v>100</v>
      </c>
      <c r="R57" s="25" t="s">
        <v>156</v>
      </c>
      <c r="S57" s="67">
        <v>21</v>
      </c>
      <c r="T57" s="29">
        <v>4162.49</v>
      </c>
      <c r="U57" s="28">
        <v>87412.29</v>
      </c>
      <c r="V57" s="28">
        <v>63630</v>
      </c>
      <c r="W57" s="28">
        <v>31815</v>
      </c>
      <c r="X57" s="28">
        <v>84</v>
      </c>
      <c r="Y57" s="28">
        <v>349649.16</v>
      </c>
      <c r="Z57" s="28">
        <v>31731</v>
      </c>
      <c r="AA57" s="28">
        <v>132079970.19</v>
      </c>
      <c r="AB57" s="28">
        <v>31815</v>
      </c>
      <c r="AC57" s="28"/>
      <c r="AD57" s="28">
        <v>0</v>
      </c>
      <c r="AE57" s="28"/>
      <c r="AF57" s="28">
        <v>0</v>
      </c>
      <c r="AG57" s="28"/>
      <c r="AH57" s="28"/>
      <c r="AI57" s="28">
        <v>0</v>
      </c>
      <c r="AJ57" s="28"/>
      <c r="AK57" s="28">
        <v>0</v>
      </c>
      <c r="AL57" s="28">
        <v>3030</v>
      </c>
      <c r="AM57" s="28">
        <v>3030</v>
      </c>
      <c r="AN57" s="27"/>
      <c r="AO57" s="24">
        <v>44958</v>
      </c>
      <c r="AP57" s="24">
        <v>45352</v>
      </c>
      <c r="AQ57" s="24"/>
      <c r="AR57" s="27" t="s">
        <v>47</v>
      </c>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row>
    <row r="58" spans="1:107" customFormat="1" ht="31.5" customHeight="1" x14ac:dyDescent="0.3">
      <c r="A58" s="26" t="s">
        <v>554</v>
      </c>
      <c r="B58" s="24">
        <v>44680</v>
      </c>
      <c r="C58" s="25">
        <v>1416</v>
      </c>
      <c r="D58" s="26" t="s">
        <v>555</v>
      </c>
      <c r="E58" s="6" t="s">
        <v>556</v>
      </c>
      <c r="F58" s="24">
        <v>44713</v>
      </c>
      <c r="G58" s="26" t="s">
        <v>557</v>
      </c>
      <c r="H58" s="27" t="s">
        <v>558</v>
      </c>
      <c r="I58" s="27" t="s">
        <v>559</v>
      </c>
      <c r="J58" s="28">
        <v>299521199.04000002</v>
      </c>
      <c r="K58" s="29">
        <v>299521199.04000002</v>
      </c>
      <c r="L58" s="29">
        <v>299521199.04000002</v>
      </c>
      <c r="M58" s="27" t="s">
        <v>560</v>
      </c>
      <c r="N58" s="27" t="s">
        <v>561</v>
      </c>
      <c r="O58" s="27" t="s">
        <v>539</v>
      </c>
      <c r="P58" s="63">
        <v>0</v>
      </c>
      <c r="Q58" s="25">
        <v>100</v>
      </c>
      <c r="R58" s="25" t="s">
        <v>540</v>
      </c>
      <c r="S58" s="73">
        <v>2.4</v>
      </c>
      <c r="T58" s="29">
        <v>13605.2</v>
      </c>
      <c r="U58" s="28">
        <v>32652.48</v>
      </c>
      <c r="V58" s="28">
        <v>22015.200000000001</v>
      </c>
      <c r="W58" s="28">
        <v>22015.200000000001</v>
      </c>
      <c r="X58" s="28"/>
      <c r="Y58" s="28"/>
      <c r="Z58" s="28"/>
      <c r="AA58" s="28"/>
      <c r="AB58" s="28"/>
      <c r="AC58" s="28"/>
      <c r="AD58" s="28"/>
      <c r="AE58" s="28"/>
      <c r="AF58" s="28"/>
      <c r="AG58" s="28"/>
      <c r="AH58" s="28"/>
      <c r="AI58" s="28"/>
      <c r="AJ58" s="28"/>
      <c r="AK58" s="28"/>
      <c r="AL58" s="28">
        <v>9173</v>
      </c>
      <c r="AM58" s="28">
        <v>9173</v>
      </c>
      <c r="AN58" s="27"/>
      <c r="AO58" s="24">
        <v>44986</v>
      </c>
      <c r="AP58" s="24"/>
      <c r="AQ58" s="24"/>
      <c r="AR58" s="27" t="s">
        <v>47</v>
      </c>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row>
    <row r="59" spans="1:107" customFormat="1" ht="63" customHeight="1" x14ac:dyDescent="0.3">
      <c r="A59" s="26" t="s">
        <v>562</v>
      </c>
      <c r="B59" s="24">
        <v>44685</v>
      </c>
      <c r="C59" s="25">
        <v>1416</v>
      </c>
      <c r="D59" s="26" t="s">
        <v>563</v>
      </c>
      <c r="E59" s="6" t="s">
        <v>564</v>
      </c>
      <c r="F59" s="24">
        <v>44712</v>
      </c>
      <c r="G59" s="25" t="s">
        <v>565</v>
      </c>
      <c r="H59" s="27" t="s">
        <v>299</v>
      </c>
      <c r="I59" s="27" t="s">
        <v>566</v>
      </c>
      <c r="J59" s="28">
        <v>277350527.51999998</v>
      </c>
      <c r="K59" s="29">
        <v>277350527.51999998</v>
      </c>
      <c r="L59" s="29">
        <v>277350527.51999998</v>
      </c>
      <c r="M59" s="27" t="s">
        <v>567</v>
      </c>
      <c r="N59" s="27" t="s">
        <v>568</v>
      </c>
      <c r="O59" s="27" t="s">
        <v>173</v>
      </c>
      <c r="P59" s="25">
        <v>0</v>
      </c>
      <c r="Q59" s="25">
        <v>100</v>
      </c>
      <c r="R59" s="25" t="s">
        <v>174</v>
      </c>
      <c r="S59" s="67">
        <v>1.2</v>
      </c>
      <c r="T59" s="29">
        <v>222664.2</v>
      </c>
      <c r="U59" s="28">
        <v>267197.03999999998</v>
      </c>
      <c r="V59" s="28">
        <v>1245.5999999999999</v>
      </c>
      <c r="W59" s="28">
        <v>872.4</v>
      </c>
      <c r="X59" s="28"/>
      <c r="Y59" s="28">
        <v>0</v>
      </c>
      <c r="Z59" s="28"/>
      <c r="AA59" s="28">
        <v>0</v>
      </c>
      <c r="AB59" s="28">
        <v>373.2</v>
      </c>
      <c r="AC59" s="28">
        <v>4.8</v>
      </c>
      <c r="AD59" s="28">
        <v>1068788.1599999999</v>
      </c>
      <c r="AE59" s="28">
        <v>368.4</v>
      </c>
      <c r="AF59" s="28">
        <v>82029491.280000001</v>
      </c>
      <c r="AG59" s="28"/>
      <c r="AH59" s="28"/>
      <c r="AI59" s="28">
        <v>0</v>
      </c>
      <c r="AJ59" s="28"/>
      <c r="AK59" s="28">
        <v>0</v>
      </c>
      <c r="AL59" s="28">
        <v>1038</v>
      </c>
      <c r="AM59" s="28">
        <v>1038</v>
      </c>
      <c r="AN59" s="27"/>
      <c r="AO59" s="24">
        <v>44958</v>
      </c>
      <c r="AP59" s="24">
        <v>45139</v>
      </c>
      <c r="AQ59" s="24"/>
      <c r="AR59" s="27" t="s">
        <v>47</v>
      </c>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row>
    <row r="60" spans="1:107" customFormat="1" ht="39.75" customHeight="1" x14ac:dyDescent="0.3">
      <c r="A60" s="26" t="s">
        <v>569</v>
      </c>
      <c r="B60" s="24">
        <v>44685</v>
      </c>
      <c r="C60" s="25">
        <v>1416</v>
      </c>
      <c r="D60" s="26" t="s">
        <v>570</v>
      </c>
      <c r="E60" s="6" t="s">
        <v>571</v>
      </c>
      <c r="F60" s="24">
        <v>44708</v>
      </c>
      <c r="G60" s="25" t="s">
        <v>572</v>
      </c>
      <c r="H60" s="27" t="s">
        <v>135</v>
      </c>
      <c r="I60" s="27" t="s">
        <v>573</v>
      </c>
      <c r="J60" s="28">
        <v>2049334.1</v>
      </c>
      <c r="K60" s="29">
        <v>2049334.1</v>
      </c>
      <c r="L60" s="29">
        <v>2049334.1</v>
      </c>
      <c r="M60" s="27" t="s">
        <v>574</v>
      </c>
      <c r="N60" s="27" t="s">
        <v>575</v>
      </c>
      <c r="O60" s="27" t="s">
        <v>45</v>
      </c>
      <c r="P60" s="63">
        <v>100</v>
      </c>
      <c r="Q60" s="25">
        <v>0</v>
      </c>
      <c r="R60" s="67" t="s">
        <v>156</v>
      </c>
      <c r="S60" s="67">
        <v>2</v>
      </c>
      <c r="T60" s="29">
        <v>18630.310000000001</v>
      </c>
      <c r="U60" s="28">
        <v>37260.620000000003</v>
      </c>
      <c r="V60" s="28">
        <v>110</v>
      </c>
      <c r="W60" s="28">
        <v>110</v>
      </c>
      <c r="X60" s="28"/>
      <c r="Y60" s="28"/>
      <c r="Z60" s="28"/>
      <c r="AA60" s="28"/>
      <c r="AB60" s="28"/>
      <c r="AC60" s="28"/>
      <c r="AD60" s="28"/>
      <c r="AE60" s="28"/>
      <c r="AF60" s="28"/>
      <c r="AG60" s="28"/>
      <c r="AH60" s="28"/>
      <c r="AI60" s="28"/>
      <c r="AJ60" s="28"/>
      <c r="AK60" s="28"/>
      <c r="AL60" s="28">
        <v>55</v>
      </c>
      <c r="AM60" s="28">
        <v>55</v>
      </c>
      <c r="AN60" s="27"/>
      <c r="AO60" s="24">
        <v>44958</v>
      </c>
      <c r="AP60" s="24"/>
      <c r="AQ60" s="24"/>
      <c r="AR60" s="27" t="s">
        <v>360</v>
      </c>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row>
    <row r="61" spans="1:107" customFormat="1" ht="93.6" x14ac:dyDescent="0.3">
      <c r="A61" s="26" t="s">
        <v>576</v>
      </c>
      <c r="B61" s="24">
        <v>44685</v>
      </c>
      <c r="C61" s="25">
        <v>1416</v>
      </c>
      <c r="D61" s="26" t="s">
        <v>577</v>
      </c>
      <c r="E61" s="6" t="s">
        <v>578</v>
      </c>
      <c r="F61" s="24">
        <v>44705</v>
      </c>
      <c r="G61" s="26" t="s">
        <v>579</v>
      </c>
      <c r="H61" s="27" t="s">
        <v>135</v>
      </c>
      <c r="I61" s="27" t="s">
        <v>580</v>
      </c>
      <c r="J61" s="28">
        <v>6682491.9000000004</v>
      </c>
      <c r="K61" s="29">
        <v>6682491.9000000004</v>
      </c>
      <c r="L61" s="29">
        <v>6682491.9000000004</v>
      </c>
      <c r="M61" s="27" t="s">
        <v>581</v>
      </c>
      <c r="N61" s="27" t="s">
        <v>582</v>
      </c>
      <c r="O61" s="27" t="s">
        <v>45</v>
      </c>
      <c r="P61" s="25">
        <v>100</v>
      </c>
      <c r="Q61" s="25">
        <v>0</v>
      </c>
      <c r="R61" s="25" t="s">
        <v>583</v>
      </c>
      <c r="S61" s="67">
        <v>21</v>
      </c>
      <c r="T61" s="29" t="s">
        <v>584</v>
      </c>
      <c r="U61" s="49" t="s">
        <v>585</v>
      </c>
      <c r="V61" s="28">
        <v>630</v>
      </c>
      <c r="W61" s="28">
        <v>630</v>
      </c>
      <c r="X61" s="28"/>
      <c r="Y61" s="28"/>
      <c r="Z61" s="28"/>
      <c r="AA61" s="28"/>
      <c r="AB61" s="28"/>
      <c r="AC61" s="28"/>
      <c r="AD61" s="28"/>
      <c r="AE61" s="28"/>
      <c r="AF61" s="28"/>
      <c r="AG61" s="28"/>
      <c r="AH61" s="28"/>
      <c r="AI61" s="28"/>
      <c r="AJ61" s="28"/>
      <c r="AK61" s="28"/>
      <c r="AL61" s="28">
        <v>30</v>
      </c>
      <c r="AM61" s="28">
        <v>30</v>
      </c>
      <c r="AN61" s="27"/>
      <c r="AO61" s="24">
        <v>44986</v>
      </c>
      <c r="AP61" s="24"/>
      <c r="AQ61" s="24"/>
      <c r="AR61" s="27" t="s">
        <v>360</v>
      </c>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row>
    <row r="62" spans="1:107" customFormat="1" ht="93" customHeight="1" x14ac:dyDescent="0.3">
      <c r="A62" s="26" t="s">
        <v>586</v>
      </c>
      <c r="B62" s="24">
        <v>44685</v>
      </c>
      <c r="C62" s="25">
        <v>1416</v>
      </c>
      <c r="D62" s="26" t="s">
        <v>587</v>
      </c>
      <c r="E62" s="6" t="s">
        <v>588</v>
      </c>
      <c r="F62" s="24">
        <v>44708</v>
      </c>
      <c r="G62" s="26" t="s">
        <v>589</v>
      </c>
      <c r="H62" s="27" t="s">
        <v>135</v>
      </c>
      <c r="I62" s="27" t="s">
        <v>590</v>
      </c>
      <c r="J62" s="28">
        <v>3830058</v>
      </c>
      <c r="K62" s="29">
        <v>3830058</v>
      </c>
      <c r="L62" s="29">
        <v>3830058</v>
      </c>
      <c r="M62" s="27" t="s">
        <v>484</v>
      </c>
      <c r="N62" s="27" t="s">
        <v>591</v>
      </c>
      <c r="O62" s="27" t="s">
        <v>592</v>
      </c>
      <c r="P62" s="25">
        <v>0</v>
      </c>
      <c r="Q62" s="25">
        <v>100</v>
      </c>
      <c r="R62" s="25" t="s">
        <v>540</v>
      </c>
      <c r="S62" s="67">
        <v>100</v>
      </c>
      <c r="T62" s="29">
        <v>223.98</v>
      </c>
      <c r="U62" s="28">
        <v>22398</v>
      </c>
      <c r="V62" s="28">
        <v>17100</v>
      </c>
      <c r="W62" s="28">
        <v>17100</v>
      </c>
      <c r="X62" s="28">
        <v>10800</v>
      </c>
      <c r="Y62" s="28">
        <v>2418984</v>
      </c>
      <c r="Z62" s="28">
        <v>6300</v>
      </c>
      <c r="AA62" s="28">
        <v>1411074</v>
      </c>
      <c r="AB62" s="28"/>
      <c r="AC62" s="28"/>
      <c r="AD62" s="28">
        <v>0</v>
      </c>
      <c r="AE62" s="28"/>
      <c r="AF62" s="28">
        <v>0</v>
      </c>
      <c r="AG62" s="28"/>
      <c r="AH62" s="28"/>
      <c r="AI62" s="28">
        <v>0</v>
      </c>
      <c r="AJ62" s="28"/>
      <c r="AK62" s="28">
        <v>0</v>
      </c>
      <c r="AL62" s="28">
        <v>171</v>
      </c>
      <c r="AM62" s="28">
        <v>171</v>
      </c>
      <c r="AN62" s="27"/>
      <c r="AO62" s="24">
        <v>44958</v>
      </c>
      <c r="AP62" s="24"/>
      <c r="AQ62" s="24"/>
      <c r="AR62" s="27" t="s">
        <v>47</v>
      </c>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row>
    <row r="63" spans="1:107" customFormat="1" ht="63" customHeight="1" x14ac:dyDescent="0.3">
      <c r="A63" s="26" t="s">
        <v>593</v>
      </c>
      <c r="B63" s="24">
        <v>44685</v>
      </c>
      <c r="C63" s="25">
        <v>1416</v>
      </c>
      <c r="D63" s="26" t="s">
        <v>594</v>
      </c>
      <c r="E63" s="6" t="s">
        <v>595</v>
      </c>
      <c r="F63" s="24">
        <v>44708</v>
      </c>
      <c r="G63" s="26" t="s">
        <v>596</v>
      </c>
      <c r="H63" s="27" t="s">
        <v>179</v>
      </c>
      <c r="I63" s="27" t="s">
        <v>597</v>
      </c>
      <c r="J63" s="28">
        <v>290508444</v>
      </c>
      <c r="K63" s="29">
        <v>290508444</v>
      </c>
      <c r="L63" s="29">
        <v>290508444</v>
      </c>
      <c r="M63" s="27" t="s">
        <v>598</v>
      </c>
      <c r="N63" s="27" t="s">
        <v>599</v>
      </c>
      <c r="O63" s="27" t="s">
        <v>600</v>
      </c>
      <c r="P63" s="63">
        <v>0</v>
      </c>
      <c r="Q63" s="25">
        <v>100</v>
      </c>
      <c r="R63" s="25" t="s">
        <v>414</v>
      </c>
      <c r="S63" s="67">
        <v>400</v>
      </c>
      <c r="T63" s="29">
        <v>175.81</v>
      </c>
      <c r="U63" s="28">
        <v>70324</v>
      </c>
      <c r="V63" s="28">
        <v>1652400</v>
      </c>
      <c r="W63" s="28">
        <v>1652400</v>
      </c>
      <c r="X63" s="28"/>
      <c r="Y63" s="28"/>
      <c r="Z63" s="28"/>
      <c r="AA63" s="28"/>
      <c r="AB63" s="28"/>
      <c r="AC63" s="28"/>
      <c r="AD63" s="28"/>
      <c r="AE63" s="28"/>
      <c r="AF63" s="28"/>
      <c r="AG63" s="28"/>
      <c r="AH63" s="28"/>
      <c r="AI63" s="28"/>
      <c r="AJ63" s="28"/>
      <c r="AK63" s="28"/>
      <c r="AL63" s="28">
        <v>4131</v>
      </c>
      <c r="AM63" s="28">
        <v>4131</v>
      </c>
      <c r="AN63" s="27"/>
      <c r="AO63" s="24">
        <v>44986</v>
      </c>
      <c r="AP63" s="24"/>
      <c r="AQ63" s="24"/>
      <c r="AR63" s="27" t="s">
        <v>360</v>
      </c>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row>
    <row r="64" spans="1:107" customFormat="1" ht="63" customHeight="1" x14ac:dyDescent="0.3">
      <c r="A64" s="26" t="s">
        <v>601</v>
      </c>
      <c r="B64" s="24">
        <v>44685</v>
      </c>
      <c r="C64" s="25">
        <v>1416</v>
      </c>
      <c r="D64" s="26" t="s">
        <v>602</v>
      </c>
      <c r="E64" s="6" t="s">
        <v>603</v>
      </c>
      <c r="F64" s="24">
        <v>44713</v>
      </c>
      <c r="G64" s="26" t="s">
        <v>604</v>
      </c>
      <c r="H64" s="27" t="s">
        <v>179</v>
      </c>
      <c r="I64" s="27" t="s">
        <v>605</v>
      </c>
      <c r="J64" s="28">
        <v>759168864</v>
      </c>
      <c r="K64" s="29">
        <v>759168864</v>
      </c>
      <c r="L64" s="29">
        <v>759168864</v>
      </c>
      <c r="M64" s="27" t="s">
        <v>606</v>
      </c>
      <c r="N64" s="27" t="s">
        <v>607</v>
      </c>
      <c r="O64" s="27" t="s">
        <v>173</v>
      </c>
      <c r="P64" s="63">
        <v>0</v>
      </c>
      <c r="Q64" s="25">
        <v>100</v>
      </c>
      <c r="R64" s="25" t="s">
        <v>174</v>
      </c>
      <c r="S64" s="67">
        <v>5</v>
      </c>
      <c r="T64" s="29">
        <v>18607.080000000002</v>
      </c>
      <c r="U64" s="28">
        <v>93035.400000000009</v>
      </c>
      <c r="V64" s="28">
        <v>40800</v>
      </c>
      <c r="W64" s="28">
        <v>40800</v>
      </c>
      <c r="X64" s="28">
        <v>14135</v>
      </c>
      <c r="Y64" s="28">
        <v>263011075.80000001</v>
      </c>
      <c r="Z64" s="28">
        <v>26665</v>
      </c>
      <c r="AA64" s="28">
        <v>496157788.20000005</v>
      </c>
      <c r="AB64" s="28"/>
      <c r="AC64" s="28"/>
      <c r="AD64" s="28">
        <v>0</v>
      </c>
      <c r="AE64" s="28"/>
      <c r="AF64" s="28">
        <v>0</v>
      </c>
      <c r="AG64" s="28"/>
      <c r="AH64" s="28"/>
      <c r="AI64" s="28">
        <v>0</v>
      </c>
      <c r="AJ64" s="28"/>
      <c r="AK64" s="28">
        <v>0</v>
      </c>
      <c r="AL64" s="28">
        <v>8160</v>
      </c>
      <c r="AM64" s="28">
        <v>8160</v>
      </c>
      <c r="AN64" s="27"/>
      <c r="AO64" s="24">
        <v>44986</v>
      </c>
      <c r="AP64" s="24"/>
      <c r="AQ64" s="24"/>
      <c r="AR64" s="27" t="s">
        <v>47</v>
      </c>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row>
    <row r="65" spans="1:107" customFormat="1" ht="47.25" customHeight="1" x14ac:dyDescent="0.3">
      <c r="A65" s="26" t="s">
        <v>608</v>
      </c>
      <c r="B65" s="24">
        <v>44685</v>
      </c>
      <c r="C65" s="25">
        <v>1416</v>
      </c>
      <c r="D65" s="26" t="s">
        <v>609</v>
      </c>
      <c r="E65" s="6" t="s">
        <v>610</v>
      </c>
      <c r="F65" s="24">
        <v>44626</v>
      </c>
      <c r="G65" s="26" t="s">
        <v>611</v>
      </c>
      <c r="H65" s="27" t="s">
        <v>342</v>
      </c>
      <c r="I65" s="27" t="s">
        <v>612</v>
      </c>
      <c r="J65" s="28">
        <v>5880660.75</v>
      </c>
      <c r="K65" s="29">
        <v>5880660.75</v>
      </c>
      <c r="L65" s="28">
        <v>11761321.5</v>
      </c>
      <c r="M65" s="27" t="s">
        <v>613</v>
      </c>
      <c r="N65" s="27" t="s">
        <v>614</v>
      </c>
      <c r="O65" s="27" t="s">
        <v>45</v>
      </c>
      <c r="P65" s="63">
        <v>100</v>
      </c>
      <c r="Q65" s="25">
        <v>0</v>
      </c>
      <c r="R65" s="25" t="s">
        <v>156</v>
      </c>
      <c r="S65" s="67">
        <v>28</v>
      </c>
      <c r="T65" s="29">
        <v>7.87</v>
      </c>
      <c r="U65" s="28">
        <v>220.36</v>
      </c>
      <c r="V65" s="28">
        <v>1494450</v>
      </c>
      <c r="W65" s="28">
        <v>747225</v>
      </c>
      <c r="X65" s="28"/>
      <c r="Y65" s="28"/>
      <c r="Z65" s="28"/>
      <c r="AA65" s="28"/>
      <c r="AB65" s="28">
        <v>747225</v>
      </c>
      <c r="AC65" s="28"/>
      <c r="AD65" s="28"/>
      <c r="AE65" s="28"/>
      <c r="AF65" s="28"/>
      <c r="AG65" s="28"/>
      <c r="AH65" s="28"/>
      <c r="AI65" s="28"/>
      <c r="AJ65" s="28"/>
      <c r="AK65" s="28"/>
      <c r="AL65" s="28">
        <v>53373.214285714283</v>
      </c>
      <c r="AM65" s="28">
        <v>53374</v>
      </c>
      <c r="AN65" s="27"/>
      <c r="AO65" s="24">
        <v>44986</v>
      </c>
      <c r="AP65" s="24">
        <v>45352</v>
      </c>
      <c r="AQ65" s="24"/>
      <c r="AR65" s="27" t="s">
        <v>47</v>
      </c>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row>
    <row r="66" spans="1:107" customFormat="1" ht="156" x14ac:dyDescent="0.3">
      <c r="A66" s="26" t="s">
        <v>615</v>
      </c>
      <c r="B66" s="24">
        <v>44687</v>
      </c>
      <c r="C66" s="25">
        <v>1416</v>
      </c>
      <c r="D66" s="26" t="s">
        <v>616</v>
      </c>
      <c r="E66" s="6" t="s">
        <v>617</v>
      </c>
      <c r="F66" s="24">
        <v>44711</v>
      </c>
      <c r="G66" s="26" t="s">
        <v>618</v>
      </c>
      <c r="H66" s="27" t="s">
        <v>527</v>
      </c>
      <c r="I66" s="27" t="s">
        <v>619</v>
      </c>
      <c r="J66" s="28">
        <v>86973354.299999997</v>
      </c>
      <c r="K66" s="29">
        <v>86973354.299999997</v>
      </c>
      <c r="L66" s="29">
        <v>86973354.299999997</v>
      </c>
      <c r="M66" s="27" t="s">
        <v>620</v>
      </c>
      <c r="N66" s="27" t="s">
        <v>621</v>
      </c>
      <c r="O66" s="27" t="s">
        <v>45</v>
      </c>
      <c r="P66" s="63">
        <v>100</v>
      </c>
      <c r="Q66" s="25">
        <v>0</v>
      </c>
      <c r="R66" s="25" t="s">
        <v>156</v>
      </c>
      <c r="S66" s="67">
        <v>30</v>
      </c>
      <c r="T66" s="29">
        <v>125.49</v>
      </c>
      <c r="U66" s="28">
        <v>3764.7</v>
      </c>
      <c r="V66" s="28">
        <v>693070</v>
      </c>
      <c r="W66" s="28">
        <v>693070</v>
      </c>
      <c r="X66" s="28">
        <v>9000</v>
      </c>
      <c r="Y66" s="28">
        <v>1129410</v>
      </c>
      <c r="Z66" s="28">
        <v>684070</v>
      </c>
      <c r="AA66" s="28">
        <v>85843944.299999997</v>
      </c>
      <c r="AB66" s="28"/>
      <c r="AC66" s="28"/>
      <c r="AD66" s="28">
        <v>0</v>
      </c>
      <c r="AE66" s="28"/>
      <c r="AF66" s="28">
        <v>0</v>
      </c>
      <c r="AG66" s="28"/>
      <c r="AH66" s="28"/>
      <c r="AI66" s="28">
        <v>0</v>
      </c>
      <c r="AJ66" s="28"/>
      <c r="AK66" s="28">
        <v>0</v>
      </c>
      <c r="AL66" s="28">
        <v>23102.333333333332</v>
      </c>
      <c r="AM66" s="28">
        <v>23103</v>
      </c>
      <c r="AN66" s="27"/>
      <c r="AO66" s="24">
        <v>44958</v>
      </c>
      <c r="AP66" s="24"/>
      <c r="AQ66" s="24"/>
      <c r="AR66" s="47" t="s">
        <v>47</v>
      </c>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row>
    <row r="67" spans="1:107" customFormat="1" ht="187.2" x14ac:dyDescent="0.3">
      <c r="A67" s="26" t="s">
        <v>622</v>
      </c>
      <c r="B67" s="24">
        <v>44687</v>
      </c>
      <c r="C67" s="25">
        <v>1416</v>
      </c>
      <c r="D67" s="26" t="s">
        <v>623</v>
      </c>
      <c r="E67" s="6" t="s">
        <v>624</v>
      </c>
      <c r="F67" s="24">
        <v>44711</v>
      </c>
      <c r="G67" s="26" t="s">
        <v>625</v>
      </c>
      <c r="H67" s="27" t="s">
        <v>143</v>
      </c>
      <c r="I67" s="27" t="s">
        <v>626</v>
      </c>
      <c r="J67" s="28">
        <v>184820400</v>
      </c>
      <c r="K67" s="29">
        <v>184820400</v>
      </c>
      <c r="L67" s="29">
        <v>184820400</v>
      </c>
      <c r="M67" s="27" t="s">
        <v>627</v>
      </c>
      <c r="N67" s="27" t="s">
        <v>628</v>
      </c>
      <c r="O67" s="27" t="s">
        <v>45</v>
      </c>
      <c r="P67" s="63">
        <v>100</v>
      </c>
      <c r="Q67" s="25">
        <v>0</v>
      </c>
      <c r="R67" s="25" t="s">
        <v>184</v>
      </c>
      <c r="S67" s="67">
        <v>1000</v>
      </c>
      <c r="T67" s="29">
        <v>7.85</v>
      </c>
      <c r="U67" s="28">
        <v>7850</v>
      </c>
      <c r="V67" s="28">
        <v>23544000</v>
      </c>
      <c r="W67" s="28">
        <v>23544000</v>
      </c>
      <c r="X67" s="28"/>
      <c r="Y67" s="28"/>
      <c r="Z67" s="28"/>
      <c r="AA67" s="28"/>
      <c r="AB67" s="28"/>
      <c r="AC67" s="28"/>
      <c r="AD67" s="28"/>
      <c r="AE67" s="28"/>
      <c r="AF67" s="28"/>
      <c r="AG67" s="28"/>
      <c r="AH67" s="28"/>
      <c r="AI67" s="28"/>
      <c r="AJ67" s="28"/>
      <c r="AK67" s="28"/>
      <c r="AL67" s="28">
        <v>23544</v>
      </c>
      <c r="AM67" s="28">
        <v>23544</v>
      </c>
      <c r="AN67" s="27"/>
      <c r="AO67" s="24">
        <v>44958</v>
      </c>
      <c r="AP67" s="24"/>
      <c r="AQ67" s="24"/>
      <c r="AR67" s="27" t="s">
        <v>47</v>
      </c>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row>
    <row r="68" spans="1:107" customFormat="1" ht="63" customHeight="1" x14ac:dyDescent="0.3">
      <c r="A68" s="26" t="s">
        <v>629</v>
      </c>
      <c r="B68" s="24">
        <v>44687</v>
      </c>
      <c r="C68" s="25">
        <v>1416</v>
      </c>
      <c r="D68" s="26" t="s">
        <v>630</v>
      </c>
      <c r="E68" s="6" t="s">
        <v>631</v>
      </c>
      <c r="F68" s="24">
        <v>44711</v>
      </c>
      <c r="G68" s="26" t="s">
        <v>632</v>
      </c>
      <c r="H68" s="27" t="s">
        <v>527</v>
      </c>
      <c r="I68" s="27" t="s">
        <v>633</v>
      </c>
      <c r="J68" s="28">
        <v>23112000</v>
      </c>
      <c r="K68" s="29">
        <v>23112000</v>
      </c>
      <c r="L68" s="29">
        <v>23112000</v>
      </c>
      <c r="M68" s="27" t="s">
        <v>634</v>
      </c>
      <c r="N68" s="27" t="s">
        <v>635</v>
      </c>
      <c r="O68" s="27" t="s">
        <v>636</v>
      </c>
      <c r="P68" s="25">
        <v>0</v>
      </c>
      <c r="Q68" s="25">
        <v>100</v>
      </c>
      <c r="R68" s="25" t="s">
        <v>156</v>
      </c>
      <c r="S68" s="67">
        <v>50</v>
      </c>
      <c r="T68" s="29">
        <v>15</v>
      </c>
      <c r="U68" s="28">
        <v>750</v>
      </c>
      <c r="V68" s="28">
        <v>1540800</v>
      </c>
      <c r="W68" s="28">
        <v>1540800</v>
      </c>
      <c r="X68" s="28">
        <v>20300</v>
      </c>
      <c r="Y68" s="28">
        <v>304500</v>
      </c>
      <c r="Z68" s="28">
        <v>1520500</v>
      </c>
      <c r="AA68" s="28">
        <v>22807500</v>
      </c>
      <c r="AB68" s="28"/>
      <c r="AC68" s="28"/>
      <c r="AD68" s="28">
        <v>0</v>
      </c>
      <c r="AE68" s="28"/>
      <c r="AF68" s="28">
        <v>0</v>
      </c>
      <c r="AG68" s="28"/>
      <c r="AH68" s="28"/>
      <c r="AI68" s="28">
        <v>0</v>
      </c>
      <c r="AJ68" s="28"/>
      <c r="AK68" s="28">
        <v>0</v>
      </c>
      <c r="AL68" s="28">
        <v>30816</v>
      </c>
      <c r="AM68" s="28">
        <v>30816</v>
      </c>
      <c r="AN68" s="27"/>
      <c r="AO68" s="24">
        <v>44958</v>
      </c>
      <c r="AP68" s="24"/>
      <c r="AQ68" s="24"/>
      <c r="AR68" s="27" t="s">
        <v>47</v>
      </c>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row>
    <row r="69" spans="1:107" customFormat="1" ht="124.8" x14ac:dyDescent="0.3">
      <c r="A69" s="26" t="s">
        <v>637</v>
      </c>
      <c r="B69" s="24">
        <v>44693</v>
      </c>
      <c r="C69" s="25">
        <v>1416</v>
      </c>
      <c r="D69" s="26" t="s">
        <v>638</v>
      </c>
      <c r="E69" s="6" t="s">
        <v>639</v>
      </c>
      <c r="F69" s="24">
        <v>44712</v>
      </c>
      <c r="G69" s="26" t="s">
        <v>640</v>
      </c>
      <c r="H69" s="27" t="s">
        <v>641</v>
      </c>
      <c r="I69" s="27" t="s">
        <v>642</v>
      </c>
      <c r="J69" s="28">
        <v>28072993</v>
      </c>
      <c r="K69" s="29">
        <v>28072993</v>
      </c>
      <c r="L69" s="29">
        <v>28072993</v>
      </c>
      <c r="M69" s="27" t="s">
        <v>643</v>
      </c>
      <c r="N69" s="27" t="s">
        <v>644</v>
      </c>
      <c r="O69" s="27" t="s">
        <v>45</v>
      </c>
      <c r="P69" s="63">
        <v>100</v>
      </c>
      <c r="Q69" s="25">
        <v>0</v>
      </c>
      <c r="R69" s="25" t="s">
        <v>156</v>
      </c>
      <c r="S69" s="67">
        <v>50</v>
      </c>
      <c r="T69" s="29">
        <v>15.86</v>
      </c>
      <c r="U69" s="28">
        <v>793</v>
      </c>
      <c r="V69" s="28">
        <v>1770050</v>
      </c>
      <c r="W69" s="28">
        <v>1770050</v>
      </c>
      <c r="X69" s="28"/>
      <c r="Y69" s="28"/>
      <c r="Z69" s="28"/>
      <c r="AA69" s="28"/>
      <c r="AB69" s="28"/>
      <c r="AC69" s="28"/>
      <c r="AD69" s="28"/>
      <c r="AE69" s="28"/>
      <c r="AF69" s="28"/>
      <c r="AG69" s="28"/>
      <c r="AH69" s="28"/>
      <c r="AI69" s="28"/>
      <c r="AJ69" s="28"/>
      <c r="AK69" s="28"/>
      <c r="AL69" s="28">
        <v>35401</v>
      </c>
      <c r="AM69" s="28">
        <v>35401</v>
      </c>
      <c r="AN69" s="27"/>
      <c r="AO69" s="24">
        <v>44986</v>
      </c>
      <c r="AP69" s="24"/>
      <c r="AQ69" s="24"/>
      <c r="AR69" s="27" t="s">
        <v>47</v>
      </c>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row>
    <row r="70" spans="1:107" customFormat="1" ht="47.25" customHeight="1" x14ac:dyDescent="0.3">
      <c r="A70" s="26" t="s">
        <v>645</v>
      </c>
      <c r="B70" s="24">
        <v>44693</v>
      </c>
      <c r="C70" s="25">
        <v>1416</v>
      </c>
      <c r="D70" s="26" t="s">
        <v>646</v>
      </c>
      <c r="E70" s="6" t="s">
        <v>647</v>
      </c>
      <c r="F70" s="24">
        <v>44718</v>
      </c>
      <c r="G70" s="26" t="s">
        <v>648</v>
      </c>
      <c r="H70" s="27" t="s">
        <v>649</v>
      </c>
      <c r="I70" s="27" t="s">
        <v>650</v>
      </c>
      <c r="J70" s="28">
        <v>161917201.74000001</v>
      </c>
      <c r="K70" s="29">
        <v>161917201.74000001</v>
      </c>
      <c r="L70" s="29">
        <v>161917201.74000001</v>
      </c>
      <c r="M70" s="27" t="s">
        <v>651</v>
      </c>
      <c r="N70" s="27" t="s">
        <v>652</v>
      </c>
      <c r="O70" s="27" t="s">
        <v>653</v>
      </c>
      <c r="P70" s="63">
        <v>0</v>
      </c>
      <c r="Q70" s="25">
        <v>100</v>
      </c>
      <c r="R70" s="25" t="s">
        <v>174</v>
      </c>
      <c r="S70" s="67">
        <v>3</v>
      </c>
      <c r="T70" s="29">
        <v>50773.66</v>
      </c>
      <c r="U70" s="28">
        <v>152320.98000000001</v>
      </c>
      <c r="V70" s="28">
        <v>3189</v>
      </c>
      <c r="W70" s="28">
        <v>3189</v>
      </c>
      <c r="X70" s="28">
        <v>1992</v>
      </c>
      <c r="Y70" s="28">
        <v>101141130.72000001</v>
      </c>
      <c r="Z70" s="28">
        <v>1197</v>
      </c>
      <c r="AA70" s="28">
        <v>60776071.020000003</v>
      </c>
      <c r="AB70" s="28"/>
      <c r="AC70" s="28"/>
      <c r="AD70" s="28">
        <v>0</v>
      </c>
      <c r="AE70" s="28"/>
      <c r="AF70" s="28">
        <v>0</v>
      </c>
      <c r="AG70" s="28"/>
      <c r="AH70" s="28"/>
      <c r="AI70" s="28">
        <v>0</v>
      </c>
      <c r="AJ70" s="28"/>
      <c r="AK70" s="28">
        <v>0</v>
      </c>
      <c r="AL70" s="28">
        <v>1063</v>
      </c>
      <c r="AM70" s="28">
        <v>1063</v>
      </c>
      <c r="AN70" s="27"/>
      <c r="AO70" s="24">
        <v>44986</v>
      </c>
      <c r="AP70" s="24"/>
      <c r="AQ70" s="24"/>
      <c r="AR70" s="27" t="s">
        <v>47</v>
      </c>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row>
    <row r="71" spans="1:107" customFormat="1" ht="62.4" x14ac:dyDescent="0.3">
      <c r="A71" s="26" t="s">
        <v>654</v>
      </c>
      <c r="B71" s="24">
        <v>44693</v>
      </c>
      <c r="C71" s="25">
        <v>1416</v>
      </c>
      <c r="D71" s="26" t="s">
        <v>655</v>
      </c>
      <c r="E71" s="6" t="s">
        <v>656</v>
      </c>
      <c r="F71" s="24">
        <v>44722</v>
      </c>
      <c r="G71" s="26" t="s">
        <v>657</v>
      </c>
      <c r="H71" s="27" t="s">
        <v>143</v>
      </c>
      <c r="I71" s="27" t="s">
        <v>658</v>
      </c>
      <c r="J71" s="28">
        <v>467593344</v>
      </c>
      <c r="K71" s="29">
        <v>467593344</v>
      </c>
      <c r="L71" s="29">
        <v>467593344</v>
      </c>
      <c r="M71" s="27" t="s">
        <v>659</v>
      </c>
      <c r="N71" s="27" t="s">
        <v>599</v>
      </c>
      <c r="O71" s="27" t="s">
        <v>45</v>
      </c>
      <c r="P71" s="63">
        <v>100</v>
      </c>
      <c r="Q71" s="25">
        <v>0</v>
      </c>
      <c r="R71" s="25" t="s">
        <v>414</v>
      </c>
      <c r="S71" s="67">
        <v>400</v>
      </c>
      <c r="T71" s="29">
        <v>164.16</v>
      </c>
      <c r="U71" s="28">
        <v>65664</v>
      </c>
      <c r="V71" s="28">
        <v>2848400</v>
      </c>
      <c r="W71" s="28">
        <v>2848400</v>
      </c>
      <c r="X71" s="28">
        <v>741600</v>
      </c>
      <c r="Y71" s="28">
        <v>121741056</v>
      </c>
      <c r="Z71" s="28">
        <v>2106800</v>
      </c>
      <c r="AA71" s="28">
        <v>345852288</v>
      </c>
      <c r="AB71" s="28"/>
      <c r="AC71" s="28"/>
      <c r="AD71" s="28">
        <v>0</v>
      </c>
      <c r="AE71" s="28"/>
      <c r="AF71" s="28">
        <v>0</v>
      </c>
      <c r="AG71" s="28"/>
      <c r="AH71" s="28"/>
      <c r="AI71" s="28">
        <v>0</v>
      </c>
      <c r="AJ71" s="28"/>
      <c r="AK71" s="28">
        <v>0</v>
      </c>
      <c r="AL71" s="28">
        <v>7121</v>
      </c>
      <c r="AM71" s="28">
        <v>7121</v>
      </c>
      <c r="AN71" s="27"/>
      <c r="AO71" s="24">
        <v>44958</v>
      </c>
      <c r="AP71" s="24"/>
      <c r="AQ71" s="24"/>
      <c r="AR71" s="27" t="s">
        <v>47</v>
      </c>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row>
    <row r="72" spans="1:107" customFormat="1" ht="31.5" customHeight="1" x14ac:dyDescent="0.3">
      <c r="A72" s="26" t="s">
        <v>660</v>
      </c>
      <c r="B72" s="24">
        <v>44693</v>
      </c>
      <c r="C72" s="25">
        <v>1416</v>
      </c>
      <c r="D72" s="26" t="s">
        <v>661</v>
      </c>
      <c r="E72" s="6" t="s">
        <v>662</v>
      </c>
      <c r="F72" s="24">
        <v>44718</v>
      </c>
      <c r="G72" s="26" t="s">
        <v>663</v>
      </c>
      <c r="H72" s="27" t="s">
        <v>527</v>
      </c>
      <c r="I72" s="27" t="s">
        <v>664</v>
      </c>
      <c r="J72" s="28">
        <v>17058000</v>
      </c>
      <c r="K72" s="29">
        <v>17058000</v>
      </c>
      <c r="L72" s="29">
        <v>17058000</v>
      </c>
      <c r="M72" s="27" t="s">
        <v>665</v>
      </c>
      <c r="N72" s="27" t="s">
        <v>666</v>
      </c>
      <c r="O72" s="27" t="s">
        <v>45</v>
      </c>
      <c r="P72" s="63">
        <v>100</v>
      </c>
      <c r="Q72" s="25">
        <v>0</v>
      </c>
      <c r="R72" s="25" t="s">
        <v>156</v>
      </c>
      <c r="S72" s="67">
        <v>50</v>
      </c>
      <c r="T72" s="29">
        <v>24</v>
      </c>
      <c r="U72" s="28">
        <v>1200</v>
      </c>
      <c r="V72" s="28">
        <v>710750</v>
      </c>
      <c r="W72" s="28">
        <v>710750</v>
      </c>
      <c r="X72" s="28"/>
      <c r="Y72" s="28"/>
      <c r="Z72" s="28"/>
      <c r="AA72" s="28"/>
      <c r="AB72" s="28"/>
      <c r="AC72" s="28"/>
      <c r="AD72" s="28"/>
      <c r="AE72" s="28"/>
      <c r="AF72" s="28"/>
      <c r="AG72" s="28"/>
      <c r="AH72" s="28"/>
      <c r="AI72" s="28"/>
      <c r="AJ72" s="28"/>
      <c r="AK72" s="28"/>
      <c r="AL72" s="28">
        <v>14215</v>
      </c>
      <c r="AM72" s="28">
        <v>14215</v>
      </c>
      <c r="AN72" s="27"/>
      <c r="AO72" s="24">
        <v>44958</v>
      </c>
      <c r="AP72" s="24"/>
      <c r="AQ72" s="24"/>
      <c r="AR72" s="27" t="s">
        <v>47</v>
      </c>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row>
    <row r="73" spans="1:107" customFormat="1" ht="110.25" customHeight="1" x14ac:dyDescent="0.3">
      <c r="A73" s="26" t="s">
        <v>667</v>
      </c>
      <c r="B73" s="24">
        <v>44693</v>
      </c>
      <c r="C73" s="25">
        <v>1416</v>
      </c>
      <c r="D73" s="26" t="s">
        <v>416</v>
      </c>
      <c r="E73" s="26" t="s">
        <v>416</v>
      </c>
      <c r="F73" s="26" t="s">
        <v>416</v>
      </c>
      <c r="G73" s="26" t="s">
        <v>416</v>
      </c>
      <c r="H73" s="26" t="s">
        <v>416</v>
      </c>
      <c r="I73" s="27" t="s">
        <v>668</v>
      </c>
      <c r="J73" s="34" t="s">
        <v>416</v>
      </c>
      <c r="K73" s="34" t="s">
        <v>416</v>
      </c>
      <c r="L73" s="34" t="s">
        <v>416</v>
      </c>
      <c r="M73" s="34" t="s">
        <v>416</v>
      </c>
      <c r="N73" s="39" t="s">
        <v>416</v>
      </c>
      <c r="O73" s="34" t="s">
        <v>416</v>
      </c>
      <c r="P73" s="34" t="s">
        <v>416</v>
      </c>
      <c r="Q73" s="34" t="s">
        <v>416</v>
      </c>
      <c r="R73" s="34" t="s">
        <v>416</v>
      </c>
      <c r="S73" s="34" t="s">
        <v>416</v>
      </c>
      <c r="T73" s="34" t="s">
        <v>416</v>
      </c>
      <c r="U73" s="34" t="s">
        <v>416</v>
      </c>
      <c r="V73" s="34" t="s">
        <v>416</v>
      </c>
      <c r="W73" s="34" t="s">
        <v>416</v>
      </c>
      <c r="X73" s="34"/>
      <c r="Y73" s="34"/>
      <c r="Z73" s="34"/>
      <c r="AA73" s="34"/>
      <c r="AB73" s="34" t="s">
        <v>416</v>
      </c>
      <c r="AC73" s="34"/>
      <c r="AD73" s="34"/>
      <c r="AE73" s="34"/>
      <c r="AF73" s="34"/>
      <c r="AG73" s="34" t="s">
        <v>416</v>
      </c>
      <c r="AH73" s="34"/>
      <c r="AI73" s="34"/>
      <c r="AJ73" s="34"/>
      <c r="AK73" s="34"/>
      <c r="AL73" s="34" t="s">
        <v>416</v>
      </c>
      <c r="AM73" s="34" t="s">
        <v>416</v>
      </c>
      <c r="AN73" s="34" t="s">
        <v>416</v>
      </c>
      <c r="AO73" s="34" t="s">
        <v>416</v>
      </c>
      <c r="AP73" s="34" t="s">
        <v>416</v>
      </c>
      <c r="AQ73" s="34" t="s">
        <v>416</v>
      </c>
      <c r="AR73" s="34" t="s">
        <v>416</v>
      </c>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row>
    <row r="74" spans="1:107" customFormat="1" ht="63" customHeight="1" x14ac:dyDescent="0.3">
      <c r="A74" s="26" t="s">
        <v>669</v>
      </c>
      <c r="B74" s="24">
        <v>44693</v>
      </c>
      <c r="C74" s="25">
        <v>1416</v>
      </c>
      <c r="D74" s="26" t="s">
        <v>670</v>
      </c>
      <c r="E74" s="6" t="s">
        <v>671</v>
      </c>
      <c r="F74" s="24">
        <v>44718</v>
      </c>
      <c r="G74" s="26" t="s">
        <v>672</v>
      </c>
      <c r="H74" s="40" t="s">
        <v>527</v>
      </c>
      <c r="I74" s="27" t="s">
        <v>673</v>
      </c>
      <c r="J74" s="28">
        <v>31628688</v>
      </c>
      <c r="K74" s="29">
        <v>31628688</v>
      </c>
      <c r="L74" s="29">
        <v>31628688</v>
      </c>
      <c r="M74" s="27" t="s">
        <v>674</v>
      </c>
      <c r="N74" s="27" t="s">
        <v>675</v>
      </c>
      <c r="O74" s="27" t="s">
        <v>45</v>
      </c>
      <c r="P74" s="63">
        <v>100</v>
      </c>
      <c r="Q74" s="25">
        <v>0</v>
      </c>
      <c r="R74" s="25" t="s">
        <v>156</v>
      </c>
      <c r="S74" s="67">
        <v>30</v>
      </c>
      <c r="T74" s="29">
        <v>11.14</v>
      </c>
      <c r="U74" s="28">
        <v>334.20000000000005</v>
      </c>
      <c r="V74" s="28">
        <v>2839200</v>
      </c>
      <c r="W74" s="28">
        <v>2839200</v>
      </c>
      <c r="X74" s="28">
        <v>45900</v>
      </c>
      <c r="Y74" s="28">
        <v>511326</v>
      </c>
      <c r="Z74" s="28">
        <v>2793300</v>
      </c>
      <c r="AA74" s="28">
        <v>31117362</v>
      </c>
      <c r="AB74" s="28"/>
      <c r="AC74" s="28"/>
      <c r="AD74" s="28">
        <v>0</v>
      </c>
      <c r="AE74" s="28"/>
      <c r="AF74" s="28">
        <v>0</v>
      </c>
      <c r="AG74" s="28"/>
      <c r="AH74" s="28"/>
      <c r="AI74" s="28">
        <v>0</v>
      </c>
      <c r="AJ74" s="28"/>
      <c r="AK74" s="28">
        <v>0</v>
      </c>
      <c r="AL74" s="28">
        <v>94640</v>
      </c>
      <c r="AM74" s="28">
        <v>94640</v>
      </c>
      <c r="AN74" s="27"/>
      <c r="AO74" s="24">
        <v>44958</v>
      </c>
      <c r="AP74" s="24"/>
      <c r="AQ74" s="24"/>
      <c r="AR74" s="27" t="s">
        <v>47</v>
      </c>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row>
    <row r="75" spans="1:107" customFormat="1" ht="31.5" customHeight="1" x14ac:dyDescent="0.3">
      <c r="A75" s="26" t="s">
        <v>676</v>
      </c>
      <c r="B75" s="24">
        <v>44693</v>
      </c>
      <c r="C75" s="25">
        <v>1416</v>
      </c>
      <c r="D75" s="26" t="s">
        <v>677</v>
      </c>
      <c r="E75" s="6" t="s">
        <v>678</v>
      </c>
      <c r="F75" s="24">
        <v>44718</v>
      </c>
      <c r="G75" s="26" t="s">
        <v>679</v>
      </c>
      <c r="H75" s="40" t="s">
        <v>527</v>
      </c>
      <c r="I75" s="27" t="s">
        <v>680</v>
      </c>
      <c r="J75" s="28">
        <v>9148533.9000000004</v>
      </c>
      <c r="K75" s="29">
        <v>9148533.9000000004</v>
      </c>
      <c r="L75" s="29">
        <v>9148533.9000000004</v>
      </c>
      <c r="M75" s="27" t="s">
        <v>665</v>
      </c>
      <c r="N75" s="27" t="s">
        <v>681</v>
      </c>
      <c r="O75" s="27" t="s">
        <v>45</v>
      </c>
      <c r="P75" s="25">
        <v>100</v>
      </c>
      <c r="Q75" s="25">
        <v>0</v>
      </c>
      <c r="R75" s="25" t="s">
        <v>156</v>
      </c>
      <c r="S75" s="67">
        <v>50</v>
      </c>
      <c r="T75" s="29">
        <v>41.910000000000004</v>
      </c>
      <c r="U75" s="28">
        <v>2095.5</v>
      </c>
      <c r="V75" s="28">
        <v>218290</v>
      </c>
      <c r="W75" s="28">
        <v>218290</v>
      </c>
      <c r="X75" s="28"/>
      <c r="Y75" s="28"/>
      <c r="Z75" s="28"/>
      <c r="AA75" s="28"/>
      <c r="AB75" s="28"/>
      <c r="AC75" s="28"/>
      <c r="AD75" s="28"/>
      <c r="AE75" s="28"/>
      <c r="AF75" s="28"/>
      <c r="AG75" s="28"/>
      <c r="AH75" s="28"/>
      <c r="AI75" s="28"/>
      <c r="AJ75" s="28"/>
      <c r="AK75" s="28"/>
      <c r="AL75" s="28">
        <v>4365.8</v>
      </c>
      <c r="AM75" s="28">
        <v>4366</v>
      </c>
      <c r="AN75" s="27"/>
      <c r="AO75" s="24">
        <v>44958</v>
      </c>
      <c r="AP75" s="24"/>
      <c r="AQ75" s="24"/>
      <c r="AR75" s="27" t="s">
        <v>47</v>
      </c>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row>
    <row r="76" spans="1:107" customFormat="1" ht="78" x14ac:dyDescent="0.3">
      <c r="A76" s="26" t="s">
        <v>682</v>
      </c>
      <c r="B76" s="24">
        <v>44693</v>
      </c>
      <c r="C76" s="25">
        <v>1416</v>
      </c>
      <c r="D76" s="26" t="s">
        <v>683</v>
      </c>
      <c r="E76" s="6" t="s">
        <v>684</v>
      </c>
      <c r="F76" s="24">
        <v>44728</v>
      </c>
      <c r="G76" s="26" t="s">
        <v>685</v>
      </c>
      <c r="H76" s="40" t="s">
        <v>179</v>
      </c>
      <c r="I76" s="27" t="s">
        <v>686</v>
      </c>
      <c r="J76" s="28">
        <v>1762304788.53</v>
      </c>
      <c r="K76" s="29">
        <v>1762304788.53</v>
      </c>
      <c r="L76" s="29">
        <v>1762304788.53</v>
      </c>
      <c r="M76" s="27" t="s">
        <v>687</v>
      </c>
      <c r="N76" s="27" t="s">
        <v>688</v>
      </c>
      <c r="O76" s="27" t="s">
        <v>689</v>
      </c>
      <c r="P76" s="63">
        <v>0</v>
      </c>
      <c r="Q76" s="25">
        <v>100</v>
      </c>
      <c r="R76" s="25" t="s">
        <v>174</v>
      </c>
      <c r="S76" s="67">
        <v>3</v>
      </c>
      <c r="T76" s="29">
        <v>63582.09</v>
      </c>
      <c r="U76" s="28">
        <v>190746.27</v>
      </c>
      <c r="V76" s="28">
        <v>27717</v>
      </c>
      <c r="W76" s="28">
        <v>27717</v>
      </c>
      <c r="X76" s="28">
        <v>20703</v>
      </c>
      <c r="Y76" s="28">
        <v>1316340009.27</v>
      </c>
      <c r="Z76" s="28">
        <v>7014</v>
      </c>
      <c r="AA76" s="28">
        <v>445964779.25999999</v>
      </c>
      <c r="AB76" s="28"/>
      <c r="AC76" s="28"/>
      <c r="AD76" s="28">
        <v>0</v>
      </c>
      <c r="AE76" s="28"/>
      <c r="AF76" s="28">
        <v>0</v>
      </c>
      <c r="AG76" s="28"/>
      <c r="AH76" s="28"/>
      <c r="AI76" s="28">
        <v>0</v>
      </c>
      <c r="AJ76" s="28"/>
      <c r="AK76" s="28">
        <v>0</v>
      </c>
      <c r="AL76" s="28">
        <v>9239</v>
      </c>
      <c r="AM76" s="28">
        <v>9239</v>
      </c>
      <c r="AN76" s="27"/>
      <c r="AO76" s="24">
        <v>44986</v>
      </c>
      <c r="AP76" s="24"/>
      <c r="AQ76" s="24"/>
      <c r="AR76" s="27" t="s">
        <v>47</v>
      </c>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row>
    <row r="77" spans="1:107" customFormat="1" ht="139.19999999999999" customHeight="1" x14ac:dyDescent="0.3">
      <c r="A77" s="26" t="s">
        <v>690</v>
      </c>
      <c r="B77" s="24">
        <v>44693</v>
      </c>
      <c r="C77" s="25">
        <v>1416</v>
      </c>
      <c r="D77" s="26" t="s">
        <v>691</v>
      </c>
      <c r="E77" s="6" t="s">
        <v>692</v>
      </c>
      <c r="F77" s="24">
        <v>44718</v>
      </c>
      <c r="G77" s="26" t="s">
        <v>693</v>
      </c>
      <c r="H77" s="27" t="s">
        <v>527</v>
      </c>
      <c r="I77" s="27" t="s">
        <v>694</v>
      </c>
      <c r="J77" s="28">
        <v>13696462.800000001</v>
      </c>
      <c r="K77" s="29">
        <v>13696462.800000001</v>
      </c>
      <c r="L77" s="29">
        <v>13696462.800000001</v>
      </c>
      <c r="M77" s="27" t="s">
        <v>695</v>
      </c>
      <c r="N77" s="27" t="s">
        <v>696</v>
      </c>
      <c r="O77" s="27" t="s">
        <v>45</v>
      </c>
      <c r="P77" s="63">
        <v>100</v>
      </c>
      <c r="Q77" s="25">
        <v>0</v>
      </c>
      <c r="R77" s="25" t="s">
        <v>156</v>
      </c>
      <c r="S77" s="68">
        <v>50</v>
      </c>
      <c r="T77" s="29">
        <v>22.84</v>
      </c>
      <c r="U77" s="28">
        <v>1142</v>
      </c>
      <c r="V77" s="28">
        <v>599670</v>
      </c>
      <c r="W77" s="28">
        <v>599670</v>
      </c>
      <c r="X77" s="28">
        <v>10850</v>
      </c>
      <c r="Y77" s="28">
        <v>247814</v>
      </c>
      <c r="Z77" s="28">
        <v>588820</v>
      </c>
      <c r="AA77" s="28">
        <v>13448648.800000001</v>
      </c>
      <c r="AB77" s="28"/>
      <c r="AC77" s="28"/>
      <c r="AD77" s="28">
        <v>0</v>
      </c>
      <c r="AE77" s="28"/>
      <c r="AF77" s="28">
        <v>0</v>
      </c>
      <c r="AG77" s="28"/>
      <c r="AH77" s="28"/>
      <c r="AI77" s="28">
        <v>0</v>
      </c>
      <c r="AJ77" s="28"/>
      <c r="AK77" s="28">
        <v>0</v>
      </c>
      <c r="AL77" s="28">
        <v>11993.4</v>
      </c>
      <c r="AM77" s="28">
        <v>11994</v>
      </c>
      <c r="AN77" s="27"/>
      <c r="AO77" s="24">
        <v>44958</v>
      </c>
      <c r="AP77" s="24"/>
      <c r="AQ77" s="24"/>
      <c r="AR77" s="27" t="s">
        <v>47</v>
      </c>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row>
    <row r="78" spans="1:107" customFormat="1" ht="78.75" customHeight="1" x14ac:dyDescent="0.3">
      <c r="A78" s="26" t="s">
        <v>697</v>
      </c>
      <c r="B78" s="24">
        <v>44697</v>
      </c>
      <c r="C78" s="25">
        <v>1416</v>
      </c>
      <c r="D78" s="26" t="s">
        <v>698</v>
      </c>
      <c r="E78" s="6" t="s">
        <v>699</v>
      </c>
      <c r="F78" s="24">
        <v>44718</v>
      </c>
      <c r="G78" s="26" t="s">
        <v>700</v>
      </c>
      <c r="H78" s="27" t="s">
        <v>701</v>
      </c>
      <c r="I78" s="27" t="s">
        <v>702</v>
      </c>
      <c r="J78" s="28">
        <v>1781435.6</v>
      </c>
      <c r="K78" s="29">
        <v>1781435.6</v>
      </c>
      <c r="L78" s="29">
        <v>1781435.6</v>
      </c>
      <c r="M78" s="27" t="s">
        <v>703</v>
      </c>
      <c r="N78" s="27" t="s">
        <v>704</v>
      </c>
      <c r="O78" s="27" t="s">
        <v>45</v>
      </c>
      <c r="P78" s="25">
        <v>100</v>
      </c>
      <c r="Q78" s="25">
        <v>0</v>
      </c>
      <c r="R78" s="25" t="s">
        <v>156</v>
      </c>
      <c r="S78" s="68" t="s">
        <v>705</v>
      </c>
      <c r="T78" s="29">
        <v>97.72</v>
      </c>
      <c r="U78" s="49" t="s">
        <v>706</v>
      </c>
      <c r="V78" s="28">
        <v>18230</v>
      </c>
      <c r="W78" s="28">
        <v>18230</v>
      </c>
      <c r="X78" s="28"/>
      <c r="Y78" s="28"/>
      <c r="Z78" s="28"/>
      <c r="AA78" s="28"/>
      <c r="AB78" s="28"/>
      <c r="AC78" s="28"/>
      <c r="AD78" s="28"/>
      <c r="AE78" s="28"/>
      <c r="AF78" s="28"/>
      <c r="AG78" s="28"/>
      <c r="AH78" s="28"/>
      <c r="AI78" s="28"/>
      <c r="AJ78" s="28"/>
      <c r="AK78" s="28"/>
      <c r="AL78" s="28">
        <v>454.6</v>
      </c>
      <c r="AM78" s="28">
        <v>455</v>
      </c>
      <c r="AN78" s="27"/>
      <c r="AO78" s="24">
        <v>44986</v>
      </c>
      <c r="AP78" s="24"/>
      <c r="AQ78" s="24"/>
      <c r="AR78" s="27" t="s">
        <v>47</v>
      </c>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row>
    <row r="79" spans="1:107" customFormat="1" ht="63" customHeight="1" x14ac:dyDescent="0.3">
      <c r="A79" s="26" t="s">
        <v>707</v>
      </c>
      <c r="B79" s="24">
        <v>44697</v>
      </c>
      <c r="C79" s="25">
        <v>1416</v>
      </c>
      <c r="D79" s="26" t="s">
        <v>708</v>
      </c>
      <c r="E79" s="6" t="s">
        <v>709</v>
      </c>
      <c r="F79" s="24">
        <v>44719</v>
      </c>
      <c r="G79" s="26" t="s">
        <v>710</v>
      </c>
      <c r="H79" s="27" t="s">
        <v>527</v>
      </c>
      <c r="I79" s="27" t="s">
        <v>711</v>
      </c>
      <c r="J79" s="28">
        <v>13895140.199999999</v>
      </c>
      <c r="K79" s="29">
        <v>13895140.199999999</v>
      </c>
      <c r="L79" s="29">
        <v>13895140.199999999</v>
      </c>
      <c r="M79" s="27" t="s">
        <v>695</v>
      </c>
      <c r="N79" s="27" t="s">
        <v>712</v>
      </c>
      <c r="O79" s="27" t="s">
        <v>45</v>
      </c>
      <c r="P79" s="63">
        <v>100</v>
      </c>
      <c r="Q79" s="25">
        <v>0</v>
      </c>
      <c r="R79" s="25" t="s">
        <v>156</v>
      </c>
      <c r="S79" s="67">
        <v>100</v>
      </c>
      <c r="T79" s="29">
        <v>13.17</v>
      </c>
      <c r="U79" s="28">
        <v>1317</v>
      </c>
      <c r="V79" s="28">
        <v>1055060</v>
      </c>
      <c r="W79" s="28">
        <v>1055060</v>
      </c>
      <c r="X79" s="28">
        <v>58400</v>
      </c>
      <c r="Y79" s="28">
        <v>769128</v>
      </c>
      <c r="Z79" s="28">
        <v>996660</v>
      </c>
      <c r="AA79" s="28">
        <v>13126012.199999999</v>
      </c>
      <c r="AB79" s="28"/>
      <c r="AC79" s="28"/>
      <c r="AD79" s="28">
        <v>0</v>
      </c>
      <c r="AE79" s="28"/>
      <c r="AF79" s="28">
        <v>0</v>
      </c>
      <c r="AG79" s="28"/>
      <c r="AH79" s="28"/>
      <c r="AI79" s="28">
        <v>0</v>
      </c>
      <c r="AJ79" s="28"/>
      <c r="AK79" s="28">
        <v>0</v>
      </c>
      <c r="AL79" s="28">
        <v>10550.6</v>
      </c>
      <c r="AM79" s="28">
        <v>10551</v>
      </c>
      <c r="AN79" s="27"/>
      <c r="AO79" s="24">
        <v>44958</v>
      </c>
      <c r="AP79" s="24"/>
      <c r="AQ79" s="24"/>
      <c r="AR79" s="27" t="s">
        <v>47</v>
      </c>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row>
    <row r="80" spans="1:107" customFormat="1" ht="129" customHeight="1" x14ac:dyDescent="0.3">
      <c r="A80" s="26" t="s">
        <v>713</v>
      </c>
      <c r="B80" s="24">
        <v>44699</v>
      </c>
      <c r="C80" s="25">
        <v>1416</v>
      </c>
      <c r="D80" s="26" t="s">
        <v>714</v>
      </c>
      <c r="E80" s="6" t="s">
        <v>715</v>
      </c>
      <c r="F80" s="24">
        <v>44722</v>
      </c>
      <c r="G80" s="26" t="s">
        <v>716</v>
      </c>
      <c r="H80" s="27" t="s">
        <v>641</v>
      </c>
      <c r="I80" s="27" t="s">
        <v>717</v>
      </c>
      <c r="J80" s="28">
        <v>35208615.299999997</v>
      </c>
      <c r="K80" s="29">
        <v>35208615.299999997</v>
      </c>
      <c r="L80" s="29">
        <v>35208615.299999997</v>
      </c>
      <c r="M80" s="27" t="s">
        <v>718</v>
      </c>
      <c r="N80" s="27" t="s">
        <v>719</v>
      </c>
      <c r="O80" s="27" t="s">
        <v>45</v>
      </c>
      <c r="P80" s="63">
        <v>100</v>
      </c>
      <c r="Q80" s="25">
        <v>0</v>
      </c>
      <c r="R80" s="25" t="s">
        <v>156</v>
      </c>
      <c r="S80" s="68" t="s">
        <v>720</v>
      </c>
      <c r="T80" s="29">
        <v>22.29</v>
      </c>
      <c r="U80" s="49" t="s">
        <v>721</v>
      </c>
      <c r="V80" s="28">
        <v>1579570</v>
      </c>
      <c r="W80" s="28">
        <v>1579570</v>
      </c>
      <c r="X80" s="28"/>
      <c r="Y80" s="28"/>
      <c r="Z80" s="28"/>
      <c r="AA80" s="28"/>
      <c r="AB80" s="28"/>
      <c r="AC80" s="28"/>
      <c r="AD80" s="28"/>
      <c r="AE80" s="28"/>
      <c r="AF80" s="28"/>
      <c r="AG80" s="28"/>
      <c r="AH80" s="28"/>
      <c r="AI80" s="28"/>
      <c r="AJ80" s="28"/>
      <c r="AK80" s="28"/>
      <c r="AL80" s="28">
        <v>36859</v>
      </c>
      <c r="AM80" s="28">
        <v>36859</v>
      </c>
      <c r="AN80" s="27"/>
      <c r="AO80" s="24">
        <v>44986</v>
      </c>
      <c r="AP80" s="24"/>
      <c r="AQ80" s="24"/>
      <c r="AR80" s="27" t="s">
        <v>47</v>
      </c>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row>
    <row r="81" spans="1:107" customFormat="1" ht="134.25" customHeight="1" x14ac:dyDescent="0.3">
      <c r="A81" s="26" t="s">
        <v>722</v>
      </c>
      <c r="B81" s="24">
        <v>44699</v>
      </c>
      <c r="C81" s="25">
        <v>1416</v>
      </c>
      <c r="D81" s="26" t="s">
        <v>723</v>
      </c>
      <c r="E81" s="6" t="s">
        <v>724</v>
      </c>
      <c r="F81" s="24">
        <v>44722</v>
      </c>
      <c r="G81" s="26" t="s">
        <v>725</v>
      </c>
      <c r="H81" s="27" t="s">
        <v>511</v>
      </c>
      <c r="I81" s="27" t="s">
        <v>726</v>
      </c>
      <c r="J81" s="28">
        <v>196752253.5</v>
      </c>
      <c r="K81" s="29">
        <v>196752253.5</v>
      </c>
      <c r="L81" s="29">
        <v>196752253.5</v>
      </c>
      <c r="M81" s="27" t="s">
        <v>727</v>
      </c>
      <c r="N81" s="27" t="s">
        <v>728</v>
      </c>
      <c r="O81" s="27" t="s">
        <v>45</v>
      </c>
      <c r="P81" s="63">
        <v>100</v>
      </c>
      <c r="Q81" s="25">
        <v>0</v>
      </c>
      <c r="R81" s="25" t="s">
        <v>156</v>
      </c>
      <c r="S81" s="67">
        <v>1</v>
      </c>
      <c r="T81" s="29">
        <v>4105.42</v>
      </c>
      <c r="U81" s="28">
        <v>4105.42</v>
      </c>
      <c r="V81" s="28">
        <v>47925</v>
      </c>
      <c r="W81" s="28">
        <v>47925</v>
      </c>
      <c r="X81" s="28"/>
      <c r="Y81" s="28"/>
      <c r="Z81" s="28"/>
      <c r="AA81" s="28"/>
      <c r="AB81" s="28"/>
      <c r="AC81" s="28"/>
      <c r="AD81" s="28"/>
      <c r="AE81" s="28"/>
      <c r="AF81" s="28"/>
      <c r="AG81" s="28"/>
      <c r="AH81" s="28"/>
      <c r="AI81" s="28"/>
      <c r="AJ81" s="28"/>
      <c r="AK81" s="28"/>
      <c r="AL81" s="28">
        <v>47925</v>
      </c>
      <c r="AM81" s="28">
        <v>47925</v>
      </c>
      <c r="AN81" s="27"/>
      <c r="AO81" s="24">
        <v>44986</v>
      </c>
      <c r="AP81" s="24"/>
      <c r="AQ81" s="24"/>
      <c r="AR81" s="27" t="s">
        <v>47</v>
      </c>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row>
    <row r="82" spans="1:107" customFormat="1" ht="93.6" x14ac:dyDescent="0.3">
      <c r="A82" s="26" t="s">
        <v>729</v>
      </c>
      <c r="B82" s="24">
        <v>44699</v>
      </c>
      <c r="C82" s="25">
        <v>1416</v>
      </c>
      <c r="D82" s="26" t="s">
        <v>416</v>
      </c>
      <c r="E82" s="6" t="s">
        <v>416</v>
      </c>
      <c r="F82" s="24" t="s">
        <v>416</v>
      </c>
      <c r="G82" s="25" t="s">
        <v>416</v>
      </c>
      <c r="H82" s="27" t="s">
        <v>416</v>
      </c>
      <c r="I82" s="41" t="s">
        <v>730</v>
      </c>
      <c r="J82" s="28">
        <v>0</v>
      </c>
      <c r="K82" s="29">
        <v>0</v>
      </c>
      <c r="L82" s="29">
        <v>0</v>
      </c>
      <c r="M82" s="27"/>
      <c r="N82" s="27"/>
      <c r="O82" s="27"/>
      <c r="P82" s="63"/>
      <c r="Q82" s="25"/>
      <c r="R82" s="25"/>
      <c r="S82" s="67"/>
      <c r="T82" s="29" t="e">
        <v>#DIV/0!</v>
      </c>
      <c r="U82" s="28" t="e">
        <v>#DIV/0!</v>
      </c>
      <c r="V82" s="28">
        <v>0</v>
      </c>
      <c r="W82" s="28"/>
      <c r="X82" s="28"/>
      <c r="Y82" s="28"/>
      <c r="Z82" s="28"/>
      <c r="AA82" s="28"/>
      <c r="AB82" s="28"/>
      <c r="AC82" s="28"/>
      <c r="AD82" s="28"/>
      <c r="AE82" s="28"/>
      <c r="AF82" s="28"/>
      <c r="AG82" s="28"/>
      <c r="AH82" s="28"/>
      <c r="AI82" s="28"/>
      <c r="AJ82" s="28"/>
      <c r="AK82" s="28"/>
      <c r="AL82" s="28" t="e">
        <v>#DIV/0!</v>
      </c>
      <c r="AM82" s="28" t="e">
        <v>#DIV/0!</v>
      </c>
      <c r="AN82" s="27"/>
      <c r="AO82" s="24"/>
      <c r="AP82" s="24"/>
      <c r="AQ82" s="24"/>
      <c r="AR82" s="27"/>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row>
    <row r="83" spans="1:107" customFormat="1" ht="183" customHeight="1" x14ac:dyDescent="0.3">
      <c r="A83" s="26" t="s">
        <v>731</v>
      </c>
      <c r="B83" s="24">
        <v>44704</v>
      </c>
      <c r="C83" s="25">
        <v>1416</v>
      </c>
      <c r="D83" s="26" t="s">
        <v>732</v>
      </c>
      <c r="E83" s="6" t="s">
        <v>733</v>
      </c>
      <c r="F83" s="24">
        <v>44729</v>
      </c>
      <c r="G83" s="26" t="s">
        <v>734</v>
      </c>
      <c r="H83" s="27" t="s">
        <v>179</v>
      </c>
      <c r="I83" s="27" t="s">
        <v>735</v>
      </c>
      <c r="J83" s="28">
        <v>44051310</v>
      </c>
      <c r="K83" s="29">
        <v>44051310</v>
      </c>
      <c r="L83" s="29">
        <v>44051310</v>
      </c>
      <c r="M83" s="27" t="s">
        <v>736</v>
      </c>
      <c r="N83" s="27" t="s">
        <v>737</v>
      </c>
      <c r="O83" s="27" t="s">
        <v>173</v>
      </c>
      <c r="P83" s="63">
        <v>0</v>
      </c>
      <c r="Q83" s="25">
        <v>100</v>
      </c>
      <c r="R83" s="25" t="s">
        <v>184</v>
      </c>
      <c r="S83" s="67">
        <v>600</v>
      </c>
      <c r="T83" s="29">
        <v>24.93</v>
      </c>
      <c r="U83" s="28">
        <v>14958</v>
      </c>
      <c r="V83" s="28">
        <v>1767000</v>
      </c>
      <c r="W83" s="28">
        <v>1767000</v>
      </c>
      <c r="X83" s="28">
        <v>1657200</v>
      </c>
      <c r="Y83" s="28">
        <v>41313996</v>
      </c>
      <c r="Z83" s="28">
        <v>109800</v>
      </c>
      <c r="AA83" s="28">
        <v>2737314</v>
      </c>
      <c r="AB83" s="28"/>
      <c r="AC83" s="28"/>
      <c r="AD83" s="28">
        <v>0</v>
      </c>
      <c r="AE83" s="28"/>
      <c r="AF83" s="28">
        <v>0</v>
      </c>
      <c r="AG83" s="28"/>
      <c r="AH83" s="28"/>
      <c r="AI83" s="28">
        <v>0</v>
      </c>
      <c r="AJ83" s="28"/>
      <c r="AK83" s="28">
        <v>0</v>
      </c>
      <c r="AL83" s="28">
        <v>2945</v>
      </c>
      <c r="AM83" s="28">
        <v>2945</v>
      </c>
      <c r="AN83" s="27"/>
      <c r="AO83" s="24">
        <v>44986</v>
      </c>
      <c r="AP83" s="24"/>
      <c r="AQ83" s="24"/>
      <c r="AR83" s="27" t="s">
        <v>47</v>
      </c>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row>
    <row r="84" spans="1:107" customFormat="1" ht="203.25" customHeight="1" x14ac:dyDescent="0.3">
      <c r="A84" s="26" t="s">
        <v>738</v>
      </c>
      <c r="B84" s="24">
        <v>44704</v>
      </c>
      <c r="C84" s="25">
        <v>1416</v>
      </c>
      <c r="D84" s="26" t="s">
        <v>739</v>
      </c>
      <c r="E84" s="6" t="s">
        <v>740</v>
      </c>
      <c r="F84" s="24">
        <v>44729</v>
      </c>
      <c r="G84" s="26" t="s">
        <v>741</v>
      </c>
      <c r="H84" s="27" t="s">
        <v>641</v>
      </c>
      <c r="I84" s="41" t="s">
        <v>742</v>
      </c>
      <c r="J84" s="28">
        <v>33043654.800000001</v>
      </c>
      <c r="K84" s="29">
        <v>33043654.800000001</v>
      </c>
      <c r="L84" s="29">
        <v>33043654.800000001</v>
      </c>
      <c r="M84" s="27" t="s">
        <v>743</v>
      </c>
      <c r="N84" s="27" t="s">
        <v>744</v>
      </c>
      <c r="O84" s="27" t="s">
        <v>45</v>
      </c>
      <c r="P84" s="63">
        <v>100</v>
      </c>
      <c r="Q84" s="25">
        <v>0</v>
      </c>
      <c r="R84" s="25" t="s">
        <v>156</v>
      </c>
      <c r="S84" s="68" t="s">
        <v>745</v>
      </c>
      <c r="T84" s="29">
        <v>30.39</v>
      </c>
      <c r="U84" s="49" t="s">
        <v>746</v>
      </c>
      <c r="V84" s="28">
        <v>1087320</v>
      </c>
      <c r="W84" s="28">
        <v>1087320</v>
      </c>
      <c r="X84" s="28">
        <v>125400</v>
      </c>
      <c r="Y84" s="28">
        <v>3810906</v>
      </c>
      <c r="Z84" s="28">
        <v>961920</v>
      </c>
      <c r="AA84" s="28">
        <v>29232748.800000001</v>
      </c>
      <c r="AB84" s="28"/>
      <c r="AC84" s="28"/>
      <c r="AD84" s="28">
        <v>0</v>
      </c>
      <c r="AE84" s="28"/>
      <c r="AF84" s="28">
        <v>0</v>
      </c>
      <c r="AG84" s="28"/>
      <c r="AH84" s="28"/>
      <c r="AI84" s="28">
        <v>0</v>
      </c>
      <c r="AJ84" s="28"/>
      <c r="AK84" s="28">
        <v>0</v>
      </c>
      <c r="AL84" s="28">
        <v>10269</v>
      </c>
      <c r="AM84" s="28">
        <v>10269</v>
      </c>
      <c r="AN84" s="27"/>
      <c r="AO84" s="24">
        <v>44986</v>
      </c>
      <c r="AP84" s="24"/>
      <c r="AQ84" s="24"/>
      <c r="AR84" s="27" t="s">
        <v>47</v>
      </c>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row>
    <row r="85" spans="1:107" customFormat="1" ht="57.6" x14ac:dyDescent="0.3">
      <c r="A85" s="26" t="s">
        <v>747</v>
      </c>
      <c r="B85" s="24">
        <v>44704</v>
      </c>
      <c r="C85" s="25">
        <v>1416</v>
      </c>
      <c r="D85" s="26" t="s">
        <v>748</v>
      </c>
      <c r="E85" s="6" t="s">
        <v>749</v>
      </c>
      <c r="F85" s="24">
        <v>44734</v>
      </c>
      <c r="G85" s="26" t="s">
        <v>750</v>
      </c>
      <c r="H85" s="27" t="s">
        <v>143</v>
      </c>
      <c r="I85" s="27" t="s">
        <v>751</v>
      </c>
      <c r="J85" s="28">
        <v>764891376</v>
      </c>
      <c r="K85" s="29">
        <v>764891376</v>
      </c>
      <c r="L85" s="29">
        <v>764891376</v>
      </c>
      <c r="M85" s="27" t="s">
        <v>752</v>
      </c>
      <c r="N85" s="27" t="s">
        <v>753</v>
      </c>
      <c r="O85" s="27" t="s">
        <v>45</v>
      </c>
      <c r="P85" s="63">
        <v>100</v>
      </c>
      <c r="Q85" s="25">
        <v>0</v>
      </c>
      <c r="R85" s="25" t="s">
        <v>174</v>
      </c>
      <c r="S85" s="67">
        <v>15</v>
      </c>
      <c r="T85" s="29">
        <v>401.6</v>
      </c>
      <c r="U85" s="28">
        <v>6024</v>
      </c>
      <c r="V85" s="28">
        <v>1904610</v>
      </c>
      <c r="W85" s="28">
        <v>975000</v>
      </c>
      <c r="X85" s="28">
        <v>724320</v>
      </c>
      <c r="Y85" s="28">
        <v>290886912</v>
      </c>
      <c r="Z85" s="28">
        <v>250680</v>
      </c>
      <c r="AA85" s="28">
        <v>100673088</v>
      </c>
      <c r="AB85" s="28">
        <v>929610</v>
      </c>
      <c r="AC85" s="28">
        <v>238995</v>
      </c>
      <c r="AD85" s="28">
        <v>95980392</v>
      </c>
      <c r="AE85" s="28">
        <v>690615</v>
      </c>
      <c r="AF85" s="28">
        <v>277350984</v>
      </c>
      <c r="AG85" s="28"/>
      <c r="AH85" s="28"/>
      <c r="AI85" s="28">
        <v>0</v>
      </c>
      <c r="AJ85" s="28"/>
      <c r="AK85" s="28">
        <v>0</v>
      </c>
      <c r="AL85" s="28">
        <v>126974</v>
      </c>
      <c r="AM85" s="28">
        <v>126974</v>
      </c>
      <c r="AN85" s="27"/>
      <c r="AO85" s="24">
        <v>44986</v>
      </c>
      <c r="AP85" s="24"/>
      <c r="AQ85" s="24"/>
      <c r="AR85" s="27" t="s">
        <v>47</v>
      </c>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row>
    <row r="86" spans="1:107" customFormat="1" ht="62.4" x14ac:dyDescent="0.3">
      <c r="A86" s="26" t="s">
        <v>754</v>
      </c>
      <c r="B86" s="24">
        <v>44704</v>
      </c>
      <c r="C86" s="25">
        <v>1416</v>
      </c>
      <c r="D86" s="26" t="s">
        <v>755</v>
      </c>
      <c r="E86" s="6" t="s">
        <v>756</v>
      </c>
      <c r="F86" s="24">
        <v>44733</v>
      </c>
      <c r="G86" s="26" t="s">
        <v>757</v>
      </c>
      <c r="H86" s="27" t="s">
        <v>758</v>
      </c>
      <c r="I86" s="27" t="s">
        <v>759</v>
      </c>
      <c r="J86" s="28">
        <v>346948473.60000002</v>
      </c>
      <c r="K86" s="29">
        <v>346948473.60000002</v>
      </c>
      <c r="L86" s="29">
        <v>346948473.60000002</v>
      </c>
      <c r="M86" s="27" t="s">
        <v>760</v>
      </c>
      <c r="N86" s="27" t="s">
        <v>761</v>
      </c>
      <c r="O86" s="27" t="s">
        <v>173</v>
      </c>
      <c r="P86" s="63">
        <v>0</v>
      </c>
      <c r="Q86" s="25">
        <v>100</v>
      </c>
      <c r="R86" s="25" t="s">
        <v>174</v>
      </c>
      <c r="S86" s="67">
        <v>5</v>
      </c>
      <c r="T86" s="29">
        <v>7950.2400000000007</v>
      </c>
      <c r="U86" s="28">
        <v>39751.200000000004</v>
      </c>
      <c r="V86" s="28">
        <v>43640</v>
      </c>
      <c r="W86" s="28">
        <v>43640</v>
      </c>
      <c r="X86" s="28">
        <v>24300</v>
      </c>
      <c r="Y86" s="28">
        <v>193190832.00000003</v>
      </c>
      <c r="Z86" s="28">
        <v>19340</v>
      </c>
      <c r="AA86" s="28">
        <v>153757641.60000002</v>
      </c>
      <c r="AB86" s="28"/>
      <c r="AC86" s="28"/>
      <c r="AD86" s="28">
        <v>0</v>
      </c>
      <c r="AE86" s="28"/>
      <c r="AF86" s="28">
        <v>0</v>
      </c>
      <c r="AG86" s="28"/>
      <c r="AH86" s="28"/>
      <c r="AI86" s="28">
        <v>0</v>
      </c>
      <c r="AJ86" s="28"/>
      <c r="AK86" s="28">
        <v>0</v>
      </c>
      <c r="AL86" s="28">
        <v>8728</v>
      </c>
      <c r="AM86" s="28">
        <v>8728</v>
      </c>
      <c r="AN86" s="27"/>
      <c r="AO86" s="24">
        <v>44986</v>
      </c>
      <c r="AP86" s="24"/>
      <c r="AQ86" s="24"/>
      <c r="AR86" s="27" t="s">
        <v>47</v>
      </c>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row>
    <row r="87" spans="1:107" ht="78" x14ac:dyDescent="0.3">
      <c r="A87" s="26" t="s">
        <v>762</v>
      </c>
      <c r="B87" s="24">
        <v>44704</v>
      </c>
      <c r="C87" s="25">
        <v>1416</v>
      </c>
      <c r="D87" s="26" t="s">
        <v>763</v>
      </c>
      <c r="E87" s="6" t="s">
        <v>764</v>
      </c>
      <c r="F87" s="24">
        <v>44739</v>
      </c>
      <c r="G87" s="26" t="s">
        <v>765</v>
      </c>
      <c r="H87" s="27" t="s">
        <v>766</v>
      </c>
      <c r="I87" s="27" t="s">
        <v>767</v>
      </c>
      <c r="J87" s="28">
        <v>2853730935</v>
      </c>
      <c r="K87" s="29">
        <v>2853730935</v>
      </c>
      <c r="L87" s="29">
        <v>2853730935</v>
      </c>
      <c r="M87" s="27" t="s">
        <v>768</v>
      </c>
      <c r="N87" s="27" t="s">
        <v>769</v>
      </c>
      <c r="O87" s="27" t="s">
        <v>45</v>
      </c>
      <c r="P87" s="63">
        <v>100</v>
      </c>
      <c r="Q87" s="25">
        <v>0</v>
      </c>
      <c r="R87" s="25" t="s">
        <v>174</v>
      </c>
      <c r="S87" s="67">
        <v>30</v>
      </c>
      <c r="T87" s="29">
        <v>9102.81</v>
      </c>
      <c r="U87" s="28">
        <v>273084.3</v>
      </c>
      <c r="V87" s="28">
        <v>313500</v>
      </c>
      <c r="W87" s="28">
        <v>313500</v>
      </c>
      <c r="X87" s="28"/>
      <c r="Y87" s="28"/>
      <c r="Z87" s="28"/>
      <c r="AA87" s="28"/>
      <c r="AB87" s="28"/>
      <c r="AC87" s="28"/>
      <c r="AD87" s="28"/>
      <c r="AE87" s="28"/>
      <c r="AF87" s="28"/>
      <c r="AG87" s="28"/>
      <c r="AH87" s="28"/>
      <c r="AI87" s="28"/>
      <c r="AJ87" s="28"/>
      <c r="AK87" s="28"/>
      <c r="AL87" s="28">
        <v>10450</v>
      </c>
      <c r="AM87" s="28">
        <v>10450</v>
      </c>
      <c r="AN87" s="27"/>
      <c r="AO87" s="24">
        <v>44986</v>
      </c>
      <c r="AP87" s="24"/>
      <c r="AQ87" s="24"/>
      <c r="AR87" s="27" t="s">
        <v>47</v>
      </c>
    </row>
    <row r="88" spans="1:107" ht="93.6" x14ac:dyDescent="0.3">
      <c r="A88" s="26" t="s">
        <v>770</v>
      </c>
      <c r="B88" s="24">
        <v>44704</v>
      </c>
      <c r="C88" s="25">
        <v>1416</v>
      </c>
      <c r="D88" s="26" t="s">
        <v>771</v>
      </c>
      <c r="E88" s="6" t="s">
        <v>772</v>
      </c>
      <c r="F88" s="24">
        <v>44729</v>
      </c>
      <c r="G88" s="25" t="s">
        <v>773</v>
      </c>
      <c r="H88" s="27" t="s">
        <v>143</v>
      </c>
      <c r="I88" s="27" t="s">
        <v>774</v>
      </c>
      <c r="J88" s="28">
        <v>94399395</v>
      </c>
      <c r="K88" s="29">
        <v>94399395</v>
      </c>
      <c r="L88" s="29">
        <v>94399395</v>
      </c>
      <c r="M88" s="27" t="s">
        <v>775</v>
      </c>
      <c r="N88" s="27" t="s">
        <v>776</v>
      </c>
      <c r="O88" s="27" t="s">
        <v>45</v>
      </c>
      <c r="P88" s="63">
        <v>100</v>
      </c>
      <c r="Q88" s="25">
        <v>0</v>
      </c>
      <c r="R88" s="25" t="s">
        <v>540</v>
      </c>
      <c r="S88" s="67">
        <v>15</v>
      </c>
      <c r="T88" s="29">
        <v>136.9</v>
      </c>
      <c r="U88" s="28">
        <v>2053.5</v>
      </c>
      <c r="V88" s="28">
        <v>689550</v>
      </c>
      <c r="W88" s="28">
        <v>689550</v>
      </c>
      <c r="X88" s="28"/>
      <c r="Y88" s="28"/>
      <c r="Z88" s="28"/>
      <c r="AA88" s="28"/>
      <c r="AB88" s="28"/>
      <c r="AC88" s="28"/>
      <c r="AD88" s="28"/>
      <c r="AE88" s="28"/>
      <c r="AF88" s="28"/>
      <c r="AG88" s="28"/>
      <c r="AH88" s="28"/>
      <c r="AI88" s="28"/>
      <c r="AJ88" s="28"/>
      <c r="AK88" s="28"/>
      <c r="AL88" s="28">
        <v>45970</v>
      </c>
      <c r="AM88" s="28">
        <v>45970</v>
      </c>
      <c r="AN88" s="27"/>
      <c r="AO88" s="24">
        <v>44986</v>
      </c>
      <c r="AP88" s="24"/>
      <c r="AQ88" s="24"/>
      <c r="AR88" s="27" t="s">
        <v>47</v>
      </c>
    </row>
    <row r="89" spans="1:107" ht="134.25" customHeight="1" x14ac:dyDescent="0.3">
      <c r="A89" s="26" t="s">
        <v>777</v>
      </c>
      <c r="B89" s="24">
        <v>44705</v>
      </c>
      <c r="C89" s="25">
        <v>1416</v>
      </c>
      <c r="D89" s="26" t="s">
        <v>778</v>
      </c>
      <c r="E89" s="6" t="s">
        <v>684</v>
      </c>
      <c r="F89" s="24">
        <v>44727</v>
      </c>
      <c r="G89" s="26" t="s">
        <v>779</v>
      </c>
      <c r="H89" s="27" t="s">
        <v>143</v>
      </c>
      <c r="I89" s="27" t="s">
        <v>780</v>
      </c>
      <c r="J89" s="28">
        <v>11908450</v>
      </c>
      <c r="K89" s="29">
        <v>11908450</v>
      </c>
      <c r="L89" s="29">
        <v>11908450</v>
      </c>
      <c r="M89" s="27" t="s">
        <v>627</v>
      </c>
      <c r="N89" s="27" t="s">
        <v>781</v>
      </c>
      <c r="O89" s="27" t="s">
        <v>45</v>
      </c>
      <c r="P89" s="63">
        <v>100</v>
      </c>
      <c r="Q89" s="25">
        <v>0</v>
      </c>
      <c r="R89" s="25" t="s">
        <v>184</v>
      </c>
      <c r="S89" s="67">
        <v>500</v>
      </c>
      <c r="T89" s="29">
        <v>7.85</v>
      </c>
      <c r="U89" s="28">
        <v>3925</v>
      </c>
      <c r="V89" s="28">
        <v>1517000</v>
      </c>
      <c r="W89" s="28">
        <v>1517000</v>
      </c>
      <c r="X89" s="28">
        <v>165000</v>
      </c>
      <c r="Y89" s="28">
        <v>1295250</v>
      </c>
      <c r="Z89" s="28">
        <v>1352000</v>
      </c>
      <c r="AA89" s="28">
        <v>10613200</v>
      </c>
      <c r="AB89" s="28">
        <v>0</v>
      </c>
      <c r="AC89" s="28">
        <v>0</v>
      </c>
      <c r="AD89" s="28">
        <v>0</v>
      </c>
      <c r="AE89" s="28">
        <v>0</v>
      </c>
      <c r="AF89" s="28">
        <v>0</v>
      </c>
      <c r="AG89" s="28">
        <v>0</v>
      </c>
      <c r="AH89" s="28">
        <v>0</v>
      </c>
      <c r="AI89" s="28">
        <v>0</v>
      </c>
      <c r="AJ89" s="28">
        <v>0</v>
      </c>
      <c r="AK89" s="28">
        <v>0</v>
      </c>
      <c r="AL89" s="28">
        <v>3034</v>
      </c>
      <c r="AM89" s="28">
        <v>3034</v>
      </c>
      <c r="AN89" s="27"/>
      <c r="AO89" s="24">
        <v>44986</v>
      </c>
      <c r="AP89" s="24"/>
      <c r="AQ89" s="24"/>
      <c r="AR89" s="27" t="s">
        <v>47</v>
      </c>
    </row>
    <row r="90" spans="1:107" ht="150" customHeight="1" x14ac:dyDescent="0.3">
      <c r="A90" s="26" t="s">
        <v>782</v>
      </c>
      <c r="B90" s="24">
        <v>44705</v>
      </c>
      <c r="C90" s="25">
        <v>1416</v>
      </c>
      <c r="D90" s="26" t="s">
        <v>783</v>
      </c>
      <c r="E90" s="6" t="s">
        <v>784</v>
      </c>
      <c r="F90" s="24">
        <v>44726</v>
      </c>
      <c r="G90" s="26" t="s">
        <v>785</v>
      </c>
      <c r="H90" s="27" t="s">
        <v>179</v>
      </c>
      <c r="I90" s="27" t="s">
        <v>786</v>
      </c>
      <c r="J90" s="28">
        <v>130502064</v>
      </c>
      <c r="K90" s="29">
        <v>130502064</v>
      </c>
      <c r="L90" s="29">
        <v>130502064</v>
      </c>
      <c r="M90" s="27" t="s">
        <v>787</v>
      </c>
      <c r="N90" s="27" t="s">
        <v>788</v>
      </c>
      <c r="O90" s="27" t="s">
        <v>218</v>
      </c>
      <c r="P90" s="63">
        <v>0</v>
      </c>
      <c r="Q90" s="25">
        <v>100</v>
      </c>
      <c r="R90" s="25" t="s">
        <v>184</v>
      </c>
      <c r="S90" s="67">
        <v>400</v>
      </c>
      <c r="T90" s="29">
        <v>29.48</v>
      </c>
      <c r="U90" s="28">
        <v>11792</v>
      </c>
      <c r="V90" s="28">
        <v>4426800</v>
      </c>
      <c r="W90" s="28">
        <v>4426800</v>
      </c>
      <c r="X90" s="28"/>
      <c r="Y90" s="28"/>
      <c r="Z90" s="28"/>
      <c r="AA90" s="28"/>
      <c r="AB90" s="28"/>
      <c r="AC90" s="28"/>
      <c r="AD90" s="28"/>
      <c r="AE90" s="28"/>
      <c r="AF90" s="28"/>
      <c r="AG90" s="28"/>
      <c r="AH90" s="28"/>
      <c r="AI90" s="28"/>
      <c r="AJ90" s="28"/>
      <c r="AK90" s="28"/>
      <c r="AL90" s="28">
        <v>11067</v>
      </c>
      <c r="AM90" s="28">
        <v>11067</v>
      </c>
      <c r="AN90" s="27"/>
      <c r="AO90" s="24">
        <v>44986</v>
      </c>
      <c r="AP90" s="24"/>
      <c r="AQ90" s="24"/>
      <c r="AR90" s="27" t="s">
        <v>47</v>
      </c>
    </row>
    <row r="91" spans="1:107" ht="125.25" customHeight="1" x14ac:dyDescent="0.3">
      <c r="A91" s="26" t="s">
        <v>789</v>
      </c>
      <c r="B91" s="24">
        <v>44705</v>
      </c>
      <c r="C91" s="25">
        <v>1416</v>
      </c>
      <c r="D91" s="26" t="s">
        <v>790</v>
      </c>
      <c r="E91" s="6" t="s">
        <v>791</v>
      </c>
      <c r="F91" s="24">
        <v>44727</v>
      </c>
      <c r="G91" s="26" t="s">
        <v>792</v>
      </c>
      <c r="H91" s="27" t="s">
        <v>179</v>
      </c>
      <c r="I91" s="27" t="s">
        <v>793</v>
      </c>
      <c r="J91" s="28">
        <v>266280000</v>
      </c>
      <c r="K91" s="29">
        <v>266280000</v>
      </c>
      <c r="L91" s="29">
        <v>266280000</v>
      </c>
      <c r="M91" s="27" t="s">
        <v>736</v>
      </c>
      <c r="N91" s="27" t="s">
        <v>794</v>
      </c>
      <c r="O91" s="27" t="s">
        <v>173</v>
      </c>
      <c r="P91" s="63">
        <v>0</v>
      </c>
      <c r="Q91" s="25">
        <v>100</v>
      </c>
      <c r="R91" s="25" t="s">
        <v>184</v>
      </c>
      <c r="S91" s="67">
        <v>1200</v>
      </c>
      <c r="T91" s="29">
        <v>12.68</v>
      </c>
      <c r="U91" s="28">
        <v>15216</v>
      </c>
      <c r="V91" s="28">
        <v>21000000</v>
      </c>
      <c r="W91" s="28">
        <v>21000000</v>
      </c>
      <c r="X91" s="28"/>
      <c r="Y91" s="28"/>
      <c r="Z91" s="28"/>
      <c r="AA91" s="28"/>
      <c r="AB91" s="28"/>
      <c r="AC91" s="28"/>
      <c r="AD91" s="28"/>
      <c r="AE91" s="28"/>
      <c r="AF91" s="28"/>
      <c r="AG91" s="28"/>
      <c r="AH91" s="28"/>
      <c r="AI91" s="28"/>
      <c r="AJ91" s="28"/>
      <c r="AK91" s="28"/>
      <c r="AL91" s="28">
        <v>17500</v>
      </c>
      <c r="AM91" s="28">
        <v>17500</v>
      </c>
      <c r="AN91" s="27"/>
      <c r="AO91" s="24">
        <v>44986</v>
      </c>
      <c r="AP91" s="24"/>
      <c r="AQ91" s="24"/>
      <c r="AR91" s="27" t="s">
        <v>47</v>
      </c>
    </row>
    <row r="92" spans="1:107" ht="197.25" customHeight="1" x14ac:dyDescent="0.3">
      <c r="A92" s="26" t="s">
        <v>795</v>
      </c>
      <c r="B92" s="24">
        <v>44705</v>
      </c>
      <c r="C92" s="25">
        <v>1416</v>
      </c>
      <c r="D92" s="26" t="s">
        <v>796</v>
      </c>
      <c r="E92" s="6" t="s">
        <v>797</v>
      </c>
      <c r="F92" s="24">
        <v>44733</v>
      </c>
      <c r="G92" s="26" t="s">
        <v>798</v>
      </c>
      <c r="H92" s="27" t="s">
        <v>179</v>
      </c>
      <c r="I92" s="27" t="s">
        <v>799</v>
      </c>
      <c r="J92" s="28">
        <v>514563752</v>
      </c>
      <c r="K92" s="29">
        <v>514563752</v>
      </c>
      <c r="L92" s="29">
        <v>514563752</v>
      </c>
      <c r="M92" s="27" t="s">
        <v>787</v>
      </c>
      <c r="N92" s="27" t="s">
        <v>800</v>
      </c>
      <c r="O92" s="27" t="s">
        <v>218</v>
      </c>
      <c r="P92" s="63">
        <v>0</v>
      </c>
      <c r="Q92" s="25">
        <v>100</v>
      </c>
      <c r="R92" s="25" t="s">
        <v>184</v>
      </c>
      <c r="S92" s="67">
        <v>800</v>
      </c>
      <c r="T92" s="29">
        <v>25.33</v>
      </c>
      <c r="U92" s="28">
        <v>20264</v>
      </c>
      <c r="V92" s="28">
        <v>20314400</v>
      </c>
      <c r="W92" s="28">
        <v>20314400</v>
      </c>
      <c r="X92" s="28"/>
      <c r="Y92" s="28"/>
      <c r="Z92" s="28"/>
      <c r="AA92" s="28"/>
      <c r="AB92" s="28"/>
      <c r="AC92" s="28"/>
      <c r="AD92" s="28"/>
      <c r="AE92" s="28"/>
      <c r="AF92" s="28"/>
      <c r="AG92" s="28"/>
      <c r="AH92" s="28"/>
      <c r="AI92" s="28"/>
      <c r="AJ92" s="28"/>
      <c r="AK92" s="28"/>
      <c r="AL92" s="28">
        <v>25393</v>
      </c>
      <c r="AM92" s="28">
        <v>25393</v>
      </c>
      <c r="AN92" s="27"/>
      <c r="AO92" s="24">
        <v>44986</v>
      </c>
      <c r="AP92" s="24"/>
      <c r="AQ92" s="24"/>
      <c r="AR92" s="27" t="s">
        <v>47</v>
      </c>
    </row>
    <row r="93" spans="1:107" ht="78" x14ac:dyDescent="0.3">
      <c r="A93" s="26" t="s">
        <v>801</v>
      </c>
      <c r="B93" s="24">
        <v>44705</v>
      </c>
      <c r="C93" s="25">
        <v>1416</v>
      </c>
      <c r="D93" s="26" t="s">
        <v>416</v>
      </c>
      <c r="E93" s="6" t="s">
        <v>416</v>
      </c>
      <c r="F93" s="24" t="s">
        <v>416</v>
      </c>
      <c r="G93" s="25" t="s">
        <v>416</v>
      </c>
      <c r="H93" s="27" t="s">
        <v>416</v>
      </c>
      <c r="I93" s="27" t="s">
        <v>802</v>
      </c>
      <c r="J93" s="28">
        <v>0</v>
      </c>
      <c r="K93" s="29">
        <v>0</v>
      </c>
      <c r="L93" s="29">
        <v>0</v>
      </c>
      <c r="M93" s="27"/>
      <c r="N93" s="27"/>
      <c r="O93" s="27"/>
      <c r="P93" s="63"/>
      <c r="Q93" s="25"/>
      <c r="R93" s="25"/>
      <c r="S93" s="67"/>
      <c r="T93" s="29" t="e">
        <v>#DIV/0!</v>
      </c>
      <c r="U93" s="28" t="e">
        <v>#DIV/0!</v>
      </c>
      <c r="V93" s="28">
        <v>0</v>
      </c>
      <c r="W93" s="28"/>
      <c r="X93" s="28"/>
      <c r="Y93" s="28"/>
      <c r="Z93" s="28"/>
      <c r="AA93" s="28"/>
      <c r="AB93" s="28"/>
      <c r="AC93" s="28"/>
      <c r="AD93" s="28"/>
      <c r="AE93" s="28"/>
      <c r="AF93" s="28"/>
      <c r="AG93" s="28"/>
      <c r="AH93" s="28"/>
      <c r="AI93" s="28"/>
      <c r="AJ93" s="28"/>
      <c r="AK93" s="28"/>
      <c r="AL93" s="28" t="e">
        <v>#DIV/0!</v>
      </c>
      <c r="AM93" s="28" t="e">
        <v>#DIV/0!</v>
      </c>
      <c r="AN93" s="27"/>
      <c r="AO93" s="24"/>
      <c r="AP93" s="24"/>
      <c r="AQ93" s="24"/>
      <c r="AR93" s="27"/>
    </row>
    <row r="94" spans="1:107" ht="179.25" customHeight="1" x14ac:dyDescent="0.3">
      <c r="A94" s="42" t="s">
        <v>803</v>
      </c>
      <c r="B94" s="43">
        <v>44708</v>
      </c>
      <c r="C94" s="44">
        <v>1416</v>
      </c>
      <c r="D94" s="42" t="s">
        <v>804</v>
      </c>
      <c r="E94" s="6" t="s">
        <v>805</v>
      </c>
      <c r="F94" s="43">
        <v>44729</v>
      </c>
      <c r="G94" s="42" t="s">
        <v>806</v>
      </c>
      <c r="H94" s="45" t="s">
        <v>527</v>
      </c>
      <c r="I94" s="45" t="s">
        <v>807</v>
      </c>
      <c r="J94" s="28">
        <v>35425048</v>
      </c>
      <c r="K94" s="29">
        <v>35425048</v>
      </c>
      <c r="L94" s="29">
        <v>35425048</v>
      </c>
      <c r="M94" s="45" t="s">
        <v>808</v>
      </c>
      <c r="N94" s="45" t="s">
        <v>809</v>
      </c>
      <c r="O94" s="45" t="s">
        <v>45</v>
      </c>
      <c r="P94" s="75">
        <v>100</v>
      </c>
      <c r="Q94" s="44">
        <v>0</v>
      </c>
      <c r="R94" s="44" t="s">
        <v>156</v>
      </c>
      <c r="S94" s="76">
        <v>20</v>
      </c>
      <c r="T94" s="29">
        <v>594.38</v>
      </c>
      <c r="U94" s="28">
        <v>11887.6</v>
      </c>
      <c r="V94" s="28">
        <v>59600</v>
      </c>
      <c r="W94" s="77">
        <v>59600</v>
      </c>
      <c r="X94" s="77"/>
      <c r="Y94" s="77"/>
      <c r="Z94" s="77"/>
      <c r="AA94" s="77"/>
      <c r="AB94" s="77"/>
      <c r="AC94" s="77"/>
      <c r="AD94" s="77"/>
      <c r="AE94" s="77"/>
      <c r="AF94" s="77"/>
      <c r="AG94" s="77"/>
      <c r="AH94" s="77"/>
      <c r="AI94" s="77"/>
      <c r="AJ94" s="77"/>
      <c r="AK94" s="77"/>
      <c r="AL94" s="28">
        <v>2980</v>
      </c>
      <c r="AM94" s="28">
        <v>2980</v>
      </c>
      <c r="AN94" s="45"/>
      <c r="AO94" s="43">
        <v>44986</v>
      </c>
      <c r="AP94" s="43"/>
      <c r="AQ94" s="43"/>
      <c r="AR94" s="27" t="s">
        <v>47</v>
      </c>
    </row>
    <row r="95" spans="1:107" ht="78" x14ac:dyDescent="0.3">
      <c r="A95" s="26" t="s">
        <v>810</v>
      </c>
      <c r="B95" s="24">
        <v>44708</v>
      </c>
      <c r="C95" s="25">
        <v>1416</v>
      </c>
      <c r="D95" s="26" t="s">
        <v>811</v>
      </c>
      <c r="E95" s="6" t="s">
        <v>812</v>
      </c>
      <c r="F95" s="24">
        <v>44739</v>
      </c>
      <c r="G95" s="25" t="s">
        <v>813</v>
      </c>
      <c r="H95" s="27" t="s">
        <v>814</v>
      </c>
      <c r="I95" s="27" t="s">
        <v>417</v>
      </c>
      <c r="J95" s="28">
        <v>380860928</v>
      </c>
      <c r="K95" s="29">
        <v>380860928</v>
      </c>
      <c r="L95" s="29">
        <v>761721856</v>
      </c>
      <c r="M95" s="27" t="s">
        <v>344</v>
      </c>
      <c r="N95" s="27" t="s">
        <v>815</v>
      </c>
      <c r="O95" s="27" t="s">
        <v>45</v>
      </c>
      <c r="P95" s="25">
        <v>100</v>
      </c>
      <c r="Q95" s="25">
        <v>0</v>
      </c>
      <c r="R95" s="25" t="s">
        <v>174</v>
      </c>
      <c r="S95" s="67">
        <v>28</v>
      </c>
      <c r="T95" s="29">
        <v>258.39999999999998</v>
      </c>
      <c r="U95" s="28">
        <v>7235.1999999999989</v>
      </c>
      <c r="V95" s="28">
        <v>2947840</v>
      </c>
      <c r="W95" s="28">
        <v>1473920</v>
      </c>
      <c r="X95" s="28"/>
      <c r="Y95" s="28"/>
      <c r="Z95" s="28"/>
      <c r="AA95" s="28"/>
      <c r="AB95" s="28">
        <v>1473920</v>
      </c>
      <c r="AC95" s="28"/>
      <c r="AD95" s="28"/>
      <c r="AE95" s="28"/>
      <c r="AF95" s="28"/>
      <c r="AG95" s="28"/>
      <c r="AH95" s="28"/>
      <c r="AI95" s="28"/>
      <c r="AJ95" s="28"/>
      <c r="AK95" s="28"/>
      <c r="AL95" s="28">
        <v>105280</v>
      </c>
      <c r="AM95" s="28">
        <v>105280</v>
      </c>
      <c r="AN95" s="27"/>
      <c r="AO95" s="24">
        <v>44958</v>
      </c>
      <c r="AP95" s="24">
        <v>45323</v>
      </c>
      <c r="AQ95" s="24"/>
      <c r="AR95" s="27" t="s">
        <v>47</v>
      </c>
    </row>
    <row r="96" spans="1:107" ht="78" x14ac:dyDescent="0.3">
      <c r="A96" s="26" t="s">
        <v>816</v>
      </c>
      <c r="B96" s="24">
        <v>44706</v>
      </c>
      <c r="C96" s="25">
        <v>1416</v>
      </c>
      <c r="D96" s="26" t="s">
        <v>817</v>
      </c>
      <c r="E96" s="6" t="s">
        <v>818</v>
      </c>
      <c r="F96" s="24">
        <v>44729</v>
      </c>
      <c r="G96" s="25" t="s">
        <v>819</v>
      </c>
      <c r="H96" s="27" t="s">
        <v>143</v>
      </c>
      <c r="I96" s="27" t="s">
        <v>820</v>
      </c>
      <c r="J96" s="28">
        <v>137016230.40000001</v>
      </c>
      <c r="K96" s="29">
        <v>137016230.40000001</v>
      </c>
      <c r="L96" s="29">
        <v>274032460.80000001</v>
      </c>
      <c r="M96" s="27" t="s">
        <v>821</v>
      </c>
      <c r="N96" s="27" t="s">
        <v>822</v>
      </c>
      <c r="O96" s="27" t="s">
        <v>312</v>
      </c>
      <c r="P96" s="63">
        <v>0</v>
      </c>
      <c r="Q96" s="25">
        <v>100</v>
      </c>
      <c r="R96" s="25" t="s">
        <v>174</v>
      </c>
      <c r="S96" s="67">
        <v>10</v>
      </c>
      <c r="T96" s="29">
        <v>2013.76</v>
      </c>
      <c r="U96" s="28">
        <v>20137.599999999999</v>
      </c>
      <c r="V96" s="28">
        <v>136080</v>
      </c>
      <c r="W96" s="28">
        <v>68040</v>
      </c>
      <c r="X96" s="28">
        <v>47280</v>
      </c>
      <c r="Y96" s="28">
        <v>95210572.799999997</v>
      </c>
      <c r="Z96" s="28">
        <v>20760</v>
      </c>
      <c r="AA96" s="28">
        <v>41805657.600000001</v>
      </c>
      <c r="AB96" s="28">
        <v>68040</v>
      </c>
      <c r="AC96" s="28"/>
      <c r="AD96" s="28">
        <v>0</v>
      </c>
      <c r="AE96" s="28"/>
      <c r="AF96" s="28">
        <v>0</v>
      </c>
      <c r="AG96" s="28"/>
      <c r="AH96" s="28"/>
      <c r="AI96" s="28">
        <v>0</v>
      </c>
      <c r="AJ96" s="28"/>
      <c r="AK96" s="28">
        <v>0</v>
      </c>
      <c r="AL96" s="28">
        <v>13608</v>
      </c>
      <c r="AM96" s="28">
        <v>13608</v>
      </c>
      <c r="AN96" s="27"/>
      <c r="AO96" s="24">
        <v>45031</v>
      </c>
      <c r="AP96" s="24">
        <v>45397</v>
      </c>
      <c r="AQ96" s="24"/>
      <c r="AR96" s="27" t="s">
        <v>47</v>
      </c>
    </row>
    <row r="97" spans="1:107" s="2" customFormat="1" ht="153" customHeight="1" x14ac:dyDescent="0.3">
      <c r="A97" s="26" t="s">
        <v>823</v>
      </c>
      <c r="B97" s="24">
        <v>44708</v>
      </c>
      <c r="C97" s="25">
        <v>1416</v>
      </c>
      <c r="D97" s="26" t="s">
        <v>824</v>
      </c>
      <c r="E97" s="6" t="s">
        <v>825</v>
      </c>
      <c r="F97" s="24">
        <v>44732</v>
      </c>
      <c r="G97" s="26" t="s">
        <v>826</v>
      </c>
      <c r="H97" s="27" t="s">
        <v>641</v>
      </c>
      <c r="I97" s="27" t="s">
        <v>827</v>
      </c>
      <c r="J97" s="28">
        <v>207458313.91999999</v>
      </c>
      <c r="K97" s="29">
        <v>207458313.91999999</v>
      </c>
      <c r="L97" s="29">
        <v>207458313.91999999</v>
      </c>
      <c r="M97" s="27" t="s">
        <v>828</v>
      </c>
      <c r="N97" s="27" t="s">
        <v>829</v>
      </c>
      <c r="O97" s="27" t="s">
        <v>45</v>
      </c>
      <c r="P97" s="63">
        <v>100</v>
      </c>
      <c r="Q97" s="25">
        <v>0</v>
      </c>
      <c r="R97" s="25" t="s">
        <v>156</v>
      </c>
      <c r="S97" s="67">
        <v>120</v>
      </c>
      <c r="T97" s="29">
        <v>31.459999999999997</v>
      </c>
      <c r="U97" s="28">
        <v>3775.2</v>
      </c>
      <c r="V97" s="28">
        <v>6594352</v>
      </c>
      <c r="W97" s="28">
        <v>6594352</v>
      </c>
      <c r="X97" s="28">
        <v>136080</v>
      </c>
      <c r="Y97" s="28">
        <v>4281076.8</v>
      </c>
      <c r="Z97" s="28">
        <v>6458272</v>
      </c>
      <c r="AA97" s="28">
        <v>203177237.11999997</v>
      </c>
      <c r="AB97" s="28"/>
      <c r="AC97" s="28"/>
      <c r="AD97" s="28">
        <v>0</v>
      </c>
      <c r="AE97" s="28"/>
      <c r="AF97" s="28">
        <v>0</v>
      </c>
      <c r="AG97" s="28"/>
      <c r="AH97" s="28"/>
      <c r="AI97" s="28">
        <v>0</v>
      </c>
      <c r="AJ97" s="28"/>
      <c r="AK97" s="28">
        <v>0</v>
      </c>
      <c r="AL97" s="28">
        <v>54952.933333333334</v>
      </c>
      <c r="AM97" s="28">
        <v>54953</v>
      </c>
      <c r="AN97" s="27"/>
      <c r="AO97" s="24">
        <v>44986</v>
      </c>
      <c r="AP97" s="24"/>
      <c r="AQ97" s="24"/>
      <c r="AR97" s="27" t="s">
        <v>47</v>
      </c>
    </row>
    <row r="98" spans="1:107" ht="140.4" x14ac:dyDescent="0.3">
      <c r="A98" s="26" t="s">
        <v>830</v>
      </c>
      <c r="B98" s="24">
        <v>44715</v>
      </c>
      <c r="C98" s="25">
        <v>1416</v>
      </c>
      <c r="D98" s="26" t="s">
        <v>831</v>
      </c>
      <c r="E98" s="6" t="s">
        <v>832</v>
      </c>
      <c r="F98" s="24">
        <v>44746</v>
      </c>
      <c r="G98" s="25" t="s">
        <v>833</v>
      </c>
      <c r="H98" s="27" t="s">
        <v>834</v>
      </c>
      <c r="I98" s="27" t="s">
        <v>835</v>
      </c>
      <c r="J98" s="28">
        <v>620032406.39999998</v>
      </c>
      <c r="K98" s="29">
        <v>620032406.39999998</v>
      </c>
      <c r="L98" s="29">
        <v>1240064812.8</v>
      </c>
      <c r="M98" s="27" t="s">
        <v>836</v>
      </c>
      <c r="N98" s="27" t="s">
        <v>837</v>
      </c>
      <c r="O98" s="27" t="s">
        <v>539</v>
      </c>
      <c r="P98" s="63">
        <v>0</v>
      </c>
      <c r="Q98" s="25">
        <v>100</v>
      </c>
      <c r="R98" s="25" t="s">
        <v>838</v>
      </c>
      <c r="S98" s="67">
        <v>120</v>
      </c>
      <c r="T98" s="29">
        <v>142.66999999999999</v>
      </c>
      <c r="U98" s="28">
        <v>17120.399999999998</v>
      </c>
      <c r="V98" s="28">
        <v>8691840</v>
      </c>
      <c r="W98" s="28">
        <v>4345920</v>
      </c>
      <c r="X98" s="28"/>
      <c r="Y98" s="28"/>
      <c r="Z98" s="28"/>
      <c r="AA98" s="28"/>
      <c r="AB98" s="28">
        <v>4345920</v>
      </c>
      <c r="AC98" s="28"/>
      <c r="AD98" s="28"/>
      <c r="AE98" s="28"/>
      <c r="AF98" s="28"/>
      <c r="AG98" s="28"/>
      <c r="AH98" s="28"/>
      <c r="AI98" s="28"/>
      <c r="AJ98" s="28"/>
      <c r="AK98" s="28"/>
      <c r="AL98" s="28">
        <v>72432</v>
      </c>
      <c r="AM98" s="28">
        <v>72432</v>
      </c>
      <c r="AN98" s="27"/>
      <c r="AO98" s="24">
        <v>44986</v>
      </c>
      <c r="AP98" s="24">
        <v>45352</v>
      </c>
      <c r="AQ98" s="24"/>
      <c r="AR98" s="27" t="s">
        <v>47</v>
      </c>
    </row>
    <row r="99" spans="1:107" ht="177" customHeight="1" x14ac:dyDescent="0.3">
      <c r="A99" s="26" t="s">
        <v>839</v>
      </c>
      <c r="B99" s="24">
        <v>44715</v>
      </c>
      <c r="C99" s="25">
        <v>1416</v>
      </c>
      <c r="D99" s="26" t="s">
        <v>840</v>
      </c>
      <c r="E99" s="6" t="s">
        <v>841</v>
      </c>
      <c r="F99" s="24">
        <v>44750</v>
      </c>
      <c r="G99" s="26" t="s">
        <v>842</v>
      </c>
      <c r="H99" s="27" t="s">
        <v>843</v>
      </c>
      <c r="I99" s="27" t="s">
        <v>844</v>
      </c>
      <c r="J99" s="28">
        <v>1340305164.6600001</v>
      </c>
      <c r="K99" s="29">
        <v>1340305164.6600001</v>
      </c>
      <c r="L99" s="29">
        <v>1340305164.6600001</v>
      </c>
      <c r="M99" s="27" t="s">
        <v>845</v>
      </c>
      <c r="N99" s="27" t="s">
        <v>846</v>
      </c>
      <c r="O99" s="27" t="s">
        <v>847</v>
      </c>
      <c r="P99" s="63">
        <v>100</v>
      </c>
      <c r="Q99" s="25">
        <v>0</v>
      </c>
      <c r="R99" s="67" t="s">
        <v>156</v>
      </c>
      <c r="S99" s="68" t="s">
        <v>848</v>
      </c>
      <c r="T99" s="29">
        <v>1212.97</v>
      </c>
      <c r="U99" s="49" t="s">
        <v>849</v>
      </c>
      <c r="V99" s="28">
        <v>1104978</v>
      </c>
      <c r="W99" s="28">
        <v>717981</v>
      </c>
      <c r="X99" s="28">
        <v>0</v>
      </c>
      <c r="Y99" s="28">
        <v>0</v>
      </c>
      <c r="Z99" s="28">
        <v>0</v>
      </c>
      <c r="AA99" s="28">
        <v>0</v>
      </c>
      <c r="AB99" s="28">
        <v>386997</v>
      </c>
      <c r="AC99" s="28">
        <v>1770</v>
      </c>
      <c r="AD99" s="28">
        <v>2146956.9</v>
      </c>
      <c r="AE99" s="28">
        <v>385227</v>
      </c>
      <c r="AF99" s="28">
        <v>1338158207.76</v>
      </c>
      <c r="AG99" s="28">
        <v>0</v>
      </c>
      <c r="AH99" s="28">
        <v>0</v>
      </c>
      <c r="AI99" s="28">
        <v>0</v>
      </c>
      <c r="AJ99" s="28">
        <v>0</v>
      </c>
      <c r="AK99" s="28">
        <v>0</v>
      </c>
      <c r="AL99" s="49" t="s">
        <v>850</v>
      </c>
      <c r="AM99" s="49" t="s">
        <v>851</v>
      </c>
      <c r="AN99" s="27"/>
      <c r="AO99" s="24">
        <v>44958</v>
      </c>
      <c r="AP99" s="24">
        <v>45047</v>
      </c>
      <c r="AQ99" s="24"/>
      <c r="AR99" s="27" t="s">
        <v>47</v>
      </c>
    </row>
    <row r="100" spans="1:107" ht="93.6" x14ac:dyDescent="0.3">
      <c r="A100" s="26" t="s">
        <v>852</v>
      </c>
      <c r="B100" s="24">
        <v>44715</v>
      </c>
      <c r="C100" s="25">
        <v>1416</v>
      </c>
      <c r="D100" s="26" t="s">
        <v>853</v>
      </c>
      <c r="E100" s="6" t="s">
        <v>854</v>
      </c>
      <c r="F100" s="24">
        <v>44746</v>
      </c>
      <c r="G100" s="25" t="s">
        <v>855</v>
      </c>
      <c r="H100" s="27" t="s">
        <v>143</v>
      </c>
      <c r="I100" s="27" t="s">
        <v>856</v>
      </c>
      <c r="J100" s="28">
        <v>1028244621.25</v>
      </c>
      <c r="K100" s="29">
        <v>1028244621.25</v>
      </c>
      <c r="L100" s="29">
        <v>1028244621.25</v>
      </c>
      <c r="M100" s="27" t="s">
        <v>857</v>
      </c>
      <c r="N100" s="27" t="s">
        <v>858</v>
      </c>
      <c r="O100" s="27" t="s">
        <v>173</v>
      </c>
      <c r="P100" s="25">
        <v>0</v>
      </c>
      <c r="Q100" s="25">
        <v>100</v>
      </c>
      <c r="R100" s="25" t="s">
        <v>174</v>
      </c>
      <c r="S100" s="67">
        <v>1</v>
      </c>
      <c r="T100" s="29">
        <v>23003.75</v>
      </c>
      <c r="U100" s="28">
        <v>23003.75</v>
      </c>
      <c r="V100" s="28">
        <v>44699</v>
      </c>
      <c r="W100" s="28">
        <v>33532</v>
      </c>
      <c r="X100" s="28"/>
      <c r="Y100" s="28"/>
      <c r="Z100" s="28"/>
      <c r="AA100" s="28"/>
      <c r="AB100" s="28">
        <v>11167</v>
      </c>
      <c r="AC100" s="28"/>
      <c r="AD100" s="28"/>
      <c r="AE100" s="28"/>
      <c r="AF100" s="28"/>
      <c r="AG100" s="28"/>
      <c r="AH100" s="28"/>
      <c r="AI100" s="28"/>
      <c r="AJ100" s="28"/>
      <c r="AK100" s="28"/>
      <c r="AL100" s="28">
        <v>44699</v>
      </c>
      <c r="AM100" s="28">
        <v>44699</v>
      </c>
      <c r="AN100" s="27"/>
      <c r="AO100" s="24">
        <v>45031</v>
      </c>
      <c r="AP100" s="24">
        <v>45108</v>
      </c>
      <c r="AQ100" s="24"/>
      <c r="AR100" s="27" t="s">
        <v>47</v>
      </c>
    </row>
    <row r="101" spans="1:107" ht="202.8" x14ac:dyDescent="0.3">
      <c r="A101" s="26" t="s">
        <v>881</v>
      </c>
      <c r="B101" s="24">
        <v>44719</v>
      </c>
      <c r="C101" s="25">
        <v>1416</v>
      </c>
      <c r="D101" s="26" t="s">
        <v>882</v>
      </c>
      <c r="E101" s="6" t="s">
        <v>883</v>
      </c>
      <c r="F101" s="24">
        <v>44746</v>
      </c>
      <c r="G101" s="26" t="s">
        <v>884</v>
      </c>
      <c r="H101" s="27" t="s">
        <v>179</v>
      </c>
      <c r="I101" s="27" t="s">
        <v>885</v>
      </c>
      <c r="J101" s="28">
        <v>58559580</v>
      </c>
      <c r="K101" s="29">
        <v>58559580</v>
      </c>
      <c r="L101" s="29">
        <v>117119160</v>
      </c>
      <c r="M101" s="27" t="s">
        <v>324</v>
      </c>
      <c r="N101" s="27" t="s">
        <v>886</v>
      </c>
      <c r="O101" s="27" t="s">
        <v>173</v>
      </c>
      <c r="P101" s="63">
        <v>0</v>
      </c>
      <c r="Q101" s="25">
        <v>100</v>
      </c>
      <c r="R101" s="25" t="s">
        <v>184</v>
      </c>
      <c r="S101" s="67">
        <v>3000</v>
      </c>
      <c r="T101" s="29">
        <v>12.37</v>
      </c>
      <c r="U101" s="28">
        <v>37110</v>
      </c>
      <c r="V101" s="28">
        <v>9468000</v>
      </c>
      <c r="W101" s="28">
        <v>4734000</v>
      </c>
      <c r="X101" s="28"/>
      <c r="Y101" s="28"/>
      <c r="Z101" s="28"/>
      <c r="AA101" s="28"/>
      <c r="AB101" s="28">
        <v>4734000</v>
      </c>
      <c r="AC101" s="28"/>
      <c r="AD101" s="28"/>
      <c r="AE101" s="28"/>
      <c r="AF101" s="28"/>
      <c r="AG101" s="28"/>
      <c r="AH101" s="28"/>
      <c r="AI101" s="28"/>
      <c r="AJ101" s="28"/>
      <c r="AK101" s="28"/>
      <c r="AL101" s="28">
        <v>3156</v>
      </c>
      <c r="AM101" s="28">
        <v>3156</v>
      </c>
      <c r="AN101" s="27"/>
      <c r="AO101" s="24">
        <v>44986</v>
      </c>
      <c r="AP101" s="24">
        <v>45352</v>
      </c>
      <c r="AQ101" s="24"/>
      <c r="AR101" s="27" t="s">
        <v>47</v>
      </c>
    </row>
    <row r="102" spans="1:107" ht="78" x14ac:dyDescent="0.3">
      <c r="A102" s="26" t="s">
        <v>887</v>
      </c>
      <c r="B102" s="24">
        <v>44719</v>
      </c>
      <c r="C102" s="25">
        <v>1416</v>
      </c>
      <c r="D102" s="26" t="s">
        <v>888</v>
      </c>
      <c r="E102" s="6" t="s">
        <v>889</v>
      </c>
      <c r="F102" s="24">
        <v>44750</v>
      </c>
      <c r="G102" s="26" t="s">
        <v>890</v>
      </c>
      <c r="H102" s="27" t="s">
        <v>179</v>
      </c>
      <c r="I102" s="27" t="s">
        <v>891</v>
      </c>
      <c r="J102" s="28">
        <v>661336500</v>
      </c>
      <c r="K102" s="29">
        <v>661336500</v>
      </c>
      <c r="L102" s="28">
        <v>1322673000</v>
      </c>
      <c r="M102" s="27" t="s">
        <v>892</v>
      </c>
      <c r="N102" s="27" t="s">
        <v>893</v>
      </c>
      <c r="O102" s="27" t="s">
        <v>303</v>
      </c>
      <c r="P102" s="63">
        <v>0</v>
      </c>
      <c r="Q102" s="25">
        <v>100</v>
      </c>
      <c r="R102" s="27" t="s">
        <v>894</v>
      </c>
      <c r="S102" s="67">
        <v>1</v>
      </c>
      <c r="T102" s="29" t="s">
        <v>895</v>
      </c>
      <c r="U102" s="29" t="s">
        <v>895</v>
      </c>
      <c r="V102" s="28">
        <v>357600</v>
      </c>
      <c r="W102" s="28">
        <v>178800</v>
      </c>
      <c r="X102" s="28">
        <v>131400</v>
      </c>
      <c r="Y102" s="28">
        <v>486015750</v>
      </c>
      <c r="Z102" s="28">
        <v>47400</v>
      </c>
      <c r="AA102" s="28">
        <v>175320750</v>
      </c>
      <c r="AB102" s="28">
        <v>178800</v>
      </c>
      <c r="AC102" s="28"/>
      <c r="AD102" s="28">
        <v>0</v>
      </c>
      <c r="AE102" s="28"/>
      <c r="AF102" s="28">
        <v>0</v>
      </c>
      <c r="AG102" s="28"/>
      <c r="AH102" s="28"/>
      <c r="AI102" s="28">
        <v>0</v>
      </c>
      <c r="AJ102" s="28"/>
      <c r="AK102" s="28">
        <v>0</v>
      </c>
      <c r="AL102" s="28">
        <v>357600</v>
      </c>
      <c r="AM102" s="28">
        <v>357600</v>
      </c>
      <c r="AN102" s="27"/>
      <c r="AO102" s="24">
        <v>44986</v>
      </c>
      <c r="AP102" s="24">
        <v>45352</v>
      </c>
      <c r="AQ102" s="24"/>
      <c r="AR102" s="27" t="s">
        <v>47</v>
      </c>
      <c r="AS102" s="3"/>
    </row>
    <row r="103" spans="1:107" ht="109.2" x14ac:dyDescent="0.3">
      <c r="A103" s="26" t="s">
        <v>896</v>
      </c>
      <c r="B103" s="24">
        <v>44719</v>
      </c>
      <c r="C103" s="25">
        <v>1416</v>
      </c>
      <c r="D103" s="26" t="s">
        <v>897</v>
      </c>
      <c r="E103" s="6" t="s">
        <v>898</v>
      </c>
      <c r="F103" s="24">
        <v>44746</v>
      </c>
      <c r="G103" s="25" t="s">
        <v>899</v>
      </c>
      <c r="H103" s="27" t="s">
        <v>900</v>
      </c>
      <c r="I103" s="27" t="s">
        <v>901</v>
      </c>
      <c r="J103" s="28">
        <v>223738702.88</v>
      </c>
      <c r="K103" s="29">
        <v>223738702.88</v>
      </c>
      <c r="L103" s="29">
        <v>223738702.88</v>
      </c>
      <c r="M103" s="27" t="s">
        <v>310</v>
      </c>
      <c r="N103" s="27" t="s">
        <v>902</v>
      </c>
      <c r="O103" s="27" t="s">
        <v>312</v>
      </c>
      <c r="P103" s="63">
        <v>0</v>
      </c>
      <c r="Q103" s="25">
        <v>100</v>
      </c>
      <c r="R103" s="25" t="s">
        <v>174</v>
      </c>
      <c r="S103" s="67">
        <v>1</v>
      </c>
      <c r="T103" s="29">
        <v>263842.81</v>
      </c>
      <c r="U103" s="28">
        <v>263842.81</v>
      </c>
      <c r="V103" s="28">
        <v>848</v>
      </c>
      <c r="W103" s="28">
        <v>848</v>
      </c>
      <c r="X103" s="28"/>
      <c r="Y103" s="28"/>
      <c r="Z103" s="28"/>
      <c r="AA103" s="28"/>
      <c r="AB103" s="28"/>
      <c r="AC103" s="28"/>
      <c r="AD103" s="28"/>
      <c r="AE103" s="28"/>
      <c r="AF103" s="28"/>
      <c r="AG103" s="28"/>
      <c r="AH103" s="28"/>
      <c r="AI103" s="28"/>
      <c r="AJ103" s="28"/>
      <c r="AK103" s="28"/>
      <c r="AL103" s="28">
        <v>848</v>
      </c>
      <c r="AM103" s="28">
        <v>848</v>
      </c>
      <c r="AN103" s="27"/>
      <c r="AO103" s="24">
        <v>44986</v>
      </c>
      <c r="AP103" s="24"/>
      <c r="AQ103" s="24"/>
      <c r="AR103" s="27" t="s">
        <v>47</v>
      </c>
      <c r="AS103" s="3"/>
    </row>
    <row r="104" spans="1:107" ht="62.4" x14ac:dyDescent="0.3">
      <c r="A104" s="26" t="s">
        <v>903</v>
      </c>
      <c r="B104" s="24">
        <v>44719</v>
      </c>
      <c r="C104" s="25">
        <v>1416</v>
      </c>
      <c r="D104" s="26" t="s">
        <v>904</v>
      </c>
      <c r="E104" s="6" t="s">
        <v>905</v>
      </c>
      <c r="F104" s="24">
        <v>44746</v>
      </c>
      <c r="G104" s="25" t="s">
        <v>906</v>
      </c>
      <c r="H104" s="27" t="s">
        <v>900</v>
      </c>
      <c r="I104" s="27" t="s">
        <v>907</v>
      </c>
      <c r="J104" s="28">
        <v>282522763.16000003</v>
      </c>
      <c r="K104" s="29">
        <v>282522763.16000003</v>
      </c>
      <c r="L104" s="29">
        <v>282522763.16000003</v>
      </c>
      <c r="M104" s="27" t="s">
        <v>310</v>
      </c>
      <c r="N104" s="27" t="s">
        <v>908</v>
      </c>
      <c r="O104" s="27" t="s">
        <v>312</v>
      </c>
      <c r="P104" s="63">
        <v>0</v>
      </c>
      <c r="Q104" s="25">
        <v>100</v>
      </c>
      <c r="R104" s="25" t="s">
        <v>174</v>
      </c>
      <c r="S104" s="67">
        <v>1</v>
      </c>
      <c r="T104" s="29">
        <v>52768.540000000008</v>
      </c>
      <c r="U104" s="28">
        <v>52768.540000000008</v>
      </c>
      <c r="V104" s="28">
        <v>5354</v>
      </c>
      <c r="W104" s="28">
        <v>5354</v>
      </c>
      <c r="X104" s="28"/>
      <c r="Y104" s="28"/>
      <c r="Z104" s="28"/>
      <c r="AA104" s="28"/>
      <c r="AB104" s="28"/>
      <c r="AC104" s="28"/>
      <c r="AD104" s="28"/>
      <c r="AE104" s="28"/>
      <c r="AF104" s="28"/>
      <c r="AG104" s="28"/>
      <c r="AH104" s="28"/>
      <c r="AI104" s="28"/>
      <c r="AJ104" s="28"/>
      <c r="AK104" s="28"/>
      <c r="AL104" s="28">
        <v>5354</v>
      </c>
      <c r="AM104" s="28">
        <v>5354</v>
      </c>
      <c r="AN104" s="27"/>
      <c r="AO104" s="24">
        <v>44986</v>
      </c>
      <c r="AP104" s="24"/>
      <c r="AQ104" s="24"/>
      <c r="AR104" s="27" t="s">
        <v>47</v>
      </c>
    </row>
    <row r="105" spans="1:107" ht="187.2" x14ac:dyDescent="0.3">
      <c r="A105" s="26" t="s">
        <v>916</v>
      </c>
      <c r="B105" s="24">
        <v>44721</v>
      </c>
      <c r="C105" s="25">
        <v>1416</v>
      </c>
      <c r="D105" s="26" t="s">
        <v>917</v>
      </c>
      <c r="E105" s="6" t="s">
        <v>918</v>
      </c>
      <c r="F105" s="24">
        <v>44747</v>
      </c>
      <c r="G105" s="25" t="s">
        <v>919</v>
      </c>
      <c r="H105" s="27" t="s">
        <v>143</v>
      </c>
      <c r="I105" s="27" t="s">
        <v>920</v>
      </c>
      <c r="J105" s="28">
        <v>10545799</v>
      </c>
      <c r="K105" s="29">
        <v>10545799</v>
      </c>
      <c r="L105" s="29">
        <v>10545799</v>
      </c>
      <c r="M105" s="27" t="s">
        <v>921</v>
      </c>
      <c r="N105" s="27" t="s">
        <v>922</v>
      </c>
      <c r="O105" s="27" t="s">
        <v>173</v>
      </c>
      <c r="P105" s="63">
        <v>0</v>
      </c>
      <c r="Q105" s="25">
        <v>100</v>
      </c>
      <c r="R105" s="67" t="s">
        <v>156</v>
      </c>
      <c r="S105" s="68">
        <v>1</v>
      </c>
      <c r="T105" s="29">
        <v>14446.3</v>
      </c>
      <c r="U105" s="28">
        <v>14446.3</v>
      </c>
      <c r="V105" s="28">
        <v>730</v>
      </c>
      <c r="W105" s="28">
        <v>555</v>
      </c>
      <c r="X105" s="28"/>
      <c r="Y105" s="28"/>
      <c r="Z105" s="28"/>
      <c r="AA105" s="28"/>
      <c r="AB105" s="28">
        <v>175</v>
      </c>
      <c r="AC105" s="28"/>
      <c r="AD105" s="28"/>
      <c r="AE105" s="28"/>
      <c r="AF105" s="28"/>
      <c r="AG105" s="28"/>
      <c r="AH105" s="28"/>
      <c r="AI105" s="28"/>
      <c r="AJ105" s="28"/>
      <c r="AK105" s="28"/>
      <c r="AL105" s="28">
        <v>730</v>
      </c>
      <c r="AM105" s="28">
        <v>730</v>
      </c>
      <c r="AN105" s="27"/>
      <c r="AO105" s="24">
        <v>45031</v>
      </c>
      <c r="AP105" s="24">
        <v>45108</v>
      </c>
      <c r="AQ105" s="24"/>
      <c r="AR105" s="27" t="s">
        <v>47</v>
      </c>
    </row>
    <row r="106" spans="1:107" ht="62.4" x14ac:dyDescent="0.3">
      <c r="A106" s="26" t="s">
        <v>956</v>
      </c>
      <c r="B106" s="24">
        <v>44721</v>
      </c>
      <c r="C106" s="25">
        <v>1416</v>
      </c>
      <c r="D106" s="26" t="s">
        <v>957</v>
      </c>
      <c r="E106" s="6" t="s">
        <v>958</v>
      </c>
      <c r="F106" s="24">
        <v>44750</v>
      </c>
      <c r="G106" s="26" t="s">
        <v>959</v>
      </c>
      <c r="H106" s="27" t="s">
        <v>900</v>
      </c>
      <c r="I106" s="27" t="s">
        <v>960</v>
      </c>
      <c r="J106" s="28">
        <v>1349397104.8800001</v>
      </c>
      <c r="K106" s="29">
        <v>1349397104.8800001</v>
      </c>
      <c r="L106" s="29">
        <v>1349397104.8800001</v>
      </c>
      <c r="M106" s="27" t="s">
        <v>310</v>
      </c>
      <c r="N106" s="27" t="s">
        <v>961</v>
      </c>
      <c r="O106" s="27" t="s">
        <v>312</v>
      </c>
      <c r="P106" s="63">
        <v>0</v>
      </c>
      <c r="Q106" s="25">
        <v>100</v>
      </c>
      <c r="R106" s="25" t="s">
        <v>174</v>
      </c>
      <c r="S106" s="73">
        <v>0.4</v>
      </c>
      <c r="T106" s="29">
        <v>263842.70000000007</v>
      </c>
      <c r="U106" s="28">
        <v>105537.08000000003</v>
      </c>
      <c r="V106" s="28">
        <v>5114.3999999999996</v>
      </c>
      <c r="W106" s="28">
        <v>5114.3999999999996</v>
      </c>
      <c r="X106" s="28"/>
      <c r="Y106" s="28"/>
      <c r="Z106" s="28"/>
      <c r="AA106" s="28"/>
      <c r="AB106" s="28"/>
      <c r="AC106" s="28"/>
      <c r="AD106" s="28"/>
      <c r="AE106" s="28"/>
      <c r="AF106" s="28"/>
      <c r="AG106" s="28"/>
      <c r="AH106" s="28"/>
      <c r="AI106" s="28"/>
      <c r="AJ106" s="28"/>
      <c r="AK106" s="28"/>
      <c r="AL106" s="28">
        <v>12785.999999999998</v>
      </c>
      <c r="AM106" s="28">
        <v>12786</v>
      </c>
      <c r="AN106" s="27"/>
      <c r="AO106" s="24">
        <v>44958</v>
      </c>
      <c r="AP106" s="24"/>
      <c r="AQ106" s="24"/>
      <c r="AR106" s="27" t="s">
        <v>47</v>
      </c>
    </row>
    <row r="107" spans="1:107" ht="215.25" customHeight="1" x14ac:dyDescent="0.3">
      <c r="A107" s="26" t="s">
        <v>962</v>
      </c>
      <c r="B107" s="24">
        <v>44721</v>
      </c>
      <c r="C107" s="25">
        <v>1416</v>
      </c>
      <c r="D107" s="26" t="s">
        <v>963</v>
      </c>
      <c r="E107" s="6" t="s">
        <v>964</v>
      </c>
      <c r="F107" s="24">
        <v>44746</v>
      </c>
      <c r="G107" s="25" t="s">
        <v>965</v>
      </c>
      <c r="H107" s="27" t="s">
        <v>143</v>
      </c>
      <c r="I107" s="27" t="s">
        <v>966</v>
      </c>
      <c r="J107" s="28">
        <v>83392186.799999997</v>
      </c>
      <c r="K107" s="29">
        <v>83392186.799999997</v>
      </c>
      <c r="L107" s="29">
        <v>132241909.8</v>
      </c>
      <c r="M107" s="27" t="s">
        <v>821</v>
      </c>
      <c r="N107" s="27" t="s">
        <v>967</v>
      </c>
      <c r="O107" s="27" t="s">
        <v>312</v>
      </c>
      <c r="P107" s="63">
        <v>0</v>
      </c>
      <c r="Q107" s="25">
        <v>100</v>
      </c>
      <c r="R107" s="25" t="s">
        <v>174</v>
      </c>
      <c r="S107" s="67">
        <v>4</v>
      </c>
      <c r="T107" s="29">
        <v>2013.55</v>
      </c>
      <c r="U107" s="28">
        <v>8054.2</v>
      </c>
      <c r="V107" s="28">
        <v>65676</v>
      </c>
      <c r="W107" s="28">
        <v>41416</v>
      </c>
      <c r="X107" s="28">
        <v>1880</v>
      </c>
      <c r="Y107" s="28">
        <v>3785474</v>
      </c>
      <c r="Z107" s="28">
        <v>22536</v>
      </c>
      <c r="AA107" s="28">
        <v>45377362.799999997</v>
      </c>
      <c r="AB107" s="28">
        <v>24260</v>
      </c>
      <c r="AC107" s="28"/>
      <c r="AD107" s="28">
        <v>0</v>
      </c>
      <c r="AE107" s="28"/>
      <c r="AF107" s="28">
        <v>0</v>
      </c>
      <c r="AG107" s="28"/>
      <c r="AH107" s="28"/>
      <c r="AI107" s="28">
        <v>0</v>
      </c>
      <c r="AJ107" s="28"/>
      <c r="AK107" s="28">
        <v>0</v>
      </c>
      <c r="AL107" s="28">
        <v>16419</v>
      </c>
      <c r="AM107" s="28">
        <v>16419</v>
      </c>
      <c r="AN107" s="27"/>
      <c r="AO107" s="24">
        <v>44986</v>
      </c>
      <c r="AP107" s="24">
        <v>45352</v>
      </c>
      <c r="AQ107" s="24"/>
      <c r="AR107" s="27" t="s">
        <v>47</v>
      </c>
    </row>
    <row r="108" spans="1:107" customFormat="1" ht="46.8" x14ac:dyDescent="0.3">
      <c r="A108" s="26" t="s">
        <v>996</v>
      </c>
      <c r="B108" s="24">
        <v>44722</v>
      </c>
      <c r="C108" s="25">
        <v>1416</v>
      </c>
      <c r="D108" s="26" t="s">
        <v>416</v>
      </c>
      <c r="E108" s="27" t="s">
        <v>416</v>
      </c>
      <c r="F108" s="24" t="s">
        <v>416</v>
      </c>
      <c r="G108" s="25" t="s">
        <v>416</v>
      </c>
      <c r="H108" s="27" t="s">
        <v>416</v>
      </c>
      <c r="I108" s="27" t="s">
        <v>997</v>
      </c>
      <c r="J108" s="28">
        <v>0</v>
      </c>
      <c r="K108" s="29">
        <v>0</v>
      </c>
      <c r="L108" s="29">
        <v>0</v>
      </c>
      <c r="M108" s="27"/>
      <c r="N108" s="27"/>
      <c r="O108" s="27"/>
      <c r="P108" s="63"/>
      <c r="Q108" s="25"/>
      <c r="R108" s="25"/>
      <c r="S108" s="67"/>
      <c r="T108" s="29" t="e">
        <v>#DIV/0!</v>
      </c>
      <c r="U108" s="28" t="e">
        <v>#DIV/0!</v>
      </c>
      <c r="V108" s="28">
        <v>0</v>
      </c>
      <c r="W108" s="28"/>
      <c r="X108" s="28"/>
      <c r="Y108" s="28"/>
      <c r="Z108" s="28"/>
      <c r="AA108" s="28"/>
      <c r="AB108" s="28"/>
      <c r="AC108" s="28"/>
      <c r="AD108" s="28"/>
      <c r="AE108" s="28"/>
      <c r="AF108" s="28"/>
      <c r="AG108" s="28"/>
      <c r="AH108" s="28"/>
      <c r="AI108" s="28"/>
      <c r="AJ108" s="28"/>
      <c r="AK108" s="28"/>
      <c r="AL108" s="28" t="e">
        <v>#DIV/0!</v>
      </c>
      <c r="AM108" s="28" t="e">
        <v>#DIV/0!</v>
      </c>
      <c r="AN108" s="27"/>
      <c r="AO108" s="24"/>
      <c r="AP108" s="24"/>
      <c r="AQ108" s="24"/>
      <c r="AR108" s="27"/>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row>
    <row r="109" spans="1:107" customFormat="1" ht="124.8" x14ac:dyDescent="0.3">
      <c r="A109" s="26" t="s">
        <v>1162</v>
      </c>
      <c r="B109" s="24">
        <v>44733</v>
      </c>
      <c r="C109" s="25">
        <v>1416</v>
      </c>
      <c r="D109" s="26" t="s">
        <v>1163</v>
      </c>
      <c r="E109" s="6" t="s">
        <v>1164</v>
      </c>
      <c r="F109" s="24">
        <v>44760</v>
      </c>
      <c r="G109" s="26" t="s">
        <v>1165</v>
      </c>
      <c r="H109" s="27" t="s">
        <v>135</v>
      </c>
      <c r="I109" s="27" t="s">
        <v>1166</v>
      </c>
      <c r="J109" s="28">
        <v>61583028</v>
      </c>
      <c r="K109" s="29">
        <v>61583028</v>
      </c>
      <c r="L109" s="29">
        <v>61583028</v>
      </c>
      <c r="M109" s="27" t="s">
        <v>1167</v>
      </c>
      <c r="N109" s="27" t="s">
        <v>1168</v>
      </c>
      <c r="O109" s="27" t="s">
        <v>1169</v>
      </c>
      <c r="P109" s="63">
        <v>0</v>
      </c>
      <c r="Q109" s="25">
        <v>100</v>
      </c>
      <c r="R109" s="25" t="s">
        <v>184</v>
      </c>
      <c r="S109" s="67">
        <v>1200</v>
      </c>
      <c r="T109" s="29">
        <v>15.01</v>
      </c>
      <c r="U109" s="28">
        <v>18012</v>
      </c>
      <c r="V109" s="28">
        <v>4102800</v>
      </c>
      <c r="W109" s="28">
        <v>4102800</v>
      </c>
      <c r="X109" s="28"/>
      <c r="Y109" s="28"/>
      <c r="Z109" s="28"/>
      <c r="AA109" s="28"/>
      <c r="AB109" s="28"/>
      <c r="AC109" s="28"/>
      <c r="AD109" s="28"/>
      <c r="AE109" s="28"/>
      <c r="AF109" s="28"/>
      <c r="AG109" s="28"/>
      <c r="AH109" s="28"/>
      <c r="AI109" s="28"/>
      <c r="AJ109" s="28"/>
      <c r="AK109" s="28"/>
      <c r="AL109" s="28">
        <v>3419</v>
      </c>
      <c r="AM109" s="28">
        <v>3419</v>
      </c>
      <c r="AN109" s="27"/>
      <c r="AO109" s="24">
        <v>44936</v>
      </c>
      <c r="AP109" s="24"/>
      <c r="AQ109" s="24"/>
      <c r="AR109" s="27" t="s">
        <v>47</v>
      </c>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row>
    <row r="110" spans="1:107" ht="128.25" customHeight="1" x14ac:dyDescent="0.3">
      <c r="A110" s="26" t="s">
        <v>1194</v>
      </c>
      <c r="B110" s="24">
        <v>44735</v>
      </c>
      <c r="C110" s="25">
        <v>1416</v>
      </c>
      <c r="D110" s="26" t="s">
        <v>1195</v>
      </c>
      <c r="E110" s="6" t="s">
        <v>1196</v>
      </c>
      <c r="F110" s="24">
        <v>44754</v>
      </c>
      <c r="G110" s="26" t="s">
        <v>1197</v>
      </c>
      <c r="H110" s="27" t="s">
        <v>179</v>
      </c>
      <c r="I110" s="27" t="s">
        <v>1198</v>
      </c>
      <c r="J110" s="28">
        <v>58559580</v>
      </c>
      <c r="K110" s="29">
        <v>58559580</v>
      </c>
      <c r="L110" s="29">
        <v>58559580</v>
      </c>
      <c r="M110" s="27" t="s">
        <v>324</v>
      </c>
      <c r="N110" s="27" t="s">
        <v>1199</v>
      </c>
      <c r="O110" s="27" t="s">
        <v>173</v>
      </c>
      <c r="P110" s="63">
        <v>0</v>
      </c>
      <c r="Q110" s="25">
        <v>100</v>
      </c>
      <c r="R110" s="25" t="s">
        <v>184</v>
      </c>
      <c r="S110" s="67">
        <v>1500</v>
      </c>
      <c r="T110" s="29">
        <v>12.37</v>
      </c>
      <c r="U110" s="28">
        <v>18555</v>
      </c>
      <c r="V110" s="28">
        <v>4734000</v>
      </c>
      <c r="W110" s="28">
        <v>4734000</v>
      </c>
      <c r="X110" s="28"/>
      <c r="Y110" s="28"/>
      <c r="Z110" s="28"/>
      <c r="AA110" s="28"/>
      <c r="AB110" s="28"/>
      <c r="AC110" s="28"/>
      <c r="AD110" s="28"/>
      <c r="AE110" s="28"/>
      <c r="AF110" s="28"/>
      <c r="AG110" s="28"/>
      <c r="AH110" s="28"/>
      <c r="AI110" s="28"/>
      <c r="AJ110" s="28"/>
      <c r="AK110" s="28"/>
      <c r="AL110" s="28">
        <v>3156</v>
      </c>
      <c r="AM110" s="28">
        <v>3156</v>
      </c>
      <c r="AN110" s="27"/>
      <c r="AO110" s="24">
        <v>44958</v>
      </c>
      <c r="AP110" s="24"/>
      <c r="AQ110" s="24"/>
      <c r="AR110" s="27" t="s">
        <v>47</v>
      </c>
    </row>
    <row r="111" spans="1:107" x14ac:dyDescent="0.3">
      <c r="A111" s="26"/>
      <c r="B111" s="24"/>
      <c r="C111" s="25"/>
      <c r="D111" s="26"/>
      <c r="E111" s="6"/>
      <c r="F111" s="24"/>
      <c r="G111" s="26"/>
      <c r="H111" s="27"/>
      <c r="I111" s="27"/>
      <c r="J111" s="28"/>
      <c r="K111" s="29"/>
      <c r="L111" s="29"/>
      <c r="M111" s="27"/>
      <c r="N111" s="27"/>
      <c r="O111" s="27"/>
      <c r="P111" s="63"/>
      <c r="Q111" s="25"/>
      <c r="R111" s="25"/>
      <c r="S111" s="67"/>
      <c r="T111" s="29"/>
      <c r="U111" s="28"/>
      <c r="V111" s="28"/>
      <c r="W111" s="28"/>
      <c r="X111" s="28"/>
      <c r="Y111" s="28"/>
      <c r="Z111" s="28"/>
      <c r="AA111" s="28"/>
      <c r="AB111" s="28"/>
      <c r="AC111" s="28"/>
      <c r="AD111" s="28"/>
      <c r="AE111" s="28"/>
      <c r="AF111" s="28"/>
      <c r="AG111" s="28"/>
      <c r="AH111" s="28"/>
      <c r="AI111" s="28"/>
      <c r="AJ111" s="28"/>
      <c r="AK111" s="28"/>
      <c r="AL111" s="28"/>
      <c r="AM111" s="28"/>
      <c r="AN111" s="27"/>
      <c r="AO111" s="24"/>
      <c r="AP111" s="24"/>
      <c r="AQ111" s="24"/>
      <c r="AR111" s="27"/>
    </row>
    <row r="112" spans="1:107" x14ac:dyDescent="0.3">
      <c r="A112" s="26"/>
      <c r="B112" s="24"/>
      <c r="C112" s="25"/>
      <c r="D112" s="26"/>
      <c r="E112" s="6"/>
      <c r="F112" s="24"/>
      <c r="G112" s="26"/>
      <c r="H112" s="27"/>
      <c r="I112" s="27"/>
      <c r="J112" s="28"/>
      <c r="K112" s="29"/>
      <c r="L112" s="29"/>
      <c r="M112" s="27"/>
      <c r="N112" s="27"/>
      <c r="O112" s="27"/>
      <c r="P112" s="63"/>
      <c r="Q112" s="25"/>
      <c r="R112" s="25"/>
      <c r="S112" s="67"/>
      <c r="T112" s="29"/>
      <c r="U112" s="28"/>
      <c r="V112" s="28"/>
      <c r="W112" s="28"/>
      <c r="X112" s="28"/>
      <c r="Y112" s="28"/>
      <c r="Z112" s="28"/>
      <c r="AA112" s="28"/>
      <c r="AB112" s="28"/>
      <c r="AC112" s="28"/>
      <c r="AD112" s="28"/>
      <c r="AE112" s="28"/>
      <c r="AF112" s="28"/>
      <c r="AG112" s="28"/>
      <c r="AH112" s="28"/>
      <c r="AI112" s="28"/>
      <c r="AJ112" s="28"/>
      <c r="AK112" s="28"/>
      <c r="AL112" s="28"/>
      <c r="AM112" s="28"/>
      <c r="AN112" s="27"/>
      <c r="AO112" s="24"/>
      <c r="AP112" s="24"/>
      <c r="AQ112" s="24"/>
      <c r="AR112" s="27"/>
    </row>
    <row r="113" spans="1:44" x14ac:dyDescent="0.3">
      <c r="A113" s="26"/>
      <c r="B113" s="24"/>
      <c r="C113" s="25"/>
      <c r="D113" s="26"/>
      <c r="E113" s="6"/>
      <c r="F113" s="24"/>
      <c r="G113" s="26"/>
      <c r="H113" s="27"/>
      <c r="I113" s="27"/>
      <c r="J113" s="28"/>
      <c r="K113" s="29"/>
      <c r="L113" s="29"/>
      <c r="M113" s="27"/>
      <c r="N113" s="27"/>
      <c r="O113" s="27"/>
      <c r="P113" s="63"/>
      <c r="Q113" s="25"/>
      <c r="R113" s="25"/>
      <c r="S113" s="67"/>
      <c r="T113" s="29"/>
      <c r="U113" s="28"/>
      <c r="V113" s="28"/>
      <c r="W113" s="28"/>
      <c r="X113" s="28"/>
      <c r="Y113" s="28"/>
      <c r="Z113" s="28"/>
      <c r="AA113" s="28"/>
      <c r="AB113" s="28"/>
      <c r="AC113" s="28"/>
      <c r="AD113" s="28"/>
      <c r="AE113" s="28"/>
      <c r="AF113" s="28"/>
      <c r="AG113" s="28"/>
      <c r="AH113" s="28"/>
      <c r="AI113" s="28"/>
      <c r="AJ113" s="28"/>
      <c r="AK113" s="28"/>
      <c r="AL113" s="28"/>
      <c r="AM113" s="28"/>
      <c r="AN113" s="27"/>
      <c r="AO113" s="24"/>
      <c r="AP113" s="24"/>
      <c r="AQ113" s="24"/>
      <c r="AR113" s="27"/>
    </row>
    <row r="114" spans="1:44" x14ac:dyDescent="0.3">
      <c r="A114" s="26"/>
      <c r="B114" s="24"/>
      <c r="C114" s="25"/>
      <c r="D114" s="26"/>
      <c r="E114" s="6"/>
      <c r="F114" s="24"/>
      <c r="G114" s="25"/>
      <c r="H114" s="27"/>
      <c r="I114" s="27"/>
      <c r="J114" s="28"/>
      <c r="K114" s="29"/>
      <c r="L114" s="29"/>
      <c r="M114" s="27"/>
      <c r="N114" s="27"/>
      <c r="O114" s="27"/>
      <c r="P114" s="63"/>
      <c r="Q114" s="25"/>
      <c r="R114" s="25"/>
      <c r="S114" s="67"/>
      <c r="T114" s="29"/>
      <c r="U114" s="28"/>
      <c r="V114" s="28"/>
      <c r="W114" s="28"/>
      <c r="X114" s="28"/>
      <c r="Y114" s="28"/>
      <c r="Z114" s="28"/>
      <c r="AA114" s="28"/>
      <c r="AB114" s="28"/>
      <c r="AC114" s="28"/>
      <c r="AD114" s="28"/>
      <c r="AE114" s="28"/>
      <c r="AF114" s="28"/>
      <c r="AG114" s="28"/>
      <c r="AH114" s="28"/>
      <c r="AI114" s="28"/>
      <c r="AJ114" s="28"/>
      <c r="AK114" s="28"/>
      <c r="AL114" s="28"/>
      <c r="AM114" s="28"/>
      <c r="AN114" s="27"/>
      <c r="AO114" s="24"/>
      <c r="AP114" s="24"/>
      <c r="AQ114" s="24"/>
      <c r="AR114" s="27"/>
    </row>
    <row r="115" spans="1:44" x14ac:dyDescent="0.3">
      <c r="A115" s="26"/>
      <c r="B115" s="24"/>
      <c r="C115" s="25"/>
      <c r="D115" s="26"/>
      <c r="E115" s="6"/>
      <c r="F115" s="24"/>
      <c r="G115" s="26"/>
      <c r="H115" s="27"/>
      <c r="I115" s="27"/>
      <c r="J115" s="28"/>
      <c r="K115" s="29"/>
      <c r="L115" s="29"/>
      <c r="M115" s="27"/>
      <c r="N115" s="27"/>
      <c r="O115" s="27"/>
      <c r="P115" s="63"/>
      <c r="Q115" s="25"/>
      <c r="R115" s="25"/>
      <c r="S115" s="67"/>
      <c r="T115" s="29"/>
      <c r="U115" s="28"/>
      <c r="V115" s="28"/>
      <c r="W115" s="28"/>
      <c r="X115" s="28"/>
      <c r="Y115" s="28"/>
      <c r="Z115" s="28"/>
      <c r="AA115" s="28"/>
      <c r="AB115" s="28"/>
      <c r="AC115" s="28"/>
      <c r="AD115" s="28"/>
      <c r="AE115" s="28"/>
      <c r="AF115" s="28"/>
      <c r="AG115" s="28"/>
      <c r="AH115" s="28"/>
      <c r="AI115" s="28"/>
      <c r="AJ115" s="28"/>
      <c r="AK115" s="28"/>
      <c r="AL115" s="28"/>
      <c r="AM115" s="28"/>
      <c r="AN115" s="27"/>
      <c r="AO115" s="24"/>
      <c r="AP115" s="24"/>
      <c r="AQ115" s="24"/>
      <c r="AR115" s="27"/>
    </row>
    <row r="116" spans="1:44" x14ac:dyDescent="0.3">
      <c r="A116" s="26"/>
      <c r="B116" s="24"/>
      <c r="C116" s="25"/>
      <c r="D116" s="26"/>
      <c r="E116" s="6"/>
      <c r="F116" s="24"/>
      <c r="G116" s="26"/>
      <c r="H116" s="27"/>
      <c r="I116" s="27"/>
      <c r="J116" s="28"/>
      <c r="K116" s="29"/>
      <c r="L116" s="29"/>
      <c r="M116" s="27"/>
      <c r="N116" s="27"/>
      <c r="O116" s="27"/>
      <c r="P116" s="63"/>
      <c r="Q116" s="25"/>
      <c r="R116" s="25"/>
      <c r="S116" s="67"/>
      <c r="T116" s="29"/>
      <c r="U116" s="28"/>
      <c r="V116" s="28"/>
      <c r="W116" s="28"/>
      <c r="X116" s="28"/>
      <c r="Y116" s="28"/>
      <c r="Z116" s="28"/>
      <c r="AA116" s="28"/>
      <c r="AB116" s="28"/>
      <c r="AC116" s="28"/>
      <c r="AD116" s="28"/>
      <c r="AE116" s="28"/>
      <c r="AF116" s="28"/>
      <c r="AG116" s="28"/>
      <c r="AH116" s="28"/>
      <c r="AI116" s="28"/>
      <c r="AJ116" s="28"/>
      <c r="AK116" s="28"/>
      <c r="AL116" s="28"/>
      <c r="AM116" s="28"/>
      <c r="AN116" s="27"/>
      <c r="AO116" s="24"/>
      <c r="AP116" s="24"/>
      <c r="AQ116" s="24"/>
      <c r="AR116" s="27"/>
    </row>
    <row r="117" spans="1:44" x14ac:dyDescent="0.3">
      <c r="A117" s="26"/>
      <c r="B117" s="24"/>
      <c r="C117" s="25"/>
      <c r="D117" s="26"/>
      <c r="E117" s="6"/>
      <c r="F117" s="24"/>
      <c r="G117" s="26"/>
      <c r="H117" s="27"/>
      <c r="I117" s="27"/>
      <c r="J117" s="28"/>
      <c r="K117" s="29"/>
      <c r="L117" s="29"/>
      <c r="M117" s="27"/>
      <c r="N117" s="27"/>
      <c r="O117" s="27"/>
      <c r="P117" s="63"/>
      <c r="Q117" s="25"/>
      <c r="R117" s="25"/>
      <c r="S117" s="67"/>
      <c r="T117" s="29"/>
      <c r="U117" s="28"/>
      <c r="V117" s="28"/>
      <c r="W117" s="28"/>
      <c r="X117" s="28"/>
      <c r="Y117" s="28"/>
      <c r="Z117" s="28"/>
      <c r="AA117" s="28"/>
      <c r="AB117" s="28"/>
      <c r="AC117" s="28"/>
      <c r="AD117" s="28"/>
      <c r="AE117" s="28"/>
      <c r="AF117" s="28"/>
      <c r="AG117" s="28"/>
      <c r="AH117" s="28"/>
      <c r="AI117" s="28"/>
      <c r="AJ117" s="28"/>
      <c r="AK117" s="28"/>
      <c r="AL117" s="28"/>
      <c r="AM117" s="28"/>
      <c r="AN117" s="27"/>
      <c r="AO117" s="24"/>
      <c r="AP117" s="24"/>
      <c r="AQ117" s="24"/>
      <c r="AR117" s="27"/>
    </row>
    <row r="118" spans="1:44" x14ac:dyDescent="0.3">
      <c r="A118" s="26"/>
      <c r="B118" s="24"/>
      <c r="C118" s="25"/>
      <c r="D118" s="26"/>
      <c r="E118" s="6"/>
      <c r="F118" s="24"/>
      <c r="G118" s="26"/>
      <c r="H118" s="27"/>
      <c r="I118" s="27"/>
      <c r="J118" s="28"/>
      <c r="K118" s="29"/>
      <c r="L118" s="29"/>
      <c r="M118" s="27"/>
      <c r="N118" s="27"/>
      <c r="O118" s="27"/>
      <c r="P118" s="63"/>
      <c r="Q118" s="25"/>
      <c r="R118" s="25"/>
      <c r="S118" s="67"/>
      <c r="T118" s="29"/>
      <c r="U118" s="28"/>
      <c r="V118" s="28"/>
      <c r="W118" s="28"/>
      <c r="X118" s="28"/>
      <c r="Y118" s="28"/>
      <c r="Z118" s="28"/>
      <c r="AA118" s="28"/>
      <c r="AB118" s="28"/>
      <c r="AC118" s="28"/>
      <c r="AD118" s="28"/>
      <c r="AE118" s="28"/>
      <c r="AF118" s="28"/>
      <c r="AG118" s="28"/>
      <c r="AH118" s="28"/>
      <c r="AI118" s="28"/>
      <c r="AJ118" s="28"/>
      <c r="AK118" s="28"/>
      <c r="AL118" s="28"/>
      <c r="AM118" s="28"/>
      <c r="AN118" s="27"/>
      <c r="AO118" s="24"/>
      <c r="AP118" s="24"/>
      <c r="AQ118" s="24"/>
      <c r="AR118" s="27"/>
    </row>
    <row r="119" spans="1:44" x14ac:dyDescent="0.3">
      <c r="A119" s="26"/>
      <c r="B119" s="24"/>
      <c r="C119" s="25"/>
      <c r="D119" s="26"/>
      <c r="E119" s="6"/>
      <c r="F119" s="24"/>
      <c r="G119" s="25"/>
      <c r="H119" s="27"/>
      <c r="I119" s="27"/>
      <c r="J119" s="28"/>
      <c r="K119" s="29"/>
      <c r="L119" s="29"/>
      <c r="M119" s="27"/>
      <c r="N119" s="27"/>
      <c r="O119" s="27"/>
      <c r="P119" s="63"/>
      <c r="Q119" s="25"/>
      <c r="R119" s="25"/>
      <c r="S119" s="67"/>
      <c r="T119" s="29"/>
      <c r="U119" s="28"/>
      <c r="V119" s="28"/>
      <c r="W119" s="28"/>
      <c r="X119" s="28"/>
      <c r="Y119" s="28"/>
      <c r="Z119" s="28"/>
      <c r="AA119" s="28"/>
      <c r="AB119" s="28"/>
      <c r="AC119" s="28"/>
      <c r="AD119" s="28"/>
      <c r="AE119" s="28"/>
      <c r="AF119" s="28"/>
      <c r="AG119" s="28"/>
      <c r="AH119" s="28"/>
      <c r="AI119" s="28"/>
      <c r="AJ119" s="28"/>
      <c r="AK119" s="28"/>
      <c r="AL119" s="28"/>
      <c r="AM119" s="28"/>
      <c r="AN119" s="27"/>
      <c r="AO119" s="24"/>
      <c r="AP119" s="24"/>
      <c r="AQ119" s="24"/>
      <c r="AR119" s="27"/>
    </row>
    <row r="120" spans="1:44" x14ac:dyDescent="0.3">
      <c r="A120" s="42"/>
      <c r="B120" s="43"/>
      <c r="C120" s="44"/>
      <c r="D120" s="42"/>
      <c r="E120" s="6"/>
      <c r="F120" s="43"/>
      <c r="G120" s="42"/>
      <c r="H120" s="45"/>
      <c r="I120" s="45"/>
      <c r="J120" s="28"/>
      <c r="K120" s="29"/>
      <c r="L120" s="29"/>
      <c r="M120" s="45"/>
      <c r="N120" s="45"/>
      <c r="O120" s="45"/>
      <c r="P120" s="75"/>
      <c r="Q120" s="44"/>
      <c r="R120" s="44"/>
      <c r="S120" s="76"/>
      <c r="T120" s="29"/>
      <c r="U120" s="28"/>
      <c r="V120" s="28"/>
      <c r="W120" s="77"/>
      <c r="X120" s="77"/>
      <c r="Y120" s="77"/>
      <c r="Z120" s="77"/>
      <c r="AA120" s="77"/>
      <c r="AB120" s="77"/>
      <c r="AC120" s="77"/>
      <c r="AD120" s="77"/>
      <c r="AE120" s="77"/>
      <c r="AF120" s="77"/>
      <c r="AG120" s="77"/>
      <c r="AH120" s="77"/>
      <c r="AI120" s="77"/>
      <c r="AJ120" s="77"/>
      <c r="AK120" s="77"/>
      <c r="AL120" s="28"/>
      <c r="AM120" s="28"/>
      <c r="AN120" s="45"/>
      <c r="AO120" s="43"/>
      <c r="AP120" s="43"/>
      <c r="AQ120" s="43"/>
      <c r="AR120" s="27"/>
    </row>
    <row r="121" spans="1:44" x14ac:dyDescent="0.3">
      <c r="A121" s="26"/>
      <c r="B121" s="24"/>
      <c r="C121" s="25"/>
      <c r="D121" s="26"/>
      <c r="E121" s="6"/>
      <c r="F121" s="24"/>
      <c r="G121" s="25"/>
      <c r="H121" s="27"/>
      <c r="I121" s="27"/>
      <c r="J121" s="28"/>
      <c r="K121" s="29"/>
      <c r="L121" s="29"/>
      <c r="M121" s="27"/>
      <c r="N121" s="27"/>
      <c r="O121" s="27"/>
      <c r="P121" s="25"/>
      <c r="Q121" s="25"/>
      <c r="R121" s="25"/>
      <c r="S121" s="67"/>
      <c r="T121" s="29"/>
      <c r="U121" s="28"/>
      <c r="V121" s="28"/>
      <c r="W121" s="28"/>
      <c r="X121" s="28"/>
      <c r="Y121" s="28"/>
      <c r="Z121" s="28"/>
      <c r="AA121" s="28"/>
      <c r="AB121" s="28"/>
      <c r="AC121" s="28"/>
      <c r="AD121" s="28"/>
      <c r="AE121" s="28"/>
      <c r="AF121" s="28"/>
      <c r="AG121" s="28"/>
      <c r="AH121" s="28"/>
      <c r="AI121" s="28"/>
      <c r="AJ121" s="28"/>
      <c r="AK121" s="28"/>
      <c r="AL121" s="28"/>
      <c r="AM121" s="28"/>
      <c r="AN121" s="27"/>
      <c r="AO121" s="24"/>
      <c r="AP121" s="24"/>
      <c r="AQ121" s="24"/>
      <c r="AR121" s="27"/>
    </row>
    <row r="122" spans="1:44" x14ac:dyDescent="0.3">
      <c r="A122" s="26"/>
      <c r="B122" s="24"/>
      <c r="C122" s="25"/>
      <c r="D122" s="26"/>
      <c r="E122" s="6"/>
      <c r="F122" s="24"/>
      <c r="G122" s="25"/>
      <c r="H122" s="27"/>
      <c r="I122" s="27"/>
      <c r="J122" s="28"/>
      <c r="K122" s="29"/>
      <c r="L122" s="29"/>
      <c r="M122" s="27"/>
      <c r="N122" s="27"/>
      <c r="O122" s="27"/>
      <c r="P122" s="63"/>
      <c r="Q122" s="25"/>
      <c r="R122" s="25"/>
      <c r="S122" s="67"/>
      <c r="T122" s="29"/>
      <c r="U122" s="28"/>
      <c r="V122" s="28"/>
      <c r="W122" s="28"/>
      <c r="X122" s="28"/>
      <c r="Y122" s="28"/>
      <c r="Z122" s="28"/>
      <c r="AA122" s="28"/>
      <c r="AB122" s="28"/>
      <c r="AC122" s="28"/>
      <c r="AD122" s="28"/>
      <c r="AE122" s="28"/>
      <c r="AF122" s="28"/>
      <c r="AG122" s="28"/>
      <c r="AH122" s="28"/>
      <c r="AI122" s="28"/>
      <c r="AJ122" s="28"/>
      <c r="AK122" s="28"/>
      <c r="AL122" s="28"/>
      <c r="AM122" s="28"/>
      <c r="AN122" s="27"/>
      <c r="AO122" s="24"/>
      <c r="AP122" s="24"/>
      <c r="AQ122" s="24"/>
      <c r="AR122" s="27"/>
    </row>
    <row r="123" spans="1:44" s="2" customFormat="1" x14ac:dyDescent="0.3">
      <c r="A123" s="26"/>
      <c r="B123" s="24"/>
      <c r="C123" s="25"/>
      <c r="D123" s="26"/>
      <c r="E123" s="6"/>
      <c r="F123" s="24"/>
      <c r="G123" s="26"/>
      <c r="H123" s="27"/>
      <c r="I123" s="27"/>
      <c r="J123" s="28"/>
      <c r="K123" s="29"/>
      <c r="L123" s="29"/>
      <c r="M123" s="27"/>
      <c r="N123" s="27"/>
      <c r="O123" s="27"/>
      <c r="P123" s="63"/>
      <c r="Q123" s="25"/>
      <c r="R123" s="25"/>
      <c r="S123" s="67"/>
      <c r="T123" s="29"/>
      <c r="U123" s="28"/>
      <c r="V123" s="28"/>
      <c r="W123" s="28"/>
      <c r="X123" s="28"/>
      <c r="Y123" s="28"/>
      <c r="Z123" s="28"/>
      <c r="AA123" s="28"/>
      <c r="AB123" s="28"/>
      <c r="AC123" s="28"/>
      <c r="AD123" s="28"/>
      <c r="AE123" s="28"/>
      <c r="AF123" s="28"/>
      <c r="AG123" s="28"/>
      <c r="AH123" s="28"/>
      <c r="AI123" s="28"/>
      <c r="AJ123" s="28"/>
      <c r="AK123" s="28"/>
      <c r="AL123" s="28"/>
      <c r="AM123" s="28"/>
      <c r="AN123" s="27"/>
      <c r="AO123" s="24"/>
      <c r="AP123" s="24"/>
      <c r="AQ123" s="24"/>
      <c r="AR123" s="27"/>
    </row>
    <row r="124" spans="1:44" x14ac:dyDescent="0.3">
      <c r="A124" s="26"/>
      <c r="B124" s="24"/>
      <c r="C124" s="25"/>
      <c r="D124" s="26"/>
      <c r="E124" s="6"/>
      <c r="F124" s="24"/>
      <c r="G124" s="25"/>
      <c r="H124" s="27"/>
      <c r="I124" s="27"/>
      <c r="J124" s="28"/>
      <c r="K124" s="29"/>
      <c r="L124" s="29"/>
      <c r="M124" s="27"/>
      <c r="N124" s="27"/>
      <c r="O124" s="27"/>
      <c r="P124" s="63"/>
      <c r="Q124" s="25"/>
      <c r="R124" s="25"/>
      <c r="S124" s="67"/>
      <c r="T124" s="29"/>
      <c r="U124" s="28"/>
      <c r="V124" s="28"/>
      <c r="W124" s="28"/>
      <c r="X124" s="28"/>
      <c r="Y124" s="28"/>
      <c r="Z124" s="28"/>
      <c r="AA124" s="28"/>
      <c r="AB124" s="28"/>
      <c r="AC124" s="28"/>
      <c r="AD124" s="28"/>
      <c r="AE124" s="28"/>
      <c r="AF124" s="28"/>
      <c r="AG124" s="28"/>
      <c r="AH124" s="28"/>
      <c r="AI124" s="28"/>
      <c r="AJ124" s="28"/>
      <c r="AK124" s="28"/>
      <c r="AL124" s="28"/>
      <c r="AM124" s="28"/>
      <c r="AN124" s="27"/>
      <c r="AO124" s="24"/>
      <c r="AP124" s="24"/>
      <c r="AQ124" s="24"/>
      <c r="AR124" s="27"/>
    </row>
    <row r="125" spans="1:44" x14ac:dyDescent="0.3">
      <c r="A125" s="26"/>
      <c r="B125" s="24"/>
      <c r="C125" s="25"/>
      <c r="D125" s="26"/>
      <c r="E125" s="6"/>
      <c r="F125" s="24"/>
      <c r="G125" s="26"/>
      <c r="H125" s="27"/>
      <c r="I125" s="27"/>
      <c r="J125" s="28"/>
      <c r="K125" s="29"/>
      <c r="L125" s="29"/>
      <c r="M125" s="27"/>
      <c r="N125" s="27"/>
      <c r="O125" s="27"/>
      <c r="P125" s="63"/>
      <c r="Q125" s="25"/>
      <c r="R125" s="67"/>
      <c r="S125" s="68"/>
      <c r="T125" s="29"/>
      <c r="U125" s="49"/>
      <c r="V125" s="28"/>
      <c r="W125" s="28"/>
      <c r="X125" s="28"/>
      <c r="Y125" s="28"/>
      <c r="Z125" s="28"/>
      <c r="AA125" s="28"/>
      <c r="AB125" s="28"/>
      <c r="AC125" s="28"/>
      <c r="AD125" s="28"/>
      <c r="AE125" s="28"/>
      <c r="AF125" s="28"/>
      <c r="AG125" s="28"/>
      <c r="AH125" s="28"/>
      <c r="AI125" s="28"/>
      <c r="AJ125" s="28"/>
      <c r="AK125" s="28"/>
      <c r="AL125" s="49"/>
      <c r="AM125" s="49"/>
      <c r="AN125" s="27"/>
      <c r="AO125" s="24"/>
      <c r="AP125" s="24"/>
      <c r="AQ125" s="24"/>
      <c r="AR125" s="27"/>
    </row>
    <row r="126" spans="1:44" x14ac:dyDescent="0.3">
      <c r="A126" s="26"/>
      <c r="B126" s="24"/>
      <c r="C126" s="25"/>
      <c r="D126" s="26"/>
      <c r="E126" s="6"/>
      <c r="F126" s="24"/>
      <c r="G126" s="25"/>
      <c r="H126" s="27"/>
      <c r="I126" s="27"/>
      <c r="J126" s="28"/>
      <c r="K126" s="29"/>
      <c r="L126" s="29"/>
      <c r="M126" s="27"/>
      <c r="N126" s="27"/>
      <c r="O126" s="27"/>
      <c r="P126" s="25"/>
      <c r="Q126" s="25"/>
      <c r="R126" s="25"/>
      <c r="S126" s="67"/>
      <c r="T126" s="29"/>
      <c r="U126" s="28"/>
      <c r="V126" s="28"/>
      <c r="W126" s="28"/>
      <c r="X126" s="28"/>
      <c r="Y126" s="28"/>
      <c r="Z126" s="28"/>
      <c r="AA126" s="28"/>
      <c r="AB126" s="28"/>
      <c r="AC126" s="28"/>
      <c r="AD126" s="28"/>
      <c r="AE126" s="28"/>
      <c r="AF126" s="28"/>
      <c r="AG126" s="28"/>
      <c r="AH126" s="28"/>
      <c r="AI126" s="28"/>
      <c r="AJ126" s="28"/>
      <c r="AK126" s="28"/>
      <c r="AL126" s="28"/>
      <c r="AM126" s="28"/>
      <c r="AN126" s="27"/>
      <c r="AO126" s="24"/>
      <c r="AP126" s="24"/>
      <c r="AQ126" s="24"/>
      <c r="AR126" s="27"/>
    </row>
    <row r="127" spans="1:44" x14ac:dyDescent="0.3">
      <c r="A127" s="26"/>
      <c r="B127" s="24"/>
      <c r="C127" s="25"/>
      <c r="D127" s="26"/>
      <c r="E127" s="6"/>
      <c r="F127" s="24"/>
      <c r="G127" s="25"/>
      <c r="H127" s="27"/>
      <c r="I127" s="27"/>
      <c r="J127" s="28"/>
      <c r="K127" s="29"/>
      <c r="L127" s="29"/>
      <c r="M127" s="24"/>
      <c r="N127" s="27"/>
      <c r="O127" s="27"/>
      <c r="P127" s="63"/>
      <c r="Q127" s="25"/>
      <c r="R127" s="67"/>
      <c r="S127" s="25"/>
      <c r="T127" s="29"/>
      <c r="U127" s="28"/>
      <c r="V127" s="28"/>
      <c r="W127" s="28"/>
      <c r="X127" s="28"/>
      <c r="Y127" s="28"/>
      <c r="Z127" s="28"/>
      <c r="AA127" s="28"/>
      <c r="AB127" s="28"/>
      <c r="AC127" s="28"/>
      <c r="AD127" s="28"/>
      <c r="AE127" s="28"/>
      <c r="AF127" s="28"/>
      <c r="AG127" s="28"/>
      <c r="AH127" s="28"/>
      <c r="AI127" s="28"/>
      <c r="AJ127" s="28"/>
      <c r="AK127" s="28"/>
      <c r="AL127" s="28"/>
      <c r="AM127" s="28"/>
      <c r="AN127" s="27"/>
      <c r="AO127" s="24"/>
      <c r="AP127" s="24"/>
      <c r="AQ127" s="24"/>
      <c r="AR127" s="27"/>
    </row>
    <row r="128" spans="1:44" x14ac:dyDescent="0.3">
      <c r="A128" s="26"/>
      <c r="B128" s="24"/>
      <c r="C128" s="25"/>
      <c r="D128" s="26"/>
      <c r="E128" s="6"/>
      <c r="F128" s="24"/>
      <c r="G128" s="26"/>
      <c r="H128" s="27"/>
      <c r="I128" s="27"/>
      <c r="J128" s="28"/>
      <c r="K128" s="29"/>
      <c r="L128" s="29"/>
      <c r="M128" s="27"/>
      <c r="N128" s="27"/>
      <c r="O128" s="27"/>
      <c r="P128" s="63"/>
      <c r="Q128" s="25"/>
      <c r="R128" s="67"/>
      <c r="S128" s="67"/>
      <c r="T128" s="29"/>
      <c r="U128" s="28"/>
      <c r="V128" s="28"/>
      <c r="W128" s="28"/>
      <c r="X128" s="28"/>
      <c r="Y128" s="28"/>
      <c r="Z128" s="28"/>
      <c r="AA128" s="28"/>
      <c r="AB128" s="28"/>
      <c r="AC128" s="28"/>
      <c r="AD128" s="28"/>
      <c r="AE128" s="28"/>
      <c r="AF128" s="28"/>
      <c r="AG128" s="28"/>
      <c r="AH128" s="28"/>
      <c r="AI128" s="28"/>
      <c r="AJ128" s="28"/>
      <c r="AK128" s="28"/>
      <c r="AL128" s="28"/>
      <c r="AM128" s="28"/>
      <c r="AN128" s="27"/>
      <c r="AO128" s="24"/>
      <c r="AP128" s="24"/>
      <c r="AQ128" s="24"/>
      <c r="AR128" s="27"/>
    </row>
    <row r="129" spans="1:45" x14ac:dyDescent="0.3">
      <c r="A129" s="26"/>
      <c r="B129" s="24"/>
      <c r="C129" s="25"/>
      <c r="D129" s="26"/>
      <c r="E129" s="6"/>
      <c r="F129" s="24"/>
      <c r="G129" s="25"/>
      <c r="H129" s="27"/>
      <c r="I129" s="27"/>
      <c r="J129" s="28"/>
      <c r="K129" s="29"/>
      <c r="L129" s="29"/>
      <c r="M129" s="27"/>
      <c r="N129" s="27"/>
      <c r="O129" s="27"/>
      <c r="P129" s="63"/>
      <c r="Q129" s="25"/>
      <c r="R129" s="25"/>
      <c r="S129" s="67"/>
      <c r="T129" s="29"/>
      <c r="U129" s="28"/>
      <c r="V129" s="28"/>
      <c r="W129" s="28"/>
      <c r="X129" s="28"/>
      <c r="Y129" s="28"/>
      <c r="Z129" s="28"/>
      <c r="AA129" s="28"/>
      <c r="AB129" s="28"/>
      <c r="AC129" s="28"/>
      <c r="AD129" s="28"/>
      <c r="AE129" s="28"/>
      <c r="AF129" s="28"/>
      <c r="AG129" s="28"/>
      <c r="AH129" s="28"/>
      <c r="AI129" s="28"/>
      <c r="AJ129" s="28"/>
      <c r="AK129" s="28"/>
      <c r="AL129" s="28"/>
      <c r="AM129" s="28"/>
      <c r="AN129" s="27"/>
      <c r="AO129" s="24"/>
      <c r="AP129" s="24"/>
      <c r="AQ129" s="24"/>
      <c r="AR129" s="27"/>
    </row>
    <row r="130" spans="1:45" x14ac:dyDescent="0.3">
      <c r="A130" s="26"/>
      <c r="B130" s="24"/>
      <c r="C130" s="25"/>
      <c r="D130" s="26"/>
      <c r="E130" s="6"/>
      <c r="F130" s="24"/>
      <c r="G130" s="26"/>
      <c r="H130" s="27"/>
      <c r="I130" s="27"/>
      <c r="J130" s="28"/>
      <c r="K130" s="29"/>
      <c r="L130" s="29"/>
      <c r="M130" s="27"/>
      <c r="N130" s="27"/>
      <c r="O130" s="27"/>
      <c r="P130" s="63"/>
      <c r="Q130" s="25"/>
      <c r="R130" s="25"/>
      <c r="S130" s="67"/>
      <c r="T130" s="29"/>
      <c r="U130" s="28"/>
      <c r="V130" s="28"/>
      <c r="W130" s="28"/>
      <c r="X130" s="28"/>
      <c r="Y130" s="28"/>
      <c r="Z130" s="28"/>
      <c r="AA130" s="28"/>
      <c r="AB130" s="28"/>
      <c r="AC130" s="28"/>
      <c r="AD130" s="28"/>
      <c r="AE130" s="28"/>
      <c r="AF130" s="28"/>
      <c r="AG130" s="28"/>
      <c r="AH130" s="28"/>
      <c r="AI130" s="28"/>
      <c r="AJ130" s="28"/>
      <c r="AK130" s="28"/>
      <c r="AL130" s="28"/>
      <c r="AM130" s="28"/>
      <c r="AN130" s="27"/>
      <c r="AO130" s="24"/>
      <c r="AP130" s="24"/>
      <c r="AQ130" s="24"/>
      <c r="AR130" s="27"/>
    </row>
    <row r="131" spans="1:45" x14ac:dyDescent="0.3">
      <c r="A131" s="26"/>
      <c r="B131" s="24"/>
      <c r="C131" s="25"/>
      <c r="D131" s="26"/>
      <c r="E131" s="6"/>
      <c r="F131" s="24"/>
      <c r="G131" s="26"/>
      <c r="H131" s="27"/>
      <c r="I131" s="27"/>
      <c r="J131" s="28"/>
      <c r="K131" s="29"/>
      <c r="L131" s="28"/>
      <c r="M131" s="27"/>
      <c r="N131" s="27"/>
      <c r="O131" s="27"/>
      <c r="P131" s="63"/>
      <c r="Q131" s="25"/>
      <c r="R131" s="27"/>
      <c r="S131" s="67"/>
      <c r="T131" s="29"/>
      <c r="U131" s="29"/>
      <c r="V131" s="28"/>
      <c r="W131" s="28"/>
      <c r="X131" s="28"/>
      <c r="Y131" s="28"/>
      <c r="Z131" s="28"/>
      <c r="AA131" s="28"/>
      <c r="AB131" s="28"/>
      <c r="AC131" s="28"/>
      <c r="AD131" s="28"/>
      <c r="AE131" s="28"/>
      <c r="AF131" s="28"/>
      <c r="AG131" s="28"/>
      <c r="AH131" s="28"/>
      <c r="AI131" s="28"/>
      <c r="AJ131" s="28"/>
      <c r="AK131" s="28"/>
      <c r="AL131" s="28"/>
      <c r="AM131" s="28"/>
      <c r="AN131" s="27"/>
      <c r="AO131" s="24"/>
      <c r="AP131" s="24"/>
      <c r="AQ131" s="24"/>
      <c r="AR131" s="27"/>
      <c r="AS131" s="3"/>
    </row>
    <row r="132" spans="1:45" x14ac:dyDescent="0.3">
      <c r="A132" s="26"/>
      <c r="B132" s="24"/>
      <c r="C132" s="25"/>
      <c r="D132" s="26"/>
      <c r="E132" s="6"/>
      <c r="F132" s="24"/>
      <c r="G132" s="25"/>
      <c r="H132" s="27"/>
      <c r="I132" s="27"/>
      <c r="J132" s="28"/>
      <c r="K132" s="29"/>
      <c r="L132" s="29"/>
      <c r="M132" s="27"/>
      <c r="N132" s="27"/>
      <c r="O132" s="27"/>
      <c r="P132" s="63"/>
      <c r="Q132" s="25"/>
      <c r="R132" s="25"/>
      <c r="S132" s="67"/>
      <c r="T132" s="29"/>
      <c r="U132" s="28"/>
      <c r="V132" s="28"/>
      <c r="W132" s="28"/>
      <c r="X132" s="28"/>
      <c r="Y132" s="28"/>
      <c r="Z132" s="28"/>
      <c r="AA132" s="28"/>
      <c r="AB132" s="28"/>
      <c r="AC132" s="28"/>
      <c r="AD132" s="28"/>
      <c r="AE132" s="28"/>
      <c r="AF132" s="28"/>
      <c r="AG132" s="28"/>
      <c r="AH132" s="28"/>
      <c r="AI132" s="28"/>
      <c r="AJ132" s="28"/>
      <c r="AK132" s="28"/>
      <c r="AL132" s="28"/>
      <c r="AM132" s="28"/>
      <c r="AN132" s="27"/>
      <c r="AO132" s="24"/>
      <c r="AP132" s="24"/>
      <c r="AQ132" s="24"/>
      <c r="AR132" s="27"/>
      <c r="AS132" s="3"/>
    </row>
    <row r="133" spans="1:45" x14ac:dyDescent="0.3">
      <c r="A133" s="26"/>
      <c r="B133" s="24"/>
      <c r="C133" s="25"/>
      <c r="D133" s="26"/>
      <c r="E133" s="6"/>
      <c r="F133" s="24"/>
      <c r="G133" s="25"/>
      <c r="H133" s="27"/>
      <c r="I133" s="27"/>
      <c r="J133" s="28"/>
      <c r="K133" s="29"/>
      <c r="L133" s="29"/>
      <c r="M133" s="27"/>
      <c r="N133" s="27"/>
      <c r="O133" s="27"/>
      <c r="P133" s="63"/>
      <c r="Q133" s="25"/>
      <c r="R133" s="25"/>
      <c r="S133" s="67"/>
      <c r="T133" s="29"/>
      <c r="U133" s="28"/>
      <c r="V133" s="28"/>
      <c r="W133" s="28"/>
      <c r="X133" s="28"/>
      <c r="Y133" s="28"/>
      <c r="Z133" s="28"/>
      <c r="AA133" s="28"/>
      <c r="AB133" s="28"/>
      <c r="AC133" s="28"/>
      <c r="AD133" s="28"/>
      <c r="AE133" s="28"/>
      <c r="AF133" s="28"/>
      <c r="AG133" s="28"/>
      <c r="AH133" s="28"/>
      <c r="AI133" s="28"/>
      <c r="AJ133" s="28"/>
      <c r="AK133" s="28"/>
      <c r="AL133" s="28"/>
      <c r="AM133" s="28"/>
      <c r="AN133" s="27"/>
      <c r="AO133" s="24"/>
      <c r="AP133" s="24"/>
      <c r="AQ133" s="24"/>
      <c r="AR133" s="27"/>
    </row>
    <row r="134" spans="1:45" x14ac:dyDescent="0.3">
      <c r="A134" s="26"/>
      <c r="B134" s="24"/>
      <c r="C134" s="25"/>
      <c r="D134" s="26"/>
      <c r="E134" s="6"/>
      <c r="F134" s="24"/>
      <c r="G134" s="26"/>
      <c r="H134" s="27"/>
      <c r="I134" s="27"/>
      <c r="J134" s="28"/>
      <c r="K134" s="29"/>
      <c r="L134" s="29"/>
      <c r="M134" s="27"/>
      <c r="N134" s="27"/>
      <c r="O134" s="27"/>
      <c r="P134" s="63"/>
      <c r="Q134" s="25"/>
      <c r="R134" s="67"/>
      <c r="S134" s="67"/>
      <c r="T134" s="29"/>
      <c r="U134" s="28"/>
      <c r="V134" s="28"/>
      <c r="W134" s="28"/>
      <c r="X134" s="28"/>
      <c r="Y134" s="28"/>
      <c r="Z134" s="28"/>
      <c r="AA134" s="28"/>
      <c r="AB134" s="28"/>
      <c r="AC134" s="28"/>
      <c r="AD134" s="28"/>
      <c r="AE134" s="28"/>
      <c r="AF134" s="28"/>
      <c r="AG134" s="28"/>
      <c r="AH134" s="28"/>
      <c r="AI134" s="28"/>
      <c r="AJ134" s="28"/>
      <c r="AK134" s="28"/>
      <c r="AL134" s="28"/>
      <c r="AM134" s="28"/>
      <c r="AN134" s="27"/>
      <c r="AO134" s="24"/>
      <c r="AP134" s="24"/>
      <c r="AQ134" s="24"/>
      <c r="AR134" s="27"/>
    </row>
    <row r="135" spans="1:45" x14ac:dyDescent="0.3">
      <c r="A135" s="26"/>
      <c r="B135" s="24"/>
      <c r="C135" s="25"/>
      <c r="D135" s="26"/>
      <c r="E135" s="6"/>
      <c r="F135" s="24"/>
      <c r="G135" s="25"/>
      <c r="H135" s="27"/>
      <c r="I135" s="27"/>
      <c r="J135" s="28"/>
      <c r="K135" s="29"/>
      <c r="L135" s="29"/>
      <c r="M135" s="27"/>
      <c r="N135" s="27"/>
      <c r="O135" s="27"/>
      <c r="P135" s="63"/>
      <c r="Q135" s="25"/>
      <c r="R135" s="67"/>
      <c r="S135" s="68"/>
      <c r="T135" s="29"/>
      <c r="U135" s="28"/>
      <c r="V135" s="28"/>
      <c r="W135" s="28"/>
      <c r="X135" s="28"/>
      <c r="Y135" s="28"/>
      <c r="Z135" s="28"/>
      <c r="AA135" s="28"/>
      <c r="AB135" s="28"/>
      <c r="AC135" s="28"/>
      <c r="AD135" s="28"/>
      <c r="AE135" s="28"/>
      <c r="AF135" s="28"/>
      <c r="AG135" s="28"/>
      <c r="AH135" s="28"/>
      <c r="AI135" s="28"/>
      <c r="AJ135" s="28"/>
      <c r="AK135" s="28"/>
      <c r="AL135" s="28"/>
      <c r="AM135" s="28"/>
      <c r="AN135" s="27"/>
      <c r="AO135" s="24"/>
      <c r="AP135" s="24"/>
      <c r="AQ135" s="24"/>
      <c r="AR135" s="27"/>
    </row>
    <row r="136" spans="1:45" x14ac:dyDescent="0.3">
      <c r="A136" s="26"/>
      <c r="B136" s="24"/>
      <c r="C136" s="25"/>
      <c r="D136" s="26"/>
      <c r="E136" s="6"/>
      <c r="F136" s="24"/>
      <c r="G136" s="25"/>
      <c r="H136" s="27"/>
      <c r="I136" s="27"/>
      <c r="J136" s="28"/>
      <c r="K136" s="29"/>
      <c r="L136" s="29"/>
      <c r="M136" s="24"/>
      <c r="N136" s="27"/>
      <c r="O136" s="27"/>
      <c r="P136" s="63"/>
      <c r="Q136" s="25"/>
      <c r="R136" s="67"/>
      <c r="S136" s="25"/>
      <c r="T136" s="29"/>
      <c r="U136" s="28"/>
      <c r="V136" s="28"/>
      <c r="W136" s="28"/>
      <c r="X136" s="28"/>
      <c r="Y136" s="28"/>
      <c r="Z136" s="28"/>
      <c r="AA136" s="28"/>
      <c r="AB136" s="28"/>
      <c r="AC136" s="28"/>
      <c r="AD136" s="28"/>
      <c r="AE136" s="28"/>
      <c r="AF136" s="28"/>
      <c r="AG136" s="28"/>
      <c r="AH136" s="28"/>
      <c r="AI136" s="28"/>
      <c r="AJ136" s="28"/>
      <c r="AK136" s="28"/>
      <c r="AL136" s="28"/>
      <c r="AM136" s="28"/>
      <c r="AN136" s="27"/>
      <c r="AO136" s="24"/>
      <c r="AP136" s="24"/>
      <c r="AQ136" s="24"/>
      <c r="AR136" s="27"/>
    </row>
    <row r="137" spans="1:45" x14ac:dyDescent="0.3">
      <c r="A137" s="26"/>
      <c r="B137" s="24"/>
      <c r="C137" s="25"/>
      <c r="D137" s="26"/>
      <c r="E137" s="6"/>
      <c r="F137" s="24"/>
      <c r="G137" s="26"/>
      <c r="H137" s="27"/>
      <c r="I137" s="27"/>
      <c r="J137" s="28"/>
      <c r="K137" s="29"/>
      <c r="L137" s="29"/>
      <c r="M137" s="27"/>
      <c r="N137" s="27"/>
      <c r="O137" s="27"/>
      <c r="P137" s="63"/>
      <c r="Q137" s="25"/>
      <c r="R137" s="67"/>
      <c r="S137" s="67"/>
      <c r="T137" s="29"/>
      <c r="U137" s="28"/>
      <c r="V137" s="28"/>
      <c r="W137" s="28"/>
      <c r="X137" s="28"/>
      <c r="Y137" s="28"/>
      <c r="Z137" s="28"/>
      <c r="AA137" s="28"/>
      <c r="AB137" s="28"/>
      <c r="AC137" s="28"/>
      <c r="AD137" s="28"/>
      <c r="AE137" s="28"/>
      <c r="AF137" s="28"/>
      <c r="AG137" s="28"/>
      <c r="AH137" s="28"/>
      <c r="AI137" s="28"/>
      <c r="AJ137" s="28"/>
      <c r="AK137" s="28"/>
      <c r="AL137" s="28"/>
      <c r="AM137" s="28"/>
      <c r="AN137" s="27"/>
      <c r="AO137" s="24"/>
      <c r="AP137" s="24"/>
      <c r="AQ137" s="24"/>
      <c r="AR137" s="27"/>
    </row>
    <row r="138" spans="1:45" x14ac:dyDescent="0.3">
      <c r="A138" s="26"/>
      <c r="B138" s="24"/>
      <c r="C138" s="25"/>
      <c r="D138" s="26"/>
      <c r="E138" s="6"/>
      <c r="F138" s="24"/>
      <c r="G138" s="25"/>
      <c r="H138" s="27"/>
      <c r="I138" s="27"/>
      <c r="J138" s="28"/>
      <c r="K138" s="29"/>
      <c r="L138" s="29"/>
      <c r="M138" s="27"/>
      <c r="N138" s="27"/>
      <c r="O138" s="27"/>
      <c r="P138" s="63"/>
      <c r="Q138" s="25"/>
      <c r="R138" s="67"/>
      <c r="S138" s="67"/>
      <c r="T138" s="29"/>
      <c r="U138" s="28"/>
      <c r="V138" s="28"/>
      <c r="W138" s="28"/>
      <c r="X138" s="28"/>
      <c r="Y138" s="28"/>
      <c r="Z138" s="28"/>
      <c r="AA138" s="28"/>
      <c r="AB138" s="28"/>
      <c r="AC138" s="28"/>
      <c r="AD138" s="28"/>
      <c r="AE138" s="28"/>
      <c r="AF138" s="28"/>
      <c r="AG138" s="28"/>
      <c r="AH138" s="28"/>
      <c r="AI138" s="28"/>
      <c r="AJ138" s="28"/>
      <c r="AK138" s="28"/>
      <c r="AL138" s="28"/>
      <c r="AM138" s="28"/>
      <c r="AN138" s="27"/>
      <c r="AO138" s="24"/>
      <c r="AP138" s="24"/>
      <c r="AQ138" s="24"/>
      <c r="AR138" s="27"/>
    </row>
    <row r="139" spans="1:45" x14ac:dyDescent="0.3">
      <c r="A139" s="26"/>
      <c r="B139" s="24"/>
      <c r="C139" s="25"/>
      <c r="D139" s="26"/>
      <c r="E139" s="6"/>
      <c r="F139" s="24"/>
      <c r="G139" s="26"/>
      <c r="H139" s="27"/>
      <c r="I139" s="27"/>
      <c r="J139" s="28"/>
      <c r="K139" s="29"/>
      <c r="L139" s="29"/>
      <c r="M139" s="27"/>
      <c r="N139" s="27"/>
      <c r="O139" s="27"/>
      <c r="P139" s="63"/>
      <c r="Q139" s="25"/>
      <c r="R139" s="67"/>
      <c r="S139" s="67"/>
      <c r="T139" s="29"/>
      <c r="U139" s="28"/>
      <c r="V139" s="28"/>
      <c r="W139" s="28"/>
      <c r="X139" s="28"/>
      <c r="Y139" s="28"/>
      <c r="Z139" s="28"/>
      <c r="AA139" s="28"/>
      <c r="AB139" s="28"/>
      <c r="AC139" s="28"/>
      <c r="AD139" s="28"/>
      <c r="AE139" s="28"/>
      <c r="AF139" s="28"/>
      <c r="AG139" s="28"/>
      <c r="AH139" s="28"/>
      <c r="AI139" s="28"/>
      <c r="AJ139" s="28"/>
      <c r="AK139" s="28"/>
      <c r="AL139" s="28"/>
      <c r="AM139" s="28"/>
      <c r="AN139" s="27"/>
      <c r="AO139" s="24"/>
      <c r="AP139" s="24"/>
      <c r="AQ139" s="24"/>
      <c r="AR139" s="27"/>
    </row>
    <row r="140" spans="1:45" x14ac:dyDescent="0.3">
      <c r="A140" s="26"/>
      <c r="B140" s="24"/>
      <c r="C140" s="25"/>
      <c r="D140" s="26"/>
      <c r="E140" s="6"/>
      <c r="F140" s="24"/>
      <c r="G140" s="26"/>
      <c r="H140" s="27"/>
      <c r="I140" s="27"/>
      <c r="J140" s="28"/>
      <c r="K140" s="29"/>
      <c r="L140" s="29"/>
      <c r="M140" s="27"/>
      <c r="N140" s="27"/>
      <c r="O140" s="27"/>
      <c r="P140" s="63"/>
      <c r="Q140" s="25"/>
      <c r="R140" s="67"/>
      <c r="S140" s="67"/>
      <c r="T140" s="29"/>
      <c r="U140" s="28"/>
      <c r="V140" s="28"/>
      <c r="W140" s="28"/>
      <c r="X140" s="28"/>
      <c r="Y140" s="28"/>
      <c r="Z140" s="28"/>
      <c r="AA140" s="28"/>
      <c r="AB140" s="28"/>
      <c r="AC140" s="28"/>
      <c r="AD140" s="28"/>
      <c r="AE140" s="28"/>
      <c r="AF140" s="28"/>
      <c r="AG140" s="28"/>
      <c r="AH140" s="28"/>
      <c r="AI140" s="28"/>
      <c r="AJ140" s="28"/>
      <c r="AK140" s="28"/>
      <c r="AL140" s="28"/>
      <c r="AM140" s="28"/>
      <c r="AN140" s="27"/>
      <c r="AO140" s="24"/>
      <c r="AP140" s="24"/>
      <c r="AQ140" s="24"/>
      <c r="AR140" s="27"/>
    </row>
    <row r="141" spans="1:45" x14ac:dyDescent="0.3">
      <c r="A141" s="26"/>
      <c r="B141" s="24"/>
      <c r="C141" s="25"/>
      <c r="D141" s="26"/>
      <c r="E141" s="6"/>
      <c r="F141" s="24"/>
      <c r="G141" s="26"/>
      <c r="H141" s="27"/>
      <c r="I141" s="27"/>
      <c r="J141" s="28"/>
      <c r="K141" s="29"/>
      <c r="L141" s="29"/>
      <c r="M141" s="27"/>
      <c r="N141" s="27"/>
      <c r="O141" s="27"/>
      <c r="P141" s="63"/>
      <c r="Q141" s="25"/>
      <c r="R141" s="25"/>
      <c r="S141" s="73"/>
      <c r="T141" s="29"/>
      <c r="U141" s="28"/>
      <c r="V141" s="28"/>
      <c r="W141" s="28"/>
      <c r="X141" s="28"/>
      <c r="Y141" s="28"/>
      <c r="Z141" s="28"/>
      <c r="AA141" s="28"/>
      <c r="AB141" s="28"/>
      <c r="AC141" s="28"/>
      <c r="AD141" s="28"/>
      <c r="AE141" s="28"/>
      <c r="AF141" s="28"/>
      <c r="AG141" s="28"/>
      <c r="AH141" s="28"/>
      <c r="AI141" s="28"/>
      <c r="AJ141" s="28"/>
      <c r="AK141" s="28"/>
      <c r="AL141" s="28"/>
      <c r="AM141" s="28"/>
      <c r="AN141" s="27"/>
      <c r="AO141" s="24"/>
      <c r="AP141" s="24"/>
      <c r="AQ141" s="24"/>
      <c r="AR141" s="27"/>
    </row>
    <row r="142" spans="1:45" x14ac:dyDescent="0.3">
      <c r="A142" s="26"/>
      <c r="B142" s="24"/>
      <c r="C142" s="25"/>
      <c r="D142" s="26"/>
      <c r="E142" s="6"/>
      <c r="F142" s="24"/>
      <c r="G142" s="25"/>
      <c r="H142" s="27"/>
      <c r="I142" s="27"/>
      <c r="J142" s="28"/>
      <c r="K142" s="29"/>
      <c r="L142" s="29"/>
      <c r="M142" s="27"/>
      <c r="N142" s="27"/>
      <c r="O142" s="27"/>
      <c r="P142" s="63"/>
      <c r="Q142" s="25"/>
      <c r="R142" s="25"/>
      <c r="S142" s="67"/>
      <c r="T142" s="29"/>
      <c r="U142" s="28"/>
      <c r="V142" s="28"/>
      <c r="W142" s="28"/>
      <c r="X142" s="28"/>
      <c r="Y142" s="28"/>
      <c r="Z142" s="28"/>
      <c r="AA142" s="28"/>
      <c r="AB142" s="28"/>
      <c r="AC142" s="28"/>
      <c r="AD142" s="28"/>
      <c r="AE142" s="28"/>
      <c r="AF142" s="28"/>
      <c r="AG142" s="28"/>
      <c r="AH142" s="28"/>
      <c r="AI142" s="28"/>
      <c r="AJ142" s="28"/>
      <c r="AK142" s="28"/>
      <c r="AL142" s="28"/>
      <c r="AM142" s="28"/>
      <c r="AN142" s="27"/>
      <c r="AO142" s="24"/>
      <c r="AP142" s="24"/>
      <c r="AQ142" s="24"/>
      <c r="AR142" s="27"/>
    </row>
    <row r="143" spans="1:45" x14ac:dyDescent="0.3">
      <c r="A143" s="26"/>
      <c r="B143" s="24"/>
      <c r="C143" s="25"/>
      <c r="D143" s="26"/>
      <c r="E143" s="6"/>
      <c r="F143" s="24"/>
      <c r="G143" s="25"/>
      <c r="H143" s="27"/>
      <c r="I143" s="27"/>
      <c r="J143" s="28"/>
      <c r="K143" s="29"/>
      <c r="L143" s="29"/>
      <c r="M143" s="27"/>
      <c r="N143" s="27"/>
      <c r="O143" s="27"/>
      <c r="P143" s="63"/>
      <c r="Q143" s="25"/>
      <c r="R143" s="67"/>
      <c r="S143" s="67"/>
      <c r="T143" s="29"/>
      <c r="U143" s="28"/>
      <c r="V143" s="28"/>
      <c r="W143" s="28"/>
      <c r="X143" s="28"/>
      <c r="Y143" s="28"/>
      <c r="Z143" s="28"/>
      <c r="AA143" s="28"/>
      <c r="AB143" s="28"/>
      <c r="AC143" s="28"/>
      <c r="AD143" s="28"/>
      <c r="AE143" s="28"/>
      <c r="AF143" s="28"/>
      <c r="AG143" s="28"/>
      <c r="AH143" s="28"/>
      <c r="AI143" s="28"/>
      <c r="AJ143" s="28"/>
      <c r="AK143" s="28"/>
      <c r="AL143" s="28"/>
      <c r="AM143" s="28"/>
      <c r="AN143" s="27"/>
      <c r="AO143" s="24"/>
      <c r="AP143" s="24"/>
      <c r="AQ143" s="24"/>
      <c r="AR143" s="27"/>
    </row>
    <row r="144" spans="1:45" x14ac:dyDescent="0.3">
      <c r="A144" s="26"/>
      <c r="B144" s="24"/>
      <c r="C144" s="25"/>
      <c r="D144" s="26"/>
      <c r="E144" s="6"/>
      <c r="F144" s="24"/>
      <c r="G144" s="26"/>
      <c r="H144" s="27"/>
      <c r="I144" s="27"/>
      <c r="J144" s="28"/>
      <c r="K144" s="29"/>
      <c r="L144" s="29"/>
      <c r="M144" s="27"/>
      <c r="N144" s="27"/>
      <c r="O144" s="27"/>
      <c r="P144" s="63"/>
      <c r="Q144" s="25"/>
      <c r="R144" s="67"/>
      <c r="S144" s="67"/>
      <c r="T144" s="29"/>
      <c r="U144" s="28"/>
      <c r="V144" s="28"/>
      <c r="W144" s="28"/>
      <c r="X144" s="28"/>
      <c r="Y144" s="28"/>
      <c r="Z144" s="28"/>
      <c r="AA144" s="28"/>
      <c r="AB144" s="28"/>
      <c r="AC144" s="28"/>
      <c r="AD144" s="28"/>
      <c r="AE144" s="28"/>
      <c r="AF144" s="28"/>
      <c r="AG144" s="28"/>
      <c r="AH144" s="28"/>
      <c r="AI144" s="28"/>
      <c r="AJ144" s="28"/>
      <c r="AK144" s="28"/>
      <c r="AL144" s="28"/>
      <c r="AM144" s="28"/>
      <c r="AN144" s="27"/>
      <c r="AO144" s="24"/>
      <c r="AP144" s="24"/>
      <c r="AQ144" s="24"/>
      <c r="AR144" s="27"/>
    </row>
    <row r="145" spans="1:44" x14ac:dyDescent="0.3">
      <c r="A145" s="26"/>
      <c r="B145" s="24"/>
      <c r="C145" s="25"/>
      <c r="D145" s="26"/>
      <c r="E145" s="6"/>
      <c r="F145" s="24"/>
      <c r="G145" s="25"/>
      <c r="H145" s="27"/>
      <c r="I145" s="27"/>
      <c r="J145" s="28"/>
      <c r="K145" s="29"/>
      <c r="L145" s="29"/>
      <c r="M145" s="27"/>
      <c r="N145" s="27"/>
      <c r="O145" s="27"/>
      <c r="P145" s="63"/>
      <c r="Q145" s="25"/>
      <c r="R145" s="25"/>
      <c r="S145" s="67"/>
      <c r="T145" s="29"/>
      <c r="U145" s="28"/>
      <c r="V145" s="28"/>
      <c r="W145" s="28"/>
      <c r="X145" s="28"/>
      <c r="Y145" s="28"/>
      <c r="Z145" s="28"/>
      <c r="AA145" s="28"/>
      <c r="AB145" s="28"/>
      <c r="AC145" s="28"/>
      <c r="AD145" s="28"/>
      <c r="AE145" s="28"/>
      <c r="AF145" s="28"/>
      <c r="AG145" s="28"/>
      <c r="AH145" s="28"/>
      <c r="AI145" s="28"/>
      <c r="AJ145" s="28"/>
      <c r="AK145" s="28"/>
      <c r="AL145" s="28"/>
      <c r="AM145" s="28"/>
      <c r="AN145" s="27"/>
      <c r="AO145" s="24"/>
      <c r="AP145" s="24"/>
      <c r="AQ145" s="24"/>
      <c r="AR145" s="27"/>
    </row>
    <row r="146" spans="1:44" x14ac:dyDescent="0.3">
      <c r="A146" s="26"/>
      <c r="B146" s="24"/>
      <c r="C146" s="25"/>
      <c r="D146" s="26"/>
      <c r="E146" s="6"/>
      <c r="F146" s="24"/>
      <c r="G146" s="26"/>
      <c r="H146" s="27"/>
      <c r="I146" s="27"/>
      <c r="J146" s="28"/>
      <c r="K146" s="29"/>
      <c r="L146" s="29"/>
      <c r="M146" s="27"/>
      <c r="N146" s="27"/>
      <c r="O146" s="27"/>
      <c r="P146" s="63"/>
      <c r="Q146" s="25"/>
      <c r="R146" s="67"/>
      <c r="S146" s="67"/>
      <c r="T146" s="29"/>
      <c r="U146" s="28"/>
      <c r="V146" s="28"/>
      <c r="W146" s="28"/>
      <c r="X146" s="28"/>
      <c r="Y146" s="28"/>
      <c r="Z146" s="28"/>
      <c r="AA146" s="28"/>
      <c r="AB146" s="28"/>
      <c r="AC146" s="28"/>
      <c r="AD146" s="28"/>
      <c r="AE146" s="28"/>
      <c r="AF146" s="28"/>
      <c r="AG146" s="28"/>
      <c r="AH146" s="28"/>
      <c r="AI146" s="28"/>
      <c r="AJ146" s="28"/>
      <c r="AK146" s="28"/>
      <c r="AL146" s="28"/>
      <c r="AM146" s="28"/>
      <c r="AN146" s="27"/>
      <c r="AO146" s="24"/>
      <c r="AP146" s="24"/>
      <c r="AQ146" s="24"/>
      <c r="AR146" s="27"/>
    </row>
    <row r="147" spans="1:44" x14ac:dyDescent="0.3">
      <c r="A147" s="26"/>
      <c r="B147" s="24"/>
      <c r="C147" s="25"/>
      <c r="D147" s="26"/>
      <c r="E147" s="27"/>
      <c r="F147" s="24"/>
      <c r="G147" s="25"/>
      <c r="H147" s="27"/>
      <c r="I147" s="27"/>
      <c r="J147" s="28"/>
      <c r="K147" s="29"/>
      <c r="L147" s="29"/>
      <c r="M147" s="27"/>
      <c r="N147" s="27"/>
      <c r="O147" s="27"/>
      <c r="P147" s="63"/>
      <c r="Q147" s="25"/>
      <c r="R147" s="25"/>
      <c r="S147" s="67"/>
      <c r="T147" s="29"/>
      <c r="U147" s="28"/>
      <c r="V147" s="28"/>
      <c r="W147" s="28"/>
      <c r="X147" s="28"/>
      <c r="Y147" s="28"/>
      <c r="Z147" s="28"/>
      <c r="AA147" s="28"/>
      <c r="AB147" s="28"/>
      <c r="AC147" s="28"/>
      <c r="AD147" s="28"/>
      <c r="AE147" s="28"/>
      <c r="AF147" s="28"/>
      <c r="AG147" s="28"/>
      <c r="AH147" s="28"/>
      <c r="AI147" s="28"/>
      <c r="AJ147" s="28"/>
      <c r="AK147" s="28"/>
      <c r="AL147" s="28"/>
      <c r="AM147" s="28"/>
      <c r="AN147" s="27"/>
      <c r="AO147" s="24"/>
      <c r="AP147" s="24"/>
      <c r="AQ147" s="24"/>
      <c r="AR147" s="27"/>
    </row>
    <row r="148" spans="1:44" x14ac:dyDescent="0.3">
      <c r="A148" s="26"/>
      <c r="B148" s="24"/>
      <c r="C148" s="25"/>
      <c r="D148" s="26"/>
      <c r="E148" s="6"/>
      <c r="F148" s="24"/>
      <c r="G148" s="26"/>
      <c r="H148" s="27"/>
      <c r="I148" s="27"/>
      <c r="J148" s="28"/>
      <c r="K148" s="29"/>
      <c r="L148" s="29"/>
      <c r="M148" s="27"/>
      <c r="N148" s="27"/>
      <c r="O148" s="27"/>
      <c r="P148" s="63"/>
      <c r="Q148" s="25"/>
      <c r="R148" s="25"/>
      <c r="S148" s="67"/>
      <c r="T148" s="29"/>
      <c r="U148" s="28"/>
      <c r="V148" s="28"/>
      <c r="W148" s="28"/>
      <c r="X148" s="28"/>
      <c r="Y148" s="28"/>
      <c r="Z148" s="28"/>
      <c r="AA148" s="28"/>
      <c r="AB148" s="28"/>
      <c r="AC148" s="28"/>
      <c r="AD148" s="28"/>
      <c r="AE148" s="28"/>
      <c r="AF148" s="28"/>
      <c r="AG148" s="28"/>
      <c r="AH148" s="28"/>
      <c r="AI148" s="28"/>
      <c r="AJ148" s="28"/>
      <c r="AK148" s="28"/>
      <c r="AL148" s="28"/>
      <c r="AM148" s="28"/>
      <c r="AN148" s="27"/>
      <c r="AO148" s="24"/>
      <c r="AP148" s="24"/>
      <c r="AQ148" s="24"/>
      <c r="AR148" s="27"/>
    </row>
    <row r="149" spans="1:44" x14ac:dyDescent="0.3">
      <c r="A149" s="26"/>
      <c r="B149" s="24"/>
      <c r="C149" s="25"/>
      <c r="D149" s="26"/>
      <c r="E149" s="6"/>
      <c r="F149" s="24"/>
      <c r="G149" s="25"/>
      <c r="H149" s="27"/>
      <c r="I149" s="27"/>
      <c r="J149" s="28"/>
      <c r="K149" s="29"/>
      <c r="L149" s="29"/>
      <c r="M149" s="27"/>
      <c r="N149" s="27"/>
      <c r="O149" s="27"/>
      <c r="P149" s="63"/>
      <c r="Q149" s="25"/>
      <c r="R149" s="25"/>
      <c r="S149" s="67"/>
      <c r="T149" s="29"/>
      <c r="U149" s="28"/>
      <c r="V149" s="28"/>
      <c r="W149" s="28"/>
      <c r="X149" s="28"/>
      <c r="Y149" s="28"/>
      <c r="Z149" s="28"/>
      <c r="AA149" s="28"/>
      <c r="AB149" s="28"/>
      <c r="AC149" s="28"/>
      <c r="AD149" s="28"/>
      <c r="AE149" s="28"/>
      <c r="AF149" s="28"/>
      <c r="AG149" s="28"/>
      <c r="AH149" s="28"/>
      <c r="AI149" s="28"/>
      <c r="AJ149" s="28"/>
      <c r="AK149" s="28"/>
      <c r="AL149" s="28"/>
      <c r="AM149" s="28"/>
      <c r="AN149" s="27"/>
      <c r="AO149" s="24"/>
      <c r="AP149" s="24"/>
      <c r="AQ149" s="24"/>
      <c r="AR149" s="27"/>
    </row>
    <row r="150" spans="1:44" x14ac:dyDescent="0.3">
      <c r="A150" s="26"/>
      <c r="B150" s="24"/>
      <c r="C150" s="25"/>
      <c r="D150" s="26"/>
      <c r="E150" s="6"/>
      <c r="F150" s="24"/>
      <c r="G150" s="26"/>
      <c r="H150" s="27"/>
      <c r="I150" s="27"/>
      <c r="J150" s="28"/>
      <c r="K150" s="29"/>
      <c r="L150" s="29"/>
      <c r="M150" s="27"/>
      <c r="N150" s="27"/>
      <c r="O150" s="27"/>
      <c r="P150" s="63"/>
      <c r="Q150" s="25"/>
      <c r="R150" s="25"/>
      <c r="S150" s="67"/>
      <c r="T150" s="29"/>
      <c r="U150" s="28"/>
      <c r="V150" s="28"/>
      <c r="W150" s="28"/>
      <c r="X150" s="28"/>
      <c r="Y150" s="28"/>
      <c r="Z150" s="28"/>
      <c r="AA150" s="28"/>
      <c r="AB150" s="28"/>
      <c r="AC150" s="28"/>
      <c r="AD150" s="28"/>
      <c r="AE150" s="28"/>
      <c r="AF150" s="28"/>
      <c r="AG150" s="28"/>
      <c r="AH150" s="28"/>
      <c r="AI150" s="28"/>
      <c r="AJ150" s="28"/>
      <c r="AK150" s="28"/>
      <c r="AL150" s="28"/>
      <c r="AM150" s="28"/>
      <c r="AN150" s="27"/>
      <c r="AO150" s="24"/>
      <c r="AP150" s="24"/>
      <c r="AQ150" s="24"/>
      <c r="AR150" s="27"/>
    </row>
    <row r="151" spans="1:44" x14ac:dyDescent="0.3">
      <c r="A151" s="26"/>
      <c r="B151" s="24"/>
      <c r="C151" s="25"/>
      <c r="D151" s="26"/>
      <c r="E151" s="6"/>
      <c r="F151" s="24"/>
      <c r="G151" s="25"/>
      <c r="H151" s="27"/>
      <c r="I151" s="27"/>
      <c r="J151" s="28"/>
      <c r="K151" s="29"/>
      <c r="L151" s="29"/>
      <c r="M151" s="27"/>
      <c r="N151" s="27"/>
      <c r="O151" s="27"/>
      <c r="P151" s="63"/>
      <c r="Q151" s="25"/>
      <c r="R151" s="25"/>
      <c r="S151" s="67"/>
      <c r="T151" s="29"/>
      <c r="U151" s="28"/>
      <c r="V151" s="28"/>
      <c r="W151" s="28"/>
      <c r="X151" s="28"/>
      <c r="Y151" s="28"/>
      <c r="Z151" s="28"/>
      <c r="AA151" s="28"/>
      <c r="AB151" s="28"/>
      <c r="AC151" s="28"/>
      <c r="AD151" s="28"/>
      <c r="AE151" s="28"/>
      <c r="AF151" s="28"/>
      <c r="AG151" s="28"/>
      <c r="AH151" s="28"/>
      <c r="AI151" s="28"/>
      <c r="AJ151" s="28"/>
      <c r="AK151" s="28"/>
      <c r="AL151" s="28"/>
      <c r="AM151" s="28"/>
      <c r="AN151" s="27"/>
      <c r="AO151" s="24"/>
      <c r="AP151" s="24"/>
      <c r="AQ151" s="24"/>
      <c r="AR151" s="27"/>
    </row>
    <row r="152" spans="1:44" x14ac:dyDescent="0.3">
      <c r="A152" s="26"/>
      <c r="B152" s="24"/>
      <c r="C152" s="25"/>
      <c r="D152" s="26"/>
      <c r="E152" s="6"/>
      <c r="F152" s="24"/>
      <c r="G152" s="26"/>
      <c r="H152" s="27"/>
      <c r="I152" s="27"/>
      <c r="J152" s="28"/>
      <c r="K152" s="29"/>
      <c r="L152" s="29"/>
      <c r="M152" s="27"/>
      <c r="N152" s="27"/>
      <c r="O152" s="27"/>
      <c r="P152" s="63"/>
      <c r="Q152" s="25"/>
      <c r="R152" s="25"/>
      <c r="S152" s="67"/>
      <c r="T152" s="29"/>
      <c r="U152" s="28"/>
      <c r="V152" s="28"/>
      <c r="W152" s="28"/>
      <c r="X152" s="28"/>
      <c r="Y152" s="28"/>
      <c r="Z152" s="28"/>
      <c r="AA152" s="28"/>
      <c r="AB152" s="28"/>
      <c r="AC152" s="28"/>
      <c r="AD152" s="28"/>
      <c r="AE152" s="28"/>
      <c r="AF152" s="28"/>
      <c r="AG152" s="28"/>
      <c r="AH152" s="28"/>
      <c r="AI152" s="28"/>
      <c r="AJ152" s="28"/>
      <c r="AK152" s="28"/>
      <c r="AL152" s="28"/>
      <c r="AM152" s="28"/>
      <c r="AN152" s="27"/>
      <c r="AO152" s="24"/>
      <c r="AP152" s="24"/>
      <c r="AQ152" s="24"/>
      <c r="AR152" s="27"/>
    </row>
    <row r="153" spans="1:44" x14ac:dyDescent="0.3">
      <c r="A153" s="26"/>
      <c r="B153" s="24"/>
      <c r="C153" s="25"/>
      <c r="D153" s="26"/>
      <c r="E153" s="6"/>
      <c r="F153" s="24"/>
      <c r="G153" s="26"/>
      <c r="H153" s="27"/>
      <c r="I153" s="27"/>
      <c r="J153" s="28"/>
      <c r="K153" s="29"/>
      <c r="L153" s="29"/>
      <c r="M153" s="27"/>
      <c r="N153" s="27"/>
      <c r="O153" s="27"/>
      <c r="P153" s="63"/>
      <c r="Q153" s="25"/>
      <c r="R153" s="25"/>
      <c r="S153" s="68"/>
      <c r="T153" s="29"/>
      <c r="U153" s="49"/>
      <c r="V153" s="28"/>
      <c r="W153" s="28"/>
      <c r="X153" s="28"/>
      <c r="Y153" s="28"/>
      <c r="Z153" s="28"/>
      <c r="AA153" s="28"/>
      <c r="AB153" s="28"/>
      <c r="AC153" s="28"/>
      <c r="AD153" s="28"/>
      <c r="AE153" s="28"/>
      <c r="AF153" s="28"/>
      <c r="AG153" s="28"/>
      <c r="AH153" s="28"/>
      <c r="AI153" s="28"/>
      <c r="AJ153" s="28"/>
      <c r="AK153" s="28"/>
      <c r="AL153" s="28"/>
      <c r="AM153" s="28"/>
      <c r="AN153" s="27"/>
      <c r="AO153" s="24"/>
      <c r="AP153" s="24"/>
      <c r="AQ153" s="24"/>
      <c r="AR153" s="27"/>
    </row>
    <row r="154" spans="1:44" x14ac:dyDescent="0.3">
      <c r="A154" s="26"/>
      <c r="B154" s="24"/>
      <c r="C154" s="25"/>
      <c r="D154" s="26"/>
      <c r="E154" s="6"/>
      <c r="F154" s="24"/>
      <c r="G154" s="26"/>
      <c r="H154" s="27"/>
      <c r="I154" s="27"/>
      <c r="J154" s="28"/>
      <c r="K154" s="29"/>
      <c r="L154" s="29"/>
      <c r="M154" s="27"/>
      <c r="N154" s="27"/>
      <c r="O154" s="27"/>
      <c r="P154" s="63"/>
      <c r="Q154" s="25"/>
      <c r="R154" s="25"/>
      <c r="S154" s="67"/>
      <c r="T154" s="29"/>
      <c r="U154" s="28"/>
      <c r="V154" s="28"/>
      <c r="W154" s="28"/>
      <c r="X154" s="28"/>
      <c r="Y154" s="28"/>
      <c r="Z154" s="28"/>
      <c r="AA154" s="28"/>
      <c r="AB154" s="28"/>
      <c r="AC154" s="28"/>
      <c r="AD154" s="28"/>
      <c r="AE154" s="28"/>
      <c r="AF154" s="28"/>
      <c r="AG154" s="28"/>
      <c r="AH154" s="28"/>
      <c r="AI154" s="28"/>
      <c r="AJ154" s="28"/>
      <c r="AK154" s="28"/>
      <c r="AL154" s="28"/>
      <c r="AM154" s="28"/>
      <c r="AN154" s="27"/>
      <c r="AO154" s="24"/>
      <c r="AP154" s="24"/>
      <c r="AQ154" s="24"/>
      <c r="AR154" s="27"/>
    </row>
    <row r="155" spans="1:44" x14ac:dyDescent="0.3">
      <c r="A155" s="26"/>
      <c r="B155" s="24"/>
      <c r="C155" s="25"/>
      <c r="D155" s="26"/>
      <c r="E155" s="6"/>
      <c r="F155" s="24"/>
      <c r="G155" s="26"/>
      <c r="H155" s="27"/>
      <c r="I155" s="27"/>
      <c r="J155" s="28"/>
      <c r="K155" s="29"/>
      <c r="L155" s="29"/>
      <c r="M155" s="27"/>
      <c r="N155" s="27"/>
      <c r="O155" s="27"/>
      <c r="P155" s="63"/>
      <c r="Q155" s="25"/>
      <c r="R155" s="25"/>
      <c r="S155" s="67"/>
      <c r="T155" s="29"/>
      <c r="U155" s="28"/>
      <c r="V155" s="28"/>
      <c r="W155" s="28"/>
      <c r="X155" s="28"/>
      <c r="Y155" s="28"/>
      <c r="Z155" s="28"/>
      <c r="AA155" s="28"/>
      <c r="AB155" s="28"/>
      <c r="AC155" s="28"/>
      <c r="AD155" s="28"/>
      <c r="AE155" s="28"/>
      <c r="AF155" s="28"/>
      <c r="AG155" s="28"/>
      <c r="AH155" s="28"/>
      <c r="AI155" s="28"/>
      <c r="AJ155" s="28"/>
      <c r="AK155" s="28"/>
      <c r="AL155" s="28"/>
      <c r="AM155" s="28"/>
      <c r="AN155" s="27"/>
      <c r="AO155" s="24"/>
      <c r="AP155" s="24"/>
      <c r="AQ155" s="24"/>
      <c r="AR155" s="27"/>
    </row>
    <row r="156" spans="1:44" x14ac:dyDescent="0.3">
      <c r="A156" s="26"/>
      <c r="B156" s="24"/>
      <c r="C156" s="25"/>
      <c r="D156" s="26"/>
      <c r="E156" s="6"/>
      <c r="F156" s="24"/>
      <c r="G156" s="26"/>
      <c r="H156" s="27"/>
      <c r="I156" s="27"/>
      <c r="J156" s="28"/>
      <c r="K156" s="29"/>
      <c r="L156" s="29"/>
      <c r="M156" s="27"/>
      <c r="N156" s="27"/>
      <c r="O156" s="27"/>
      <c r="P156" s="63"/>
      <c r="Q156" s="25"/>
      <c r="R156" s="25"/>
      <c r="S156" s="67"/>
      <c r="T156" s="29"/>
      <c r="U156" s="28"/>
      <c r="V156" s="28"/>
      <c r="W156" s="28"/>
      <c r="X156" s="28"/>
      <c r="Y156" s="28"/>
      <c r="Z156" s="28"/>
      <c r="AA156" s="28"/>
      <c r="AB156" s="28"/>
      <c r="AC156" s="28"/>
      <c r="AD156" s="28"/>
      <c r="AE156" s="28"/>
      <c r="AF156" s="28"/>
      <c r="AG156" s="28"/>
      <c r="AH156" s="28"/>
      <c r="AI156" s="28"/>
      <c r="AJ156" s="28"/>
      <c r="AK156" s="28"/>
      <c r="AL156" s="28"/>
      <c r="AM156" s="28"/>
      <c r="AN156" s="27"/>
      <c r="AO156" s="24"/>
      <c r="AP156" s="24"/>
      <c r="AQ156" s="24"/>
      <c r="AR156" s="27"/>
    </row>
    <row r="157" spans="1:44" x14ac:dyDescent="0.3">
      <c r="A157" s="26"/>
      <c r="B157" s="24"/>
      <c r="C157" s="25"/>
      <c r="D157" s="26"/>
      <c r="E157" s="27"/>
      <c r="F157" s="24"/>
      <c r="G157" s="25"/>
      <c r="H157" s="27"/>
      <c r="I157" s="27"/>
      <c r="J157" s="28"/>
      <c r="K157" s="29"/>
      <c r="L157" s="29"/>
      <c r="M157" s="27"/>
      <c r="N157" s="27"/>
      <c r="O157" s="27"/>
      <c r="P157" s="63"/>
      <c r="Q157" s="25"/>
      <c r="R157" s="25"/>
      <c r="S157" s="67"/>
      <c r="T157" s="29"/>
      <c r="U157" s="28"/>
      <c r="V157" s="28"/>
      <c r="W157" s="28"/>
      <c r="X157" s="28"/>
      <c r="Y157" s="28"/>
      <c r="Z157" s="28"/>
      <c r="AA157" s="28"/>
      <c r="AB157" s="28"/>
      <c r="AC157" s="28"/>
      <c r="AD157" s="28"/>
      <c r="AE157" s="28"/>
      <c r="AF157" s="28"/>
      <c r="AG157" s="28"/>
      <c r="AH157" s="28"/>
      <c r="AI157" s="28"/>
      <c r="AJ157" s="28"/>
      <c r="AK157" s="28"/>
      <c r="AL157" s="28"/>
      <c r="AM157" s="28"/>
      <c r="AN157" s="27"/>
      <c r="AO157" s="24"/>
      <c r="AP157" s="24"/>
      <c r="AQ157" s="24"/>
      <c r="AR157" s="27"/>
    </row>
    <row r="158" spans="1:44" x14ac:dyDescent="0.3">
      <c r="A158" s="26"/>
      <c r="B158" s="24"/>
      <c r="C158" s="25"/>
      <c r="D158" s="26"/>
      <c r="E158" s="6"/>
      <c r="F158" s="24"/>
      <c r="G158" s="26"/>
      <c r="H158" s="27"/>
      <c r="I158" s="27"/>
      <c r="J158" s="28"/>
      <c r="K158" s="29"/>
      <c r="L158" s="29"/>
      <c r="M158" s="27"/>
      <c r="N158" s="27"/>
      <c r="O158" s="27"/>
      <c r="P158" s="63"/>
      <c r="Q158" s="25"/>
      <c r="R158" s="25"/>
      <c r="S158" s="67"/>
      <c r="T158" s="29"/>
      <c r="U158" s="28"/>
      <c r="V158" s="28"/>
      <c r="W158" s="28"/>
      <c r="X158" s="28"/>
      <c r="Y158" s="28"/>
      <c r="Z158" s="28"/>
      <c r="AA158" s="28"/>
      <c r="AB158" s="28"/>
      <c r="AC158" s="28"/>
      <c r="AD158" s="28"/>
      <c r="AE158" s="28"/>
      <c r="AF158" s="28"/>
      <c r="AG158" s="28"/>
      <c r="AH158" s="28"/>
      <c r="AI158" s="28"/>
      <c r="AJ158" s="28"/>
      <c r="AK158" s="28"/>
      <c r="AL158" s="28"/>
      <c r="AM158" s="28"/>
      <c r="AN158" s="27"/>
      <c r="AO158" s="24"/>
      <c r="AP158" s="24"/>
      <c r="AQ158" s="24"/>
      <c r="AR158" s="27"/>
    </row>
    <row r="159" spans="1:44" x14ac:dyDescent="0.3">
      <c r="A159" s="26"/>
      <c r="B159" s="24"/>
      <c r="C159" s="25"/>
      <c r="D159" s="26"/>
      <c r="E159" s="6"/>
      <c r="F159" s="24"/>
      <c r="G159" s="25"/>
      <c r="H159" s="27"/>
      <c r="I159" s="27"/>
      <c r="J159" s="28"/>
      <c r="K159" s="29"/>
      <c r="L159" s="29"/>
      <c r="M159" s="27"/>
      <c r="N159" s="27"/>
      <c r="O159" s="27"/>
      <c r="P159" s="63"/>
      <c r="Q159" s="25"/>
      <c r="R159" s="25"/>
      <c r="S159" s="67"/>
      <c r="T159" s="29"/>
      <c r="U159" s="28"/>
      <c r="V159" s="28"/>
      <c r="W159" s="28"/>
      <c r="X159" s="28"/>
      <c r="Y159" s="28"/>
      <c r="Z159" s="28"/>
      <c r="AA159" s="28"/>
      <c r="AB159" s="28"/>
      <c r="AC159" s="28"/>
      <c r="AD159" s="28"/>
      <c r="AE159" s="28"/>
      <c r="AF159" s="28"/>
      <c r="AG159" s="28"/>
      <c r="AH159" s="28"/>
      <c r="AI159" s="28"/>
      <c r="AJ159" s="28"/>
      <c r="AK159" s="28"/>
      <c r="AL159" s="28"/>
      <c r="AM159" s="28"/>
      <c r="AN159" s="27"/>
      <c r="AO159" s="24"/>
      <c r="AP159" s="24"/>
      <c r="AQ159" s="24"/>
      <c r="AR159" s="27"/>
    </row>
    <row r="160" spans="1:44" x14ac:dyDescent="0.3">
      <c r="A160" s="26"/>
      <c r="B160" s="24"/>
      <c r="C160" s="25"/>
      <c r="D160" s="26"/>
      <c r="E160" s="6"/>
      <c r="F160" s="24"/>
      <c r="G160" s="25"/>
      <c r="H160" s="27"/>
      <c r="I160" s="27"/>
      <c r="J160" s="28"/>
      <c r="K160" s="29"/>
      <c r="L160" s="29"/>
      <c r="M160" s="27"/>
      <c r="N160" s="27"/>
      <c r="O160" s="27"/>
      <c r="P160" s="63"/>
      <c r="Q160" s="25"/>
      <c r="R160" s="25"/>
      <c r="S160" s="67"/>
      <c r="T160" s="29"/>
      <c r="U160" s="28"/>
      <c r="V160" s="28"/>
      <c r="W160" s="28"/>
      <c r="X160" s="28"/>
      <c r="Y160" s="28"/>
      <c r="Z160" s="28"/>
      <c r="AA160" s="28"/>
      <c r="AB160" s="28"/>
      <c r="AC160" s="28"/>
      <c r="AD160" s="28"/>
      <c r="AE160" s="28"/>
      <c r="AF160" s="28"/>
      <c r="AG160" s="28"/>
      <c r="AH160" s="28"/>
      <c r="AI160" s="28"/>
      <c r="AJ160" s="28"/>
      <c r="AK160" s="28"/>
      <c r="AL160" s="28"/>
      <c r="AM160" s="28"/>
      <c r="AN160" s="27"/>
      <c r="AO160" s="24"/>
      <c r="AP160" s="24"/>
      <c r="AQ160" s="24"/>
      <c r="AR160" s="27"/>
    </row>
    <row r="161" spans="1:44" x14ac:dyDescent="0.3">
      <c r="A161" s="26"/>
      <c r="B161" s="24"/>
      <c r="C161" s="25"/>
      <c r="D161" s="26"/>
      <c r="E161" s="6"/>
      <c r="F161" s="24"/>
      <c r="G161" s="26"/>
      <c r="H161" s="27"/>
      <c r="I161" s="27"/>
      <c r="J161" s="28"/>
      <c r="K161" s="29"/>
      <c r="L161" s="29"/>
      <c r="M161" s="27"/>
      <c r="N161" s="27"/>
      <c r="O161" s="27"/>
      <c r="P161" s="63"/>
      <c r="Q161" s="25"/>
      <c r="R161" s="25"/>
      <c r="S161" s="67"/>
      <c r="T161" s="29"/>
      <c r="U161" s="28"/>
      <c r="V161" s="28"/>
      <c r="W161" s="28"/>
      <c r="X161" s="28"/>
      <c r="Y161" s="28"/>
      <c r="Z161" s="28"/>
      <c r="AA161" s="28"/>
      <c r="AB161" s="28"/>
      <c r="AC161" s="28"/>
      <c r="AD161" s="28"/>
      <c r="AE161" s="28"/>
      <c r="AF161" s="28"/>
      <c r="AG161" s="28"/>
      <c r="AH161" s="28"/>
      <c r="AI161" s="28"/>
      <c r="AJ161" s="28"/>
      <c r="AK161" s="28"/>
      <c r="AL161" s="28"/>
      <c r="AM161" s="28"/>
      <c r="AN161" s="27"/>
      <c r="AO161" s="24"/>
      <c r="AP161" s="24"/>
      <c r="AQ161" s="24"/>
      <c r="AR161" s="27"/>
    </row>
    <row r="162" spans="1:44" x14ac:dyDescent="0.3">
      <c r="A162" s="26"/>
      <c r="B162" s="24"/>
      <c r="C162" s="25"/>
      <c r="D162" s="26"/>
      <c r="E162" s="6"/>
      <c r="F162" s="24"/>
      <c r="G162" s="26"/>
      <c r="H162" s="27"/>
      <c r="I162" s="27"/>
      <c r="J162" s="28"/>
      <c r="K162" s="29"/>
      <c r="L162" s="29"/>
      <c r="M162" s="27"/>
      <c r="N162" s="27"/>
      <c r="O162" s="27"/>
      <c r="P162" s="63"/>
      <c r="Q162" s="25"/>
      <c r="R162" s="25"/>
      <c r="S162" s="67"/>
      <c r="T162" s="29"/>
      <c r="U162" s="28"/>
      <c r="V162" s="28"/>
      <c r="W162" s="28"/>
      <c r="X162" s="28"/>
      <c r="Y162" s="28"/>
      <c r="Z162" s="28"/>
      <c r="AA162" s="28"/>
      <c r="AB162" s="28"/>
      <c r="AC162" s="28"/>
      <c r="AD162" s="28"/>
      <c r="AE162" s="28"/>
      <c r="AF162" s="28"/>
      <c r="AG162" s="28"/>
      <c r="AH162" s="28"/>
      <c r="AI162" s="28"/>
      <c r="AJ162" s="28"/>
      <c r="AK162" s="28"/>
      <c r="AL162" s="28"/>
      <c r="AM162" s="28"/>
      <c r="AN162" s="27"/>
      <c r="AO162" s="24"/>
      <c r="AP162" s="24"/>
      <c r="AQ162" s="24"/>
      <c r="AR162" s="27"/>
    </row>
    <row r="163" spans="1:44" x14ac:dyDescent="0.3">
      <c r="A163" s="26"/>
      <c r="B163" s="24"/>
      <c r="C163" s="25"/>
      <c r="D163" s="26"/>
      <c r="E163" s="6"/>
      <c r="F163" s="24"/>
      <c r="G163" s="26"/>
      <c r="H163" s="27"/>
      <c r="I163" s="27"/>
      <c r="J163" s="28"/>
      <c r="K163" s="29"/>
      <c r="L163" s="29"/>
      <c r="M163" s="27"/>
      <c r="N163" s="27"/>
      <c r="O163" s="27"/>
      <c r="P163" s="63"/>
      <c r="Q163" s="25"/>
      <c r="R163" s="25"/>
      <c r="S163" s="67"/>
      <c r="T163" s="29"/>
      <c r="U163" s="28"/>
      <c r="V163" s="28"/>
      <c r="W163" s="28"/>
      <c r="X163" s="28"/>
      <c r="Y163" s="28"/>
      <c r="Z163" s="28"/>
      <c r="AA163" s="28"/>
      <c r="AB163" s="28"/>
      <c r="AC163" s="28"/>
      <c r="AD163" s="28"/>
      <c r="AE163" s="28"/>
      <c r="AF163" s="28"/>
      <c r="AG163" s="28"/>
      <c r="AH163" s="28"/>
      <c r="AI163" s="28"/>
      <c r="AJ163" s="28"/>
      <c r="AK163" s="28"/>
      <c r="AL163" s="28"/>
      <c r="AM163" s="28"/>
      <c r="AN163" s="27"/>
      <c r="AO163" s="24"/>
      <c r="AP163" s="24"/>
      <c r="AQ163" s="24"/>
      <c r="AR163" s="27"/>
    </row>
    <row r="164" spans="1:44" x14ac:dyDescent="0.3">
      <c r="A164" s="26"/>
      <c r="B164" s="24"/>
      <c r="C164" s="25"/>
      <c r="D164" s="26"/>
      <c r="E164" s="6"/>
      <c r="F164" s="24"/>
      <c r="G164" s="26"/>
      <c r="H164" s="27"/>
      <c r="I164" s="27"/>
      <c r="J164" s="28"/>
      <c r="K164" s="29"/>
      <c r="L164" s="29"/>
      <c r="M164" s="27"/>
      <c r="N164" s="27"/>
      <c r="O164" s="27"/>
      <c r="P164" s="63"/>
      <c r="Q164" s="25"/>
      <c r="R164" s="25"/>
      <c r="S164" s="68"/>
      <c r="T164" s="29"/>
      <c r="U164" s="68"/>
      <c r="V164" s="28"/>
      <c r="W164" s="28"/>
      <c r="X164" s="28"/>
      <c r="Y164" s="28"/>
      <c r="Z164" s="28"/>
      <c r="AA164" s="28"/>
      <c r="AB164" s="28"/>
      <c r="AC164" s="28"/>
      <c r="AD164" s="28"/>
      <c r="AE164" s="28"/>
      <c r="AF164" s="28"/>
      <c r="AG164" s="28"/>
      <c r="AH164" s="28"/>
      <c r="AI164" s="28"/>
      <c r="AJ164" s="28"/>
      <c r="AK164" s="28"/>
      <c r="AL164" s="28"/>
      <c r="AM164" s="28"/>
      <c r="AN164" s="27"/>
      <c r="AO164" s="24"/>
      <c r="AP164" s="24"/>
      <c r="AQ164" s="24"/>
      <c r="AR164" s="27"/>
    </row>
    <row r="165" spans="1:44" x14ac:dyDescent="0.3">
      <c r="A165" s="26"/>
      <c r="B165" s="24"/>
      <c r="C165" s="25"/>
      <c r="D165" s="26"/>
      <c r="E165" s="6"/>
      <c r="F165" s="24"/>
      <c r="G165" s="26"/>
      <c r="H165" s="27"/>
      <c r="I165" s="27"/>
      <c r="J165" s="28"/>
      <c r="K165" s="29"/>
      <c r="L165" s="29"/>
      <c r="M165" s="27"/>
      <c r="N165" s="27"/>
      <c r="O165" s="27"/>
      <c r="P165" s="63"/>
      <c r="Q165" s="25"/>
      <c r="R165" s="25"/>
      <c r="S165" s="68"/>
      <c r="T165" s="29"/>
      <c r="U165" s="49"/>
      <c r="V165" s="28"/>
      <c r="W165" s="28"/>
      <c r="X165" s="28"/>
      <c r="Y165" s="28"/>
      <c r="Z165" s="28"/>
      <c r="AA165" s="28"/>
      <c r="AB165" s="28"/>
      <c r="AC165" s="28"/>
      <c r="AD165" s="28"/>
      <c r="AE165" s="28"/>
      <c r="AF165" s="28"/>
      <c r="AG165" s="28"/>
      <c r="AH165" s="28"/>
      <c r="AI165" s="28"/>
      <c r="AJ165" s="28"/>
      <c r="AK165" s="28"/>
      <c r="AL165" s="28"/>
      <c r="AM165" s="28"/>
      <c r="AN165" s="27"/>
      <c r="AO165" s="24"/>
      <c r="AP165" s="24"/>
      <c r="AQ165" s="24"/>
      <c r="AR165" s="27"/>
    </row>
    <row r="166" spans="1:44" x14ac:dyDescent="0.3">
      <c r="A166" s="26"/>
      <c r="B166" s="24"/>
      <c r="C166" s="25"/>
      <c r="D166" s="26"/>
      <c r="E166" s="6"/>
      <c r="F166" s="24"/>
      <c r="G166" s="26"/>
      <c r="H166" s="27"/>
      <c r="I166" s="27"/>
      <c r="J166" s="28"/>
      <c r="K166" s="29"/>
      <c r="L166" s="29"/>
      <c r="M166" s="27"/>
      <c r="N166" s="27"/>
      <c r="O166" s="27"/>
      <c r="P166" s="63"/>
      <c r="Q166" s="25"/>
      <c r="R166" s="25"/>
      <c r="S166" s="67"/>
      <c r="T166" s="29"/>
      <c r="U166" s="28"/>
      <c r="V166" s="28"/>
      <c r="W166" s="28"/>
      <c r="X166" s="28"/>
      <c r="Y166" s="28"/>
      <c r="Z166" s="28"/>
      <c r="AA166" s="28"/>
      <c r="AB166" s="28"/>
      <c r="AC166" s="28"/>
      <c r="AD166" s="28"/>
      <c r="AE166" s="28"/>
      <c r="AF166" s="28"/>
      <c r="AG166" s="28"/>
      <c r="AH166" s="28"/>
      <c r="AI166" s="28"/>
      <c r="AJ166" s="28"/>
      <c r="AK166" s="28"/>
      <c r="AL166" s="28"/>
      <c r="AM166" s="28"/>
      <c r="AN166" s="27"/>
      <c r="AO166" s="24"/>
      <c r="AP166" s="24"/>
      <c r="AQ166" s="24"/>
      <c r="AR166" s="27"/>
    </row>
    <row r="167" spans="1:44" x14ac:dyDescent="0.3">
      <c r="A167" s="26"/>
      <c r="B167" s="24"/>
      <c r="C167" s="25"/>
      <c r="D167" s="26"/>
      <c r="E167" s="6"/>
      <c r="F167" s="24"/>
      <c r="G167" s="26"/>
      <c r="H167" s="27"/>
      <c r="I167" s="27"/>
      <c r="J167" s="28"/>
      <c r="K167" s="29"/>
      <c r="L167" s="29"/>
      <c r="M167" s="27"/>
      <c r="N167" s="27"/>
      <c r="O167" s="27"/>
      <c r="P167" s="63"/>
      <c r="Q167" s="25"/>
      <c r="R167" s="25"/>
      <c r="S167" s="67"/>
      <c r="T167" s="29"/>
      <c r="U167" s="28"/>
      <c r="V167" s="28"/>
      <c r="W167" s="28"/>
      <c r="X167" s="28"/>
      <c r="Y167" s="28"/>
      <c r="Z167" s="28"/>
      <c r="AA167" s="28"/>
      <c r="AB167" s="28"/>
      <c r="AC167" s="28"/>
      <c r="AD167" s="28"/>
      <c r="AE167" s="28"/>
      <c r="AF167" s="28"/>
      <c r="AG167" s="28"/>
      <c r="AH167" s="28"/>
      <c r="AI167" s="28"/>
      <c r="AJ167" s="28"/>
      <c r="AK167" s="28"/>
      <c r="AL167" s="28"/>
      <c r="AM167" s="28"/>
      <c r="AN167" s="27"/>
      <c r="AO167" s="24"/>
      <c r="AP167" s="24"/>
      <c r="AQ167" s="24"/>
      <c r="AR167" s="27"/>
    </row>
    <row r="168" spans="1:44" x14ac:dyDescent="0.3">
      <c r="A168" s="26"/>
      <c r="B168" s="24"/>
      <c r="C168" s="25"/>
      <c r="D168" s="26"/>
      <c r="E168" s="6"/>
      <c r="F168" s="24"/>
      <c r="G168" s="26"/>
      <c r="H168" s="27"/>
      <c r="I168" s="27"/>
      <c r="J168" s="28"/>
      <c r="K168" s="29"/>
      <c r="L168" s="29"/>
      <c r="M168" s="27"/>
      <c r="N168" s="27"/>
      <c r="O168" s="27"/>
      <c r="P168" s="63"/>
      <c r="Q168" s="25"/>
      <c r="R168" s="25"/>
      <c r="S168" s="67"/>
      <c r="T168" s="29"/>
      <c r="U168" s="28"/>
      <c r="V168" s="28"/>
      <c r="W168" s="28"/>
      <c r="X168" s="28"/>
      <c r="Y168" s="28"/>
      <c r="Z168" s="28"/>
      <c r="AA168" s="28"/>
      <c r="AB168" s="28"/>
      <c r="AC168" s="28"/>
      <c r="AD168" s="28"/>
      <c r="AE168" s="28"/>
      <c r="AF168" s="28"/>
      <c r="AG168" s="28"/>
      <c r="AH168" s="28"/>
      <c r="AI168" s="28"/>
      <c r="AJ168" s="28"/>
      <c r="AK168" s="28"/>
      <c r="AL168" s="28"/>
      <c r="AM168" s="28"/>
      <c r="AN168" s="27"/>
      <c r="AO168" s="24"/>
      <c r="AP168" s="24"/>
      <c r="AQ168" s="24"/>
      <c r="AR168" s="27"/>
    </row>
    <row r="169" spans="1:44" x14ac:dyDescent="0.3">
      <c r="A169" s="26"/>
      <c r="B169" s="24"/>
      <c r="C169" s="25"/>
      <c r="D169" s="26"/>
      <c r="E169" s="6"/>
      <c r="F169" s="24"/>
      <c r="G169" s="25"/>
      <c r="H169" s="27"/>
      <c r="I169" s="27"/>
      <c r="J169" s="28"/>
      <c r="K169" s="29"/>
      <c r="L169" s="29"/>
      <c r="M169" s="27"/>
      <c r="N169" s="46"/>
      <c r="O169" s="27"/>
      <c r="P169" s="63"/>
      <c r="Q169" s="25"/>
      <c r="R169" s="25"/>
      <c r="S169" s="67"/>
      <c r="T169" s="29"/>
      <c r="U169" s="28"/>
      <c r="V169" s="28"/>
      <c r="W169" s="28"/>
      <c r="X169" s="28"/>
      <c r="Y169" s="28"/>
      <c r="Z169" s="28"/>
      <c r="AA169" s="28"/>
      <c r="AB169" s="28"/>
      <c r="AC169" s="28"/>
      <c r="AD169" s="28"/>
      <c r="AE169" s="28"/>
      <c r="AF169" s="28"/>
      <c r="AG169" s="28"/>
      <c r="AH169" s="28"/>
      <c r="AI169" s="28"/>
      <c r="AJ169" s="28"/>
      <c r="AK169" s="28"/>
      <c r="AL169" s="28"/>
      <c r="AM169" s="28"/>
      <c r="AN169" s="27"/>
      <c r="AO169" s="24"/>
      <c r="AP169" s="24"/>
      <c r="AQ169" s="24"/>
      <c r="AR169" s="27"/>
    </row>
    <row r="170" spans="1:44" x14ac:dyDescent="0.3">
      <c r="A170" s="26"/>
      <c r="B170" s="24"/>
      <c r="C170" s="25"/>
      <c r="D170" s="26"/>
      <c r="E170" s="6"/>
      <c r="F170" s="24"/>
      <c r="G170" s="26"/>
      <c r="H170" s="27"/>
      <c r="I170" s="27"/>
      <c r="J170" s="28"/>
      <c r="K170" s="29"/>
      <c r="L170" s="29"/>
      <c r="M170" s="27"/>
      <c r="N170" s="27"/>
      <c r="O170" s="27"/>
      <c r="P170" s="63"/>
      <c r="Q170" s="25"/>
      <c r="R170" s="25"/>
      <c r="S170" s="67"/>
      <c r="T170" s="29"/>
      <c r="U170" s="28"/>
      <c r="V170" s="28"/>
      <c r="W170" s="28"/>
      <c r="X170" s="28"/>
      <c r="Y170" s="28"/>
      <c r="Z170" s="28"/>
      <c r="AA170" s="28"/>
      <c r="AB170" s="28"/>
      <c r="AC170" s="28"/>
      <c r="AD170" s="28"/>
      <c r="AE170" s="28"/>
      <c r="AF170" s="28"/>
      <c r="AG170" s="28"/>
      <c r="AH170" s="28"/>
      <c r="AI170" s="28"/>
      <c r="AJ170" s="28"/>
      <c r="AK170" s="28"/>
      <c r="AL170" s="28"/>
      <c r="AM170" s="28"/>
      <c r="AN170" s="27"/>
      <c r="AO170" s="24"/>
      <c r="AP170" s="24"/>
      <c r="AQ170" s="24"/>
      <c r="AR170" s="27"/>
    </row>
    <row r="171" spans="1:44" x14ac:dyDescent="0.3">
      <c r="A171" s="26"/>
      <c r="B171" s="24"/>
      <c r="C171" s="25"/>
      <c r="D171" s="26"/>
      <c r="E171" s="6"/>
      <c r="F171" s="24"/>
      <c r="G171" s="25"/>
      <c r="H171" s="27"/>
      <c r="I171" s="27"/>
      <c r="J171" s="28"/>
      <c r="K171" s="29"/>
      <c r="L171" s="29"/>
      <c r="M171" s="27"/>
      <c r="N171" s="27"/>
      <c r="O171" s="27"/>
      <c r="P171" s="63"/>
      <c r="Q171" s="25"/>
      <c r="R171" s="25"/>
      <c r="S171" s="67"/>
      <c r="T171" s="29"/>
      <c r="U171" s="28"/>
      <c r="V171" s="28"/>
      <c r="W171" s="28"/>
      <c r="X171" s="28"/>
      <c r="Y171" s="28"/>
      <c r="Z171" s="28"/>
      <c r="AA171" s="28"/>
      <c r="AB171" s="28"/>
      <c r="AC171" s="28"/>
      <c r="AD171" s="28"/>
      <c r="AE171" s="28"/>
      <c r="AF171" s="28"/>
      <c r="AG171" s="28"/>
      <c r="AH171" s="28"/>
      <c r="AI171" s="28"/>
      <c r="AJ171" s="28"/>
      <c r="AK171" s="28"/>
      <c r="AL171" s="28"/>
      <c r="AM171" s="28"/>
      <c r="AN171" s="27"/>
      <c r="AO171" s="24"/>
      <c r="AP171" s="24"/>
      <c r="AQ171" s="24"/>
      <c r="AR171" s="27"/>
    </row>
    <row r="172" spans="1:44" x14ac:dyDescent="0.3">
      <c r="A172" s="26"/>
      <c r="B172" s="24"/>
      <c r="C172" s="25"/>
      <c r="D172" s="26"/>
      <c r="E172" s="6"/>
      <c r="F172" s="24"/>
      <c r="G172" s="25"/>
      <c r="H172" s="27"/>
      <c r="I172" s="27"/>
      <c r="J172" s="28"/>
      <c r="K172" s="29"/>
      <c r="L172" s="29"/>
      <c r="M172" s="27"/>
      <c r="N172" s="27"/>
      <c r="O172" s="27"/>
      <c r="P172" s="63"/>
      <c r="Q172" s="25"/>
      <c r="R172" s="25"/>
      <c r="S172" s="67"/>
      <c r="T172" s="29"/>
      <c r="U172" s="28"/>
      <c r="V172" s="28"/>
      <c r="W172" s="28"/>
      <c r="X172" s="28"/>
      <c r="Y172" s="28"/>
      <c r="Z172" s="28"/>
      <c r="AA172" s="28"/>
      <c r="AB172" s="28"/>
      <c r="AC172" s="28"/>
      <c r="AD172" s="28"/>
      <c r="AE172" s="28"/>
      <c r="AF172" s="28"/>
      <c r="AG172" s="28"/>
      <c r="AH172" s="28"/>
      <c r="AI172" s="28"/>
      <c r="AJ172" s="28"/>
      <c r="AK172" s="28"/>
      <c r="AL172" s="28"/>
      <c r="AM172" s="28"/>
      <c r="AN172" s="27"/>
      <c r="AO172" s="24"/>
      <c r="AP172" s="24"/>
      <c r="AQ172" s="24"/>
      <c r="AR172" s="27"/>
    </row>
    <row r="173" spans="1:44" x14ac:dyDescent="0.3">
      <c r="A173" s="26"/>
      <c r="B173" s="24"/>
      <c r="C173" s="25"/>
      <c r="D173" s="26"/>
      <c r="E173" s="6"/>
      <c r="F173" s="24"/>
      <c r="G173" s="26"/>
      <c r="H173" s="27"/>
      <c r="I173" s="27"/>
      <c r="J173" s="28"/>
      <c r="K173" s="29"/>
      <c r="L173" s="29"/>
      <c r="M173" s="27"/>
      <c r="N173" s="27"/>
      <c r="O173" s="27"/>
      <c r="P173" s="63"/>
      <c r="Q173" s="25"/>
      <c r="R173" s="25"/>
      <c r="S173" s="67"/>
      <c r="T173" s="29"/>
      <c r="U173" s="28"/>
      <c r="V173" s="28"/>
      <c r="W173" s="28"/>
      <c r="X173" s="28"/>
      <c r="Y173" s="28"/>
      <c r="Z173" s="28"/>
      <c r="AA173" s="28"/>
      <c r="AB173" s="28"/>
      <c r="AC173" s="28"/>
      <c r="AD173" s="28"/>
      <c r="AE173" s="28"/>
      <c r="AF173" s="28"/>
      <c r="AG173" s="28"/>
      <c r="AH173" s="28"/>
      <c r="AI173" s="28"/>
      <c r="AJ173" s="28"/>
      <c r="AK173" s="28"/>
      <c r="AL173" s="28"/>
      <c r="AM173" s="28"/>
      <c r="AN173" s="27"/>
      <c r="AO173" s="24"/>
      <c r="AP173" s="24"/>
      <c r="AQ173" s="24"/>
      <c r="AR173" s="27"/>
    </row>
    <row r="174" spans="1:44" x14ac:dyDescent="0.3">
      <c r="A174" s="26"/>
      <c r="B174" s="24"/>
      <c r="C174" s="25"/>
      <c r="D174" s="26"/>
      <c r="E174" s="6"/>
      <c r="F174" s="24"/>
      <c r="G174" s="26"/>
      <c r="H174" s="27"/>
      <c r="I174" s="27"/>
      <c r="J174" s="28"/>
      <c r="K174" s="29"/>
      <c r="L174" s="29"/>
      <c r="M174" s="27"/>
      <c r="N174" s="27"/>
      <c r="O174" s="27"/>
      <c r="P174" s="63"/>
      <c r="Q174" s="25"/>
      <c r="R174" s="25"/>
      <c r="S174" s="67"/>
      <c r="T174" s="29"/>
      <c r="U174" s="28"/>
      <c r="V174" s="28"/>
      <c r="W174" s="28"/>
      <c r="X174" s="28"/>
      <c r="Y174" s="28"/>
      <c r="Z174" s="28"/>
      <c r="AA174" s="28"/>
      <c r="AB174" s="28"/>
      <c r="AC174" s="28"/>
      <c r="AD174" s="28"/>
      <c r="AE174" s="28"/>
      <c r="AF174" s="28"/>
      <c r="AG174" s="28"/>
      <c r="AH174" s="28"/>
      <c r="AI174" s="28"/>
      <c r="AJ174" s="28"/>
      <c r="AK174" s="28"/>
      <c r="AL174" s="28"/>
      <c r="AM174" s="28"/>
      <c r="AN174" s="27"/>
      <c r="AO174" s="24"/>
      <c r="AP174" s="24"/>
      <c r="AQ174" s="24"/>
      <c r="AR174" s="27"/>
    </row>
    <row r="175" spans="1:44" x14ac:dyDescent="0.3">
      <c r="A175" s="26"/>
      <c r="B175" s="24"/>
      <c r="C175" s="25"/>
      <c r="D175" s="26"/>
      <c r="E175" s="6"/>
      <c r="F175" s="24"/>
      <c r="G175" s="26"/>
      <c r="H175" s="27"/>
      <c r="I175" s="27"/>
      <c r="J175" s="28"/>
      <c r="K175" s="29"/>
      <c r="L175" s="29"/>
      <c r="M175" s="27"/>
      <c r="N175" s="27"/>
      <c r="O175" s="27"/>
      <c r="P175" s="63"/>
      <c r="Q175" s="25"/>
      <c r="R175" s="25"/>
      <c r="S175" s="68"/>
      <c r="T175" s="29"/>
      <c r="U175" s="49"/>
      <c r="V175" s="28"/>
      <c r="W175" s="28"/>
      <c r="X175" s="28"/>
      <c r="Y175" s="28"/>
      <c r="Z175" s="28"/>
      <c r="AA175" s="28"/>
      <c r="AB175" s="28"/>
      <c r="AC175" s="28"/>
      <c r="AD175" s="28"/>
      <c r="AE175" s="28"/>
      <c r="AF175" s="28"/>
      <c r="AG175" s="28"/>
      <c r="AH175" s="28"/>
      <c r="AI175" s="28"/>
      <c r="AJ175" s="28"/>
      <c r="AK175" s="28"/>
      <c r="AL175" s="28"/>
      <c r="AM175" s="28"/>
      <c r="AN175" s="27"/>
      <c r="AO175" s="24"/>
      <c r="AP175" s="24"/>
      <c r="AQ175" s="24"/>
      <c r="AR175" s="27"/>
    </row>
    <row r="176" spans="1:44" x14ac:dyDescent="0.3">
      <c r="A176" s="26"/>
      <c r="B176" s="24"/>
      <c r="C176" s="25"/>
      <c r="D176" s="26"/>
      <c r="E176" s="6"/>
      <c r="F176" s="24"/>
      <c r="G176" s="26"/>
      <c r="H176" s="27"/>
      <c r="I176" s="27"/>
      <c r="J176" s="28"/>
      <c r="K176" s="29"/>
      <c r="L176" s="29"/>
      <c r="M176" s="27"/>
      <c r="N176" s="27"/>
      <c r="O176" s="27"/>
      <c r="P176" s="63"/>
      <c r="Q176" s="25"/>
      <c r="R176" s="25"/>
      <c r="S176" s="67"/>
      <c r="T176" s="29"/>
      <c r="U176" s="28"/>
      <c r="V176" s="28"/>
      <c r="W176" s="28"/>
      <c r="X176" s="28"/>
      <c r="Y176" s="28"/>
      <c r="Z176" s="28"/>
      <c r="AA176" s="28"/>
      <c r="AB176" s="28"/>
      <c r="AC176" s="28"/>
      <c r="AD176" s="28"/>
      <c r="AE176" s="28"/>
      <c r="AF176" s="28"/>
      <c r="AG176" s="28"/>
      <c r="AH176" s="28"/>
      <c r="AI176" s="28"/>
      <c r="AJ176" s="28"/>
      <c r="AK176" s="28"/>
      <c r="AL176" s="28"/>
      <c r="AM176" s="28"/>
      <c r="AN176" s="27"/>
      <c r="AO176" s="24"/>
      <c r="AP176" s="24"/>
      <c r="AQ176" s="24"/>
      <c r="AR176" s="27"/>
    </row>
    <row r="177" spans="1:51" x14ac:dyDescent="0.3">
      <c r="A177" s="26"/>
      <c r="B177" s="24"/>
      <c r="C177" s="25"/>
      <c r="D177" s="26"/>
      <c r="E177" s="6"/>
      <c r="F177" s="24"/>
      <c r="G177" s="26"/>
      <c r="H177" s="27"/>
      <c r="I177" s="27"/>
      <c r="J177" s="28"/>
      <c r="K177" s="29"/>
      <c r="L177" s="29"/>
      <c r="M177" s="27"/>
      <c r="N177" s="27"/>
      <c r="O177" s="27"/>
      <c r="P177" s="63"/>
      <c r="Q177" s="25"/>
      <c r="R177" s="25"/>
      <c r="S177" s="67"/>
      <c r="T177" s="29"/>
      <c r="U177" s="28"/>
      <c r="V177" s="28"/>
      <c r="W177" s="28"/>
      <c r="X177" s="28"/>
      <c r="Y177" s="28"/>
      <c r="Z177" s="28"/>
      <c r="AA177" s="28"/>
      <c r="AB177" s="28"/>
      <c r="AC177" s="28"/>
      <c r="AD177" s="28"/>
      <c r="AE177" s="28"/>
      <c r="AF177" s="28"/>
      <c r="AG177" s="28"/>
      <c r="AH177" s="28"/>
      <c r="AI177" s="28"/>
      <c r="AJ177" s="28"/>
      <c r="AK177" s="28"/>
      <c r="AL177" s="28"/>
      <c r="AM177" s="28"/>
      <c r="AN177" s="27"/>
      <c r="AO177" s="24"/>
      <c r="AP177" s="24"/>
      <c r="AQ177" s="24"/>
      <c r="AR177" s="27"/>
    </row>
    <row r="178" spans="1:51" x14ac:dyDescent="0.3">
      <c r="A178" s="26"/>
      <c r="B178" s="24"/>
      <c r="C178" s="25"/>
      <c r="D178" s="26"/>
      <c r="E178" s="6"/>
      <c r="F178" s="24"/>
      <c r="G178" s="26"/>
      <c r="H178" s="27"/>
      <c r="I178" s="27"/>
      <c r="J178" s="28"/>
      <c r="K178" s="29"/>
      <c r="L178" s="29"/>
      <c r="M178" s="27"/>
      <c r="N178" s="27"/>
      <c r="O178" s="27"/>
      <c r="P178" s="63"/>
      <c r="Q178" s="25"/>
      <c r="R178" s="25"/>
      <c r="S178" s="67"/>
      <c r="T178" s="29"/>
      <c r="U178" s="28"/>
      <c r="V178" s="28"/>
      <c r="W178" s="28"/>
      <c r="X178" s="28"/>
      <c r="Y178" s="28"/>
      <c r="Z178" s="28"/>
      <c r="AA178" s="28"/>
      <c r="AB178" s="28"/>
      <c r="AC178" s="28"/>
      <c r="AD178" s="28"/>
      <c r="AE178" s="28"/>
      <c r="AF178" s="28"/>
      <c r="AG178" s="28"/>
      <c r="AH178" s="28"/>
      <c r="AI178" s="28"/>
      <c r="AJ178" s="28"/>
      <c r="AK178" s="28"/>
      <c r="AL178" s="28"/>
      <c r="AM178" s="28"/>
      <c r="AN178" s="27"/>
      <c r="AO178" s="24"/>
      <c r="AP178" s="24"/>
      <c r="AQ178" s="24"/>
      <c r="AR178" s="27"/>
    </row>
    <row r="179" spans="1:51" x14ac:dyDescent="0.3">
      <c r="A179" s="26"/>
      <c r="B179" s="24"/>
      <c r="C179" s="25"/>
      <c r="D179" s="26"/>
      <c r="E179" s="6"/>
      <c r="F179" s="24"/>
      <c r="G179" s="26"/>
      <c r="H179" s="27"/>
      <c r="I179" s="27"/>
      <c r="J179" s="34"/>
      <c r="K179" s="34"/>
      <c r="L179" s="34"/>
      <c r="M179" s="27"/>
      <c r="N179" s="27"/>
      <c r="O179" s="27"/>
      <c r="P179" s="63"/>
      <c r="Q179" s="25"/>
      <c r="R179" s="25"/>
      <c r="S179" s="67"/>
      <c r="T179" s="29"/>
      <c r="U179" s="28"/>
      <c r="V179" s="28"/>
      <c r="W179" s="28"/>
      <c r="X179" s="28"/>
      <c r="Y179" s="28"/>
      <c r="Z179" s="28"/>
      <c r="AA179" s="28"/>
      <c r="AB179" s="28"/>
      <c r="AC179" s="28"/>
      <c r="AD179" s="28"/>
      <c r="AE179" s="28"/>
      <c r="AF179" s="28"/>
      <c r="AG179" s="28"/>
      <c r="AH179" s="28"/>
      <c r="AI179" s="28"/>
      <c r="AJ179" s="28"/>
      <c r="AK179" s="28"/>
      <c r="AL179" s="28"/>
      <c r="AM179" s="28"/>
      <c r="AN179" s="27"/>
      <c r="AO179" s="24"/>
      <c r="AP179" s="24"/>
      <c r="AQ179" s="24"/>
      <c r="AR179" s="27"/>
    </row>
    <row r="180" spans="1:51" s="2" customFormat="1" x14ac:dyDescent="0.3">
      <c r="A180" s="26"/>
      <c r="B180" s="24"/>
      <c r="C180" s="25"/>
      <c r="D180" s="26"/>
      <c r="E180" s="6"/>
      <c r="F180" s="24"/>
      <c r="G180" s="26"/>
      <c r="H180" s="27"/>
      <c r="I180" s="27"/>
      <c r="J180" s="28"/>
      <c r="K180" s="29"/>
      <c r="L180" s="29"/>
      <c r="M180" s="25"/>
      <c r="N180" s="47"/>
      <c r="O180" s="27"/>
      <c r="P180" s="27"/>
      <c r="Q180" s="27"/>
      <c r="R180" s="63"/>
      <c r="S180" s="25"/>
      <c r="T180" s="25"/>
      <c r="U180" s="64"/>
      <c r="V180" s="29"/>
      <c r="W180" s="29"/>
      <c r="X180" s="29"/>
      <c r="Y180" s="29"/>
      <c r="Z180" s="29"/>
      <c r="AA180" s="29"/>
      <c r="AB180" s="29"/>
      <c r="AC180" s="29"/>
      <c r="AD180" s="29"/>
      <c r="AE180" s="29"/>
      <c r="AF180" s="29"/>
      <c r="AG180" s="28"/>
      <c r="AH180" s="28"/>
      <c r="AI180" s="28"/>
      <c r="AJ180" s="28"/>
      <c r="AK180" s="28"/>
      <c r="AL180" s="28"/>
      <c r="AM180" s="28"/>
      <c r="AN180" s="66"/>
      <c r="AO180" s="24"/>
      <c r="AP180" s="24"/>
      <c r="AQ180" s="24"/>
      <c r="AR180" s="27"/>
    </row>
    <row r="181" spans="1:51" s="2" customFormat="1" x14ac:dyDescent="0.3">
      <c r="A181" s="26"/>
      <c r="B181" s="24"/>
      <c r="C181" s="25"/>
      <c r="D181" s="26"/>
      <c r="E181" s="6"/>
      <c r="F181" s="24"/>
      <c r="G181" s="26"/>
      <c r="H181" s="27"/>
      <c r="I181" s="27"/>
      <c r="J181" s="28"/>
      <c r="K181" s="29"/>
      <c r="L181" s="29"/>
      <c r="M181" s="27"/>
      <c r="N181" s="47"/>
      <c r="O181" s="27"/>
      <c r="P181" s="27"/>
      <c r="Q181" s="27"/>
      <c r="R181" s="63"/>
      <c r="S181" s="25"/>
      <c r="T181" s="25"/>
      <c r="U181" s="64"/>
      <c r="V181" s="29"/>
      <c r="W181" s="29"/>
      <c r="X181" s="29"/>
      <c r="Y181" s="29"/>
      <c r="Z181" s="29"/>
      <c r="AA181" s="29"/>
      <c r="AB181" s="29"/>
      <c r="AC181" s="29"/>
      <c r="AD181" s="29"/>
      <c r="AE181" s="29"/>
      <c r="AF181" s="29"/>
      <c r="AG181" s="28"/>
      <c r="AH181" s="28"/>
      <c r="AI181" s="28"/>
      <c r="AJ181" s="28"/>
      <c r="AK181" s="28"/>
      <c r="AL181" s="28"/>
      <c r="AM181" s="28"/>
      <c r="AN181" s="66"/>
      <c r="AO181" s="24"/>
      <c r="AP181" s="24"/>
      <c r="AQ181" s="24"/>
      <c r="AR181" s="27"/>
      <c r="AS181" s="4"/>
      <c r="AX181" s="5"/>
      <c r="AY181" s="5"/>
    </row>
    <row r="182" spans="1:51" s="2" customFormat="1" x14ac:dyDescent="0.3">
      <c r="A182" s="26"/>
      <c r="B182" s="24"/>
      <c r="C182" s="25"/>
      <c r="D182" s="26"/>
      <c r="E182" s="6"/>
      <c r="F182" s="24"/>
      <c r="G182" s="26"/>
      <c r="H182" s="27"/>
      <c r="I182" s="27"/>
      <c r="J182" s="28"/>
      <c r="K182" s="29"/>
      <c r="L182" s="29"/>
      <c r="M182" s="27"/>
      <c r="N182" s="47"/>
      <c r="O182" s="27"/>
      <c r="P182" s="27"/>
      <c r="Q182" s="27"/>
      <c r="R182" s="63"/>
      <c r="S182" s="25"/>
      <c r="T182" s="25"/>
      <c r="U182" s="64"/>
      <c r="V182" s="29"/>
      <c r="W182" s="29"/>
      <c r="X182" s="29"/>
      <c r="Y182" s="29"/>
      <c r="Z182" s="29"/>
      <c r="AA182" s="29"/>
      <c r="AB182" s="29"/>
      <c r="AC182" s="29"/>
      <c r="AD182" s="29"/>
      <c r="AE182" s="29"/>
      <c r="AF182" s="29"/>
      <c r="AG182" s="28"/>
      <c r="AH182" s="28"/>
      <c r="AI182" s="28"/>
      <c r="AJ182" s="28"/>
      <c r="AK182" s="28"/>
      <c r="AL182" s="28"/>
      <c r="AM182" s="28"/>
      <c r="AN182" s="66"/>
      <c r="AO182" s="24"/>
      <c r="AP182" s="24"/>
      <c r="AQ182" s="24"/>
      <c r="AR182" s="27"/>
      <c r="AS182" s="4"/>
      <c r="AX182" s="5"/>
      <c r="AY182" s="5"/>
    </row>
    <row r="183" spans="1:51" s="2" customFormat="1" x14ac:dyDescent="0.3">
      <c r="A183" s="26"/>
      <c r="B183" s="24"/>
      <c r="C183" s="25"/>
      <c r="D183" s="26"/>
      <c r="E183" s="6"/>
      <c r="F183" s="24"/>
      <c r="G183" s="26"/>
      <c r="H183" s="27"/>
      <c r="I183" s="27"/>
      <c r="J183" s="28"/>
      <c r="K183" s="29"/>
      <c r="L183" s="29"/>
      <c r="M183" s="27"/>
      <c r="N183" s="47"/>
      <c r="O183" s="27"/>
      <c r="P183" s="27"/>
      <c r="Q183" s="27"/>
      <c r="R183" s="63"/>
      <c r="S183" s="25"/>
      <c r="T183" s="25"/>
      <c r="U183" s="64"/>
      <c r="V183" s="29"/>
      <c r="W183" s="29"/>
      <c r="X183" s="29"/>
      <c r="Y183" s="29"/>
      <c r="Z183" s="29"/>
      <c r="AA183" s="29"/>
      <c r="AB183" s="29"/>
      <c r="AC183" s="29"/>
      <c r="AD183" s="29"/>
      <c r="AE183" s="29"/>
      <c r="AF183" s="29"/>
      <c r="AG183" s="28"/>
      <c r="AH183" s="28"/>
      <c r="AI183" s="28"/>
      <c r="AJ183" s="28"/>
      <c r="AK183" s="28"/>
      <c r="AL183" s="28"/>
      <c r="AM183" s="28"/>
      <c r="AN183" s="78"/>
      <c r="AO183" s="24"/>
      <c r="AP183" s="24"/>
      <c r="AQ183" s="24"/>
      <c r="AR183" s="27"/>
      <c r="AS183" s="4"/>
      <c r="AX183" s="5"/>
      <c r="AY183" s="5"/>
    </row>
    <row r="184" spans="1:51" s="2" customFormat="1" x14ac:dyDescent="0.3">
      <c r="A184" s="26"/>
      <c r="B184" s="24"/>
      <c r="C184" s="25"/>
      <c r="D184" s="26"/>
      <c r="E184" s="6"/>
      <c r="F184" s="24"/>
      <c r="G184" s="26"/>
      <c r="H184" s="27"/>
      <c r="I184" s="27"/>
      <c r="J184" s="28"/>
      <c r="K184" s="29"/>
      <c r="L184" s="29"/>
      <c r="M184" s="27"/>
      <c r="N184" s="47"/>
      <c r="O184" s="27"/>
      <c r="P184" s="27"/>
      <c r="Q184" s="27"/>
      <c r="R184" s="63"/>
      <c r="S184" s="25"/>
      <c r="T184" s="25"/>
      <c r="U184" s="64"/>
      <c r="V184" s="29"/>
      <c r="W184" s="29"/>
      <c r="X184" s="29"/>
      <c r="Y184" s="29"/>
      <c r="Z184" s="29"/>
      <c r="AA184" s="29"/>
      <c r="AB184" s="29"/>
      <c r="AC184" s="29"/>
      <c r="AD184" s="29"/>
      <c r="AE184" s="29"/>
      <c r="AF184" s="29"/>
      <c r="AG184" s="28"/>
      <c r="AH184" s="28"/>
      <c r="AI184" s="28"/>
      <c r="AJ184" s="28"/>
      <c r="AK184" s="28"/>
      <c r="AL184" s="28"/>
      <c r="AM184" s="28"/>
      <c r="AN184" s="66"/>
      <c r="AO184" s="24"/>
      <c r="AP184" s="24"/>
      <c r="AQ184" s="24"/>
      <c r="AR184" s="27"/>
      <c r="AS184" s="4"/>
      <c r="AX184" s="5"/>
      <c r="AY184" s="5"/>
    </row>
    <row r="185" spans="1:51" s="2" customFormat="1" x14ac:dyDescent="0.3">
      <c r="A185" s="26"/>
      <c r="B185" s="24"/>
      <c r="C185" s="25"/>
      <c r="D185" s="26"/>
      <c r="E185" s="6"/>
      <c r="F185" s="24"/>
      <c r="G185" s="26"/>
      <c r="H185" s="27"/>
      <c r="I185" s="27"/>
      <c r="J185" s="28"/>
      <c r="K185" s="29"/>
      <c r="L185" s="29"/>
      <c r="M185" s="27"/>
      <c r="N185" s="47"/>
      <c r="O185" s="27"/>
      <c r="P185" s="27"/>
      <c r="Q185" s="27"/>
      <c r="R185" s="63"/>
      <c r="S185" s="25"/>
      <c r="T185" s="25"/>
      <c r="U185" s="64"/>
      <c r="V185" s="29"/>
      <c r="W185" s="29"/>
      <c r="X185" s="29"/>
      <c r="Y185" s="29"/>
      <c r="Z185" s="29"/>
      <c r="AA185" s="29"/>
      <c r="AB185" s="29"/>
      <c r="AC185" s="29"/>
      <c r="AD185" s="29"/>
      <c r="AE185" s="29"/>
      <c r="AF185" s="29"/>
      <c r="AG185" s="28"/>
      <c r="AH185" s="28"/>
      <c r="AI185" s="28"/>
      <c r="AJ185" s="28"/>
      <c r="AK185" s="28"/>
      <c r="AL185" s="28"/>
      <c r="AM185" s="28"/>
      <c r="AN185" s="66"/>
      <c r="AO185" s="24"/>
      <c r="AP185" s="24"/>
      <c r="AQ185" s="24"/>
      <c r="AR185" s="27"/>
      <c r="AS185" s="4"/>
      <c r="AX185" s="5"/>
      <c r="AY185" s="5"/>
    </row>
    <row r="186" spans="1:51" s="2" customFormat="1" x14ac:dyDescent="0.3">
      <c r="A186" s="26"/>
      <c r="B186" s="24"/>
      <c r="C186" s="25"/>
      <c r="D186" s="26"/>
      <c r="E186" s="6"/>
      <c r="F186" s="24"/>
      <c r="G186" s="26"/>
      <c r="H186" s="27"/>
      <c r="I186" s="27"/>
      <c r="J186" s="28"/>
      <c r="K186" s="29"/>
      <c r="L186" s="29"/>
      <c r="M186" s="27"/>
      <c r="N186" s="47"/>
      <c r="O186" s="27"/>
      <c r="P186" s="27"/>
      <c r="Q186" s="27"/>
      <c r="R186" s="63"/>
      <c r="S186" s="25"/>
      <c r="T186" s="25"/>
      <c r="U186" s="64"/>
      <c r="V186" s="29"/>
      <c r="W186" s="29"/>
      <c r="X186" s="29"/>
      <c r="Y186" s="29"/>
      <c r="Z186" s="29"/>
      <c r="AA186" s="29"/>
      <c r="AB186" s="29"/>
      <c r="AC186" s="29"/>
      <c r="AD186" s="29"/>
      <c r="AE186" s="29"/>
      <c r="AF186" s="29"/>
      <c r="AG186" s="28"/>
      <c r="AH186" s="28"/>
      <c r="AI186" s="28"/>
      <c r="AJ186" s="28"/>
      <c r="AK186" s="28"/>
      <c r="AL186" s="28"/>
      <c r="AM186" s="28"/>
      <c r="AN186" s="66"/>
      <c r="AO186" s="24"/>
      <c r="AP186" s="24"/>
      <c r="AQ186" s="24"/>
      <c r="AR186" s="27"/>
      <c r="AS186" s="4"/>
      <c r="AX186" s="5"/>
      <c r="AY186" s="5"/>
    </row>
    <row r="187" spans="1:51" s="2" customFormat="1" x14ac:dyDescent="0.3">
      <c r="A187" s="26"/>
      <c r="B187" s="24"/>
      <c r="C187" s="25"/>
      <c r="D187" s="26"/>
      <c r="E187" s="6"/>
      <c r="F187" s="24"/>
      <c r="G187" s="26"/>
      <c r="H187" s="27"/>
      <c r="I187" s="27"/>
      <c r="J187" s="28"/>
      <c r="K187" s="29"/>
      <c r="L187" s="29"/>
      <c r="M187" s="25"/>
      <c r="N187" s="47"/>
      <c r="O187" s="27"/>
      <c r="P187" s="27"/>
      <c r="Q187" s="27"/>
      <c r="R187" s="63"/>
      <c r="S187" s="25"/>
      <c r="T187" s="25"/>
      <c r="U187" s="64"/>
      <c r="V187" s="29"/>
      <c r="W187" s="29"/>
      <c r="X187" s="29"/>
      <c r="Y187" s="29"/>
      <c r="Z187" s="29"/>
      <c r="AA187" s="29"/>
      <c r="AB187" s="29"/>
      <c r="AC187" s="29"/>
      <c r="AD187" s="29"/>
      <c r="AE187" s="29"/>
      <c r="AF187" s="29"/>
      <c r="AG187" s="28"/>
      <c r="AH187" s="28"/>
      <c r="AI187" s="28"/>
      <c r="AJ187" s="28"/>
      <c r="AK187" s="28"/>
      <c r="AL187" s="28"/>
      <c r="AM187" s="28"/>
      <c r="AN187" s="78"/>
      <c r="AO187" s="24"/>
      <c r="AP187" s="24"/>
      <c r="AQ187" s="24"/>
      <c r="AR187" s="27"/>
      <c r="AS187" s="4"/>
      <c r="AX187" s="5"/>
      <c r="AY187" s="5"/>
    </row>
    <row r="188" spans="1:51" s="2" customFormat="1" x14ac:dyDescent="0.3">
      <c r="A188" s="26"/>
      <c r="B188" s="24"/>
      <c r="C188" s="25"/>
      <c r="D188" s="26"/>
      <c r="E188" s="6"/>
      <c r="F188" s="24"/>
      <c r="G188" s="26"/>
      <c r="H188" s="27"/>
      <c r="I188" s="27"/>
      <c r="J188" s="28"/>
      <c r="K188" s="29"/>
      <c r="L188" s="29"/>
      <c r="M188" s="25"/>
      <c r="N188" s="47"/>
      <c r="O188" s="27"/>
      <c r="P188" s="27"/>
      <c r="Q188" s="27"/>
      <c r="R188" s="63"/>
      <c r="S188" s="25"/>
      <c r="T188" s="25"/>
      <c r="U188" s="64"/>
      <c r="V188" s="29"/>
      <c r="W188" s="29"/>
      <c r="X188" s="29"/>
      <c r="Y188" s="29"/>
      <c r="Z188" s="29"/>
      <c r="AA188" s="29"/>
      <c r="AB188" s="29"/>
      <c r="AC188" s="29"/>
      <c r="AD188" s="29"/>
      <c r="AE188" s="29"/>
      <c r="AF188" s="29"/>
      <c r="AG188" s="28"/>
      <c r="AH188" s="28"/>
      <c r="AI188" s="28"/>
      <c r="AJ188" s="28"/>
      <c r="AK188" s="28"/>
      <c r="AL188" s="28"/>
      <c r="AM188" s="28"/>
      <c r="AN188" s="78"/>
      <c r="AO188" s="24"/>
      <c r="AP188" s="24"/>
      <c r="AQ188" s="24"/>
      <c r="AR188" s="27"/>
      <c r="AS188" s="4"/>
      <c r="AX188" s="5"/>
      <c r="AY188" s="5"/>
    </row>
    <row r="189" spans="1:51" s="2" customFormat="1" x14ac:dyDescent="0.3">
      <c r="A189" s="26"/>
      <c r="B189" s="24"/>
      <c r="C189" s="25"/>
      <c r="D189" s="26"/>
      <c r="E189" s="6"/>
      <c r="F189" s="24"/>
      <c r="G189" s="26"/>
      <c r="H189" s="27"/>
      <c r="I189" s="27"/>
      <c r="J189" s="28"/>
      <c r="K189" s="29"/>
      <c r="L189" s="29"/>
      <c r="M189" s="25"/>
      <c r="N189" s="47"/>
      <c r="O189" s="27"/>
      <c r="P189" s="27"/>
      <c r="Q189" s="27"/>
      <c r="R189" s="63"/>
      <c r="S189" s="25"/>
      <c r="T189" s="25"/>
      <c r="U189" s="64"/>
      <c r="V189" s="29"/>
      <c r="W189" s="29"/>
      <c r="X189" s="29"/>
      <c r="Y189" s="29"/>
      <c r="Z189" s="29"/>
      <c r="AA189" s="29"/>
      <c r="AB189" s="29"/>
      <c r="AC189" s="29"/>
      <c r="AD189" s="29"/>
      <c r="AE189" s="29"/>
      <c r="AF189" s="29"/>
      <c r="AG189" s="28"/>
      <c r="AH189" s="28"/>
      <c r="AI189" s="28"/>
      <c r="AJ189" s="28"/>
      <c r="AK189" s="28"/>
      <c r="AL189" s="28"/>
      <c r="AM189" s="28"/>
      <c r="AN189" s="78"/>
      <c r="AO189" s="24"/>
      <c r="AP189" s="24"/>
      <c r="AQ189" s="24"/>
      <c r="AR189" s="27"/>
      <c r="AS189" s="4"/>
      <c r="AX189" s="5"/>
      <c r="AY189" s="5"/>
    </row>
    <row r="190" spans="1:51" s="2" customFormat="1" x14ac:dyDescent="0.3">
      <c r="A190" s="26"/>
      <c r="B190" s="24"/>
      <c r="C190" s="25"/>
      <c r="D190" s="26"/>
      <c r="E190" s="6"/>
      <c r="F190" s="24"/>
      <c r="G190" s="26"/>
      <c r="H190" s="27"/>
      <c r="I190" s="27"/>
      <c r="J190" s="28"/>
      <c r="K190" s="29"/>
      <c r="L190" s="29"/>
      <c r="M190" s="25"/>
      <c r="N190" s="47"/>
      <c r="O190" s="27"/>
      <c r="P190" s="27"/>
      <c r="Q190" s="27"/>
      <c r="R190" s="63"/>
      <c r="S190" s="25"/>
      <c r="T190" s="25"/>
      <c r="U190" s="64"/>
      <c r="V190" s="29"/>
      <c r="W190" s="29"/>
      <c r="X190" s="29"/>
      <c r="Y190" s="29"/>
      <c r="Z190" s="29"/>
      <c r="AA190" s="29"/>
      <c r="AB190" s="29"/>
      <c r="AC190" s="29"/>
      <c r="AD190" s="29"/>
      <c r="AE190" s="29"/>
      <c r="AF190" s="29"/>
      <c r="AG190" s="28"/>
      <c r="AH190" s="28"/>
      <c r="AI190" s="28"/>
      <c r="AJ190" s="28"/>
      <c r="AK190" s="28"/>
      <c r="AL190" s="28"/>
      <c r="AM190" s="28"/>
      <c r="AN190" s="78"/>
      <c r="AO190" s="24"/>
      <c r="AP190" s="24"/>
      <c r="AQ190" s="24"/>
      <c r="AR190" s="27"/>
      <c r="AS190" s="4"/>
      <c r="AX190" s="5"/>
      <c r="AY190" s="5"/>
    </row>
    <row r="191" spans="1:51" s="2" customFormat="1" x14ac:dyDescent="0.3">
      <c r="A191" s="26"/>
      <c r="B191" s="24"/>
      <c r="C191" s="25"/>
      <c r="D191" s="26"/>
      <c r="E191" s="6"/>
      <c r="F191" s="24"/>
      <c r="G191" s="26"/>
      <c r="H191" s="27"/>
      <c r="I191" s="27"/>
      <c r="J191" s="28"/>
      <c r="K191" s="29"/>
      <c r="L191" s="29"/>
      <c r="M191" s="25"/>
      <c r="N191" s="47"/>
      <c r="O191" s="27"/>
      <c r="P191" s="27"/>
      <c r="Q191" s="27"/>
      <c r="R191" s="63"/>
      <c r="S191" s="25"/>
      <c r="T191" s="25"/>
      <c r="U191" s="64"/>
      <c r="V191" s="29"/>
      <c r="W191" s="29"/>
      <c r="X191" s="29"/>
      <c r="Y191" s="29"/>
      <c r="Z191" s="29"/>
      <c r="AA191" s="29"/>
      <c r="AB191" s="29"/>
      <c r="AC191" s="29"/>
      <c r="AD191" s="29"/>
      <c r="AE191" s="29"/>
      <c r="AF191" s="29"/>
      <c r="AG191" s="28"/>
      <c r="AH191" s="28"/>
      <c r="AI191" s="28"/>
      <c r="AJ191" s="28"/>
      <c r="AK191" s="28"/>
      <c r="AL191" s="28"/>
      <c r="AM191" s="28"/>
      <c r="AN191" s="78"/>
      <c r="AO191" s="24"/>
      <c r="AP191" s="24"/>
      <c r="AQ191" s="24"/>
      <c r="AR191" s="27"/>
      <c r="AS191" s="4"/>
      <c r="AX191" s="5"/>
      <c r="AY191" s="5"/>
    </row>
    <row r="192" spans="1:51" s="2" customFormat="1" x14ac:dyDescent="0.3">
      <c r="A192" s="26"/>
      <c r="B192" s="24"/>
      <c r="C192" s="25"/>
      <c r="D192" s="26"/>
      <c r="E192" s="6"/>
      <c r="F192" s="24"/>
      <c r="G192" s="26"/>
      <c r="H192" s="27"/>
      <c r="I192" s="27"/>
      <c r="J192" s="28"/>
      <c r="K192" s="29"/>
      <c r="L192" s="29"/>
      <c r="M192" s="25"/>
      <c r="N192" s="47"/>
      <c r="O192" s="27"/>
      <c r="P192" s="27"/>
      <c r="Q192" s="27"/>
      <c r="R192" s="63"/>
      <c r="S192" s="25"/>
      <c r="T192" s="25"/>
      <c r="U192" s="64"/>
      <c r="V192" s="29"/>
      <c r="W192" s="29"/>
      <c r="X192" s="29"/>
      <c r="Y192" s="29"/>
      <c r="Z192" s="29"/>
      <c r="AA192" s="29"/>
      <c r="AB192" s="29"/>
      <c r="AC192" s="29"/>
      <c r="AD192" s="29"/>
      <c r="AE192" s="29"/>
      <c r="AF192" s="29"/>
      <c r="AG192" s="28"/>
      <c r="AH192" s="28"/>
      <c r="AI192" s="28"/>
      <c r="AJ192" s="28"/>
      <c r="AK192" s="28"/>
      <c r="AL192" s="28"/>
      <c r="AM192" s="28"/>
      <c r="AN192" s="78"/>
      <c r="AO192" s="24"/>
      <c r="AP192" s="24"/>
      <c r="AQ192" s="24"/>
      <c r="AR192" s="27"/>
      <c r="AS192" s="4"/>
      <c r="AX192" s="5"/>
      <c r="AY192" s="5"/>
    </row>
    <row r="193" spans="1:44" x14ac:dyDescent="0.3">
      <c r="A193" s="26"/>
      <c r="B193" s="24"/>
      <c r="C193" s="25"/>
      <c r="D193" s="26"/>
      <c r="E193" s="6"/>
      <c r="F193" s="24"/>
      <c r="G193" s="26"/>
      <c r="H193" s="27"/>
      <c r="I193" s="27"/>
      <c r="J193" s="28"/>
      <c r="K193" s="29"/>
      <c r="L193" s="29"/>
      <c r="M193" s="25"/>
      <c r="N193" s="27"/>
      <c r="O193" s="27"/>
      <c r="P193" s="27"/>
      <c r="Q193" s="27"/>
      <c r="R193" s="63"/>
      <c r="S193" s="25"/>
      <c r="T193" s="29"/>
      <c r="U193" s="28"/>
      <c r="V193" s="28"/>
      <c r="W193" s="28"/>
      <c r="X193" s="28"/>
      <c r="Y193" s="28"/>
      <c r="Z193" s="28"/>
      <c r="AA193" s="28"/>
      <c r="AB193" s="28"/>
      <c r="AC193" s="28"/>
      <c r="AD193" s="28"/>
      <c r="AE193" s="28"/>
      <c r="AF193" s="28"/>
      <c r="AG193" s="28"/>
      <c r="AH193" s="28"/>
      <c r="AI193" s="28"/>
      <c r="AJ193" s="28"/>
      <c r="AK193" s="28"/>
      <c r="AL193" s="28"/>
      <c r="AM193" s="28"/>
      <c r="AN193" s="27"/>
      <c r="AO193" s="24"/>
      <c r="AP193" s="24"/>
      <c r="AQ193" s="24"/>
      <c r="AR193" s="27"/>
    </row>
    <row r="194" spans="1:44" x14ac:dyDescent="0.3">
      <c r="A194" s="26"/>
      <c r="B194" s="24"/>
      <c r="C194" s="25"/>
      <c r="D194" s="26"/>
      <c r="E194" s="6"/>
      <c r="F194" s="24"/>
      <c r="G194" s="26"/>
      <c r="H194" s="27"/>
      <c r="I194" s="27"/>
      <c r="J194" s="28"/>
      <c r="K194" s="29"/>
      <c r="L194" s="29"/>
      <c r="M194" s="25"/>
      <c r="N194" s="27"/>
      <c r="O194" s="27"/>
      <c r="P194" s="63"/>
      <c r="Q194" s="25"/>
      <c r="R194" s="25"/>
      <c r="S194" s="67"/>
      <c r="T194" s="29"/>
      <c r="U194" s="28"/>
      <c r="V194" s="28"/>
      <c r="W194" s="28"/>
      <c r="X194" s="28"/>
      <c r="Y194" s="28"/>
      <c r="Z194" s="28"/>
      <c r="AA194" s="28"/>
      <c r="AB194" s="28"/>
      <c r="AC194" s="28"/>
      <c r="AD194" s="28"/>
      <c r="AE194" s="28"/>
      <c r="AF194" s="28"/>
      <c r="AG194" s="28"/>
      <c r="AH194" s="28"/>
      <c r="AI194" s="28"/>
      <c r="AJ194" s="28"/>
      <c r="AK194" s="28"/>
      <c r="AL194" s="28"/>
      <c r="AM194" s="28"/>
      <c r="AN194" s="27"/>
      <c r="AO194" s="24"/>
      <c r="AP194" s="24"/>
      <c r="AQ194" s="24"/>
      <c r="AR194" s="27"/>
    </row>
    <row r="195" spans="1:44" x14ac:dyDescent="0.3">
      <c r="A195" s="26"/>
      <c r="B195" s="24"/>
      <c r="C195" s="25"/>
      <c r="D195" s="26"/>
      <c r="E195" s="6"/>
      <c r="F195" s="24"/>
      <c r="G195" s="26"/>
      <c r="H195" s="27"/>
      <c r="I195" s="27"/>
      <c r="J195" s="28"/>
      <c r="K195" s="29"/>
      <c r="L195" s="29"/>
      <c r="M195" s="25"/>
      <c r="N195" s="27"/>
      <c r="O195" s="27"/>
      <c r="P195" s="63"/>
      <c r="Q195" s="25"/>
      <c r="R195" s="25"/>
      <c r="S195" s="67"/>
      <c r="T195" s="29"/>
      <c r="U195" s="28"/>
      <c r="V195" s="28"/>
      <c r="W195" s="28"/>
      <c r="X195" s="28"/>
      <c r="Y195" s="28"/>
      <c r="Z195" s="28"/>
      <c r="AA195" s="28"/>
      <c r="AB195" s="28"/>
      <c r="AC195" s="28"/>
      <c r="AD195" s="28"/>
      <c r="AE195" s="28"/>
      <c r="AF195" s="28"/>
      <c r="AG195" s="28"/>
      <c r="AH195" s="28"/>
      <c r="AI195" s="28"/>
      <c r="AJ195" s="28"/>
      <c r="AK195" s="28"/>
      <c r="AL195" s="28"/>
      <c r="AM195" s="28"/>
      <c r="AN195" s="27"/>
      <c r="AO195" s="24"/>
      <c r="AP195" s="24"/>
      <c r="AQ195" s="24"/>
      <c r="AR195" s="27"/>
    </row>
    <row r="196" spans="1:44" x14ac:dyDescent="0.3">
      <c r="A196" s="26"/>
      <c r="B196" s="24"/>
      <c r="C196" s="25"/>
      <c r="D196" s="26"/>
      <c r="E196" s="6"/>
      <c r="F196" s="24"/>
      <c r="G196" s="26"/>
      <c r="H196" s="27"/>
      <c r="I196" s="27"/>
      <c r="J196" s="28"/>
      <c r="K196" s="29"/>
      <c r="L196" s="29"/>
      <c r="M196" s="27"/>
      <c r="N196" s="27"/>
      <c r="O196" s="27"/>
      <c r="P196" s="63"/>
      <c r="Q196" s="25"/>
      <c r="R196" s="25"/>
      <c r="S196" s="67"/>
      <c r="T196" s="29"/>
      <c r="U196" s="28"/>
      <c r="V196" s="28"/>
      <c r="W196" s="28"/>
      <c r="X196" s="28"/>
      <c r="Y196" s="28"/>
      <c r="Z196" s="28"/>
      <c r="AA196" s="28"/>
      <c r="AB196" s="28"/>
      <c r="AC196" s="28"/>
      <c r="AD196" s="28"/>
      <c r="AE196" s="28"/>
      <c r="AF196" s="28"/>
      <c r="AG196" s="28"/>
      <c r="AH196" s="28"/>
      <c r="AI196" s="28"/>
      <c r="AJ196" s="28"/>
      <c r="AK196" s="28"/>
      <c r="AL196" s="28"/>
      <c r="AM196" s="28"/>
      <c r="AN196" s="27"/>
      <c r="AO196" s="24"/>
      <c r="AP196" s="24"/>
      <c r="AQ196" s="24"/>
      <c r="AR196" s="27"/>
    </row>
    <row r="197" spans="1:44" x14ac:dyDescent="0.3">
      <c r="A197" s="26"/>
      <c r="B197" s="24"/>
      <c r="C197" s="25"/>
      <c r="D197" s="26"/>
      <c r="E197" s="6"/>
      <c r="F197" s="24"/>
      <c r="G197" s="26"/>
      <c r="H197" s="27"/>
      <c r="I197" s="27"/>
      <c r="J197" s="28"/>
      <c r="K197" s="29"/>
      <c r="L197" s="29"/>
      <c r="M197" s="27"/>
      <c r="N197" s="27"/>
      <c r="O197" s="27"/>
      <c r="P197" s="63"/>
      <c r="Q197" s="25"/>
      <c r="R197" s="25"/>
      <c r="S197" s="67"/>
      <c r="T197" s="29"/>
      <c r="U197" s="28"/>
      <c r="V197" s="28"/>
      <c r="W197" s="28"/>
      <c r="X197" s="28"/>
      <c r="Y197" s="28"/>
      <c r="Z197" s="28"/>
      <c r="AA197" s="28"/>
      <c r="AB197" s="28"/>
      <c r="AC197" s="28"/>
      <c r="AD197" s="28"/>
      <c r="AE197" s="28"/>
      <c r="AF197" s="28"/>
      <c r="AG197" s="28"/>
      <c r="AH197" s="28"/>
      <c r="AI197" s="28"/>
      <c r="AJ197" s="28"/>
      <c r="AK197" s="28"/>
      <c r="AL197" s="28"/>
      <c r="AM197" s="28"/>
      <c r="AN197" s="27"/>
      <c r="AO197" s="24"/>
      <c r="AP197" s="24"/>
      <c r="AQ197" s="24"/>
      <c r="AR197" s="27"/>
    </row>
    <row r="198" spans="1:44" x14ac:dyDescent="0.3">
      <c r="A198" s="26"/>
      <c r="B198" s="24"/>
      <c r="C198" s="25"/>
      <c r="D198" s="26"/>
      <c r="E198" s="6"/>
      <c r="F198" s="24"/>
      <c r="G198" s="26"/>
      <c r="H198" s="27"/>
      <c r="I198" s="27"/>
      <c r="J198" s="28"/>
      <c r="K198" s="29"/>
      <c r="L198" s="29"/>
      <c r="M198" s="27"/>
      <c r="N198" s="27"/>
      <c r="O198" s="27"/>
      <c r="P198" s="63"/>
      <c r="Q198" s="25"/>
      <c r="R198" s="25"/>
      <c r="S198" s="73"/>
      <c r="T198" s="29"/>
      <c r="U198" s="28"/>
      <c r="V198" s="28"/>
      <c r="W198" s="28"/>
      <c r="X198" s="28"/>
      <c r="Y198" s="28"/>
      <c r="Z198" s="28"/>
      <c r="AA198" s="28"/>
      <c r="AB198" s="28"/>
      <c r="AC198" s="28"/>
      <c r="AD198" s="28"/>
      <c r="AE198" s="28"/>
      <c r="AF198" s="28"/>
      <c r="AG198" s="28"/>
      <c r="AH198" s="28"/>
      <c r="AI198" s="28"/>
      <c r="AJ198" s="28"/>
      <c r="AK198" s="28"/>
      <c r="AL198" s="28"/>
      <c r="AM198" s="28"/>
      <c r="AN198" s="27"/>
      <c r="AO198" s="24"/>
      <c r="AP198" s="24"/>
      <c r="AQ198" s="24"/>
      <c r="AR198" s="27"/>
    </row>
    <row r="199" spans="1:44" x14ac:dyDescent="0.3">
      <c r="A199" s="26"/>
      <c r="B199" s="24"/>
      <c r="C199" s="25"/>
      <c r="D199" s="26"/>
      <c r="E199" s="6"/>
      <c r="F199" s="24"/>
      <c r="G199" s="26"/>
      <c r="H199" s="27"/>
      <c r="I199" s="27"/>
      <c r="J199" s="28"/>
      <c r="K199" s="29"/>
      <c r="L199" s="29"/>
      <c r="M199" s="27"/>
      <c r="N199" s="27"/>
      <c r="O199" s="27"/>
      <c r="P199" s="63"/>
      <c r="Q199" s="25"/>
      <c r="R199" s="25"/>
      <c r="S199" s="73"/>
      <c r="T199" s="29"/>
      <c r="U199" s="28"/>
      <c r="V199" s="28"/>
      <c r="W199" s="28"/>
      <c r="X199" s="28"/>
      <c r="Y199" s="28"/>
      <c r="Z199" s="28"/>
      <c r="AA199" s="28"/>
      <c r="AB199" s="28"/>
      <c r="AC199" s="28"/>
      <c r="AD199" s="28"/>
      <c r="AE199" s="28"/>
      <c r="AF199" s="28"/>
      <c r="AG199" s="28"/>
      <c r="AH199" s="28"/>
      <c r="AI199" s="28"/>
      <c r="AJ199" s="28"/>
      <c r="AK199" s="28"/>
      <c r="AL199" s="28"/>
      <c r="AM199" s="28"/>
      <c r="AN199" s="27"/>
      <c r="AO199" s="24"/>
      <c r="AP199" s="24"/>
      <c r="AQ199" s="24"/>
      <c r="AR199" s="27"/>
    </row>
    <row r="200" spans="1:44" s="2" customFormat="1" x14ac:dyDescent="0.3">
      <c r="A200" s="26"/>
      <c r="B200" s="24"/>
      <c r="C200" s="25"/>
      <c r="D200" s="26"/>
      <c r="E200" s="6"/>
      <c r="F200" s="24"/>
      <c r="G200" s="26"/>
      <c r="H200" s="27"/>
      <c r="I200" s="27"/>
      <c r="J200" s="28"/>
      <c r="K200" s="29"/>
      <c r="L200" s="29"/>
      <c r="M200" s="27"/>
      <c r="N200" s="27"/>
      <c r="O200" s="27"/>
      <c r="P200" s="63"/>
      <c r="Q200" s="25"/>
      <c r="R200" s="25"/>
      <c r="S200" s="73"/>
      <c r="T200" s="29"/>
      <c r="U200" s="28"/>
      <c r="V200" s="28"/>
      <c r="W200" s="28"/>
      <c r="X200" s="28"/>
      <c r="Y200" s="28"/>
      <c r="Z200" s="28"/>
      <c r="AA200" s="28"/>
      <c r="AB200" s="28"/>
      <c r="AC200" s="28"/>
      <c r="AD200" s="28"/>
      <c r="AE200" s="28"/>
      <c r="AF200" s="28"/>
      <c r="AG200" s="28"/>
      <c r="AH200" s="28"/>
      <c r="AI200" s="28"/>
      <c r="AJ200" s="28"/>
      <c r="AK200" s="28"/>
      <c r="AL200" s="28"/>
      <c r="AM200" s="28"/>
      <c r="AN200" s="27"/>
      <c r="AO200" s="24"/>
      <c r="AP200" s="24"/>
      <c r="AQ200" s="24"/>
      <c r="AR200" s="27"/>
    </row>
    <row r="201" spans="1:44" x14ac:dyDescent="0.3">
      <c r="A201" s="26"/>
      <c r="B201" s="24"/>
      <c r="C201" s="25"/>
      <c r="D201" s="26"/>
      <c r="E201" s="6"/>
      <c r="F201" s="24"/>
      <c r="G201" s="26"/>
      <c r="H201" s="27"/>
      <c r="I201" s="27"/>
      <c r="J201" s="28"/>
      <c r="K201" s="29"/>
      <c r="L201" s="29"/>
      <c r="M201" s="27"/>
      <c r="N201" s="27"/>
      <c r="O201" s="27"/>
      <c r="P201" s="63"/>
      <c r="Q201" s="25"/>
      <c r="R201" s="25"/>
      <c r="S201" s="73"/>
      <c r="T201" s="29"/>
      <c r="U201" s="28"/>
      <c r="V201" s="28"/>
      <c r="W201" s="28"/>
      <c r="X201" s="28"/>
      <c r="Y201" s="28"/>
      <c r="Z201" s="28"/>
      <c r="AA201" s="28"/>
      <c r="AB201" s="28"/>
      <c r="AC201" s="28"/>
      <c r="AD201" s="28"/>
      <c r="AE201" s="28"/>
      <c r="AF201" s="28"/>
      <c r="AG201" s="28"/>
      <c r="AH201" s="28"/>
      <c r="AI201" s="28"/>
      <c r="AJ201" s="28"/>
      <c r="AK201" s="28"/>
      <c r="AL201" s="28"/>
      <c r="AM201" s="28"/>
      <c r="AN201" s="27"/>
      <c r="AO201" s="24"/>
      <c r="AP201" s="24"/>
      <c r="AQ201" s="24"/>
      <c r="AR201" s="27"/>
    </row>
    <row r="202" spans="1:44" x14ac:dyDescent="0.3">
      <c r="A202" s="26"/>
      <c r="B202" s="24"/>
      <c r="C202" s="25"/>
      <c r="D202" s="26"/>
      <c r="E202" s="6"/>
      <c r="F202" s="24"/>
      <c r="G202" s="26"/>
      <c r="H202" s="27"/>
      <c r="I202" s="27"/>
      <c r="J202" s="28"/>
      <c r="K202" s="29"/>
      <c r="L202" s="29"/>
      <c r="M202" s="27"/>
      <c r="N202" s="27"/>
      <c r="O202" s="27"/>
      <c r="P202" s="63"/>
      <c r="Q202" s="25"/>
      <c r="R202" s="25"/>
      <c r="S202" s="73"/>
      <c r="T202" s="29"/>
      <c r="U202" s="28"/>
      <c r="V202" s="28"/>
      <c r="W202" s="28"/>
      <c r="X202" s="28"/>
      <c r="Y202" s="28"/>
      <c r="Z202" s="28"/>
      <c r="AA202" s="28"/>
      <c r="AB202" s="28"/>
      <c r="AC202" s="28"/>
      <c r="AD202" s="28"/>
      <c r="AE202" s="28"/>
      <c r="AF202" s="28"/>
      <c r="AG202" s="28"/>
      <c r="AH202" s="28"/>
      <c r="AI202" s="28"/>
      <c r="AJ202" s="28"/>
      <c r="AK202" s="28"/>
      <c r="AL202" s="28"/>
      <c r="AM202" s="28"/>
      <c r="AN202" s="27"/>
      <c r="AO202" s="24"/>
      <c r="AP202" s="24"/>
      <c r="AQ202" s="24"/>
      <c r="AR202" s="27"/>
    </row>
    <row r="203" spans="1:44" x14ac:dyDescent="0.3">
      <c r="A203" s="26"/>
      <c r="B203" s="24"/>
      <c r="C203" s="25"/>
      <c r="D203" s="26"/>
      <c r="E203" s="6"/>
      <c r="F203" s="24"/>
      <c r="G203" s="26"/>
      <c r="H203" s="27"/>
      <c r="I203" s="27"/>
      <c r="J203" s="28"/>
      <c r="K203" s="29"/>
      <c r="L203" s="29"/>
      <c r="M203" s="27"/>
      <c r="N203" s="27"/>
      <c r="O203" s="27"/>
      <c r="P203" s="63"/>
      <c r="Q203" s="25"/>
      <c r="R203" s="25"/>
      <c r="S203" s="73"/>
      <c r="T203" s="29"/>
      <c r="U203" s="28"/>
      <c r="V203" s="28"/>
      <c r="W203" s="28"/>
      <c r="X203" s="28"/>
      <c r="Y203" s="28"/>
      <c r="Z203" s="28"/>
      <c r="AA203" s="28"/>
      <c r="AB203" s="28"/>
      <c r="AC203" s="28"/>
      <c r="AD203" s="28"/>
      <c r="AE203" s="28"/>
      <c r="AF203" s="28"/>
      <c r="AG203" s="28"/>
      <c r="AH203" s="28"/>
      <c r="AI203" s="28"/>
      <c r="AJ203" s="28"/>
      <c r="AK203" s="28"/>
      <c r="AL203" s="28"/>
      <c r="AM203" s="28"/>
      <c r="AN203" s="27"/>
      <c r="AO203" s="24"/>
      <c r="AP203" s="24"/>
      <c r="AQ203" s="24"/>
      <c r="AR203" s="27"/>
    </row>
    <row r="204" spans="1:44" s="2" customFormat="1" x14ac:dyDescent="0.3">
      <c r="A204" s="26"/>
      <c r="B204" s="24"/>
      <c r="C204" s="25"/>
      <c r="D204" s="26"/>
      <c r="E204" s="6"/>
      <c r="F204" s="24"/>
      <c r="G204" s="26"/>
      <c r="H204" s="27"/>
      <c r="I204" s="27"/>
      <c r="J204" s="28"/>
      <c r="K204" s="29"/>
      <c r="L204" s="29"/>
      <c r="M204" s="27"/>
      <c r="N204" s="27"/>
      <c r="O204" s="27"/>
      <c r="P204" s="63"/>
      <c r="Q204" s="25"/>
      <c r="R204" s="25"/>
      <c r="S204" s="73"/>
      <c r="T204" s="29"/>
      <c r="U204" s="28"/>
      <c r="V204" s="28"/>
      <c r="W204" s="28"/>
      <c r="X204" s="28"/>
      <c r="Y204" s="28"/>
      <c r="Z204" s="28"/>
      <c r="AA204" s="28"/>
      <c r="AB204" s="28"/>
      <c r="AC204" s="28"/>
      <c r="AD204" s="28"/>
      <c r="AE204" s="28"/>
      <c r="AF204" s="28"/>
      <c r="AG204" s="28"/>
      <c r="AH204" s="28"/>
      <c r="AI204" s="28"/>
      <c r="AJ204" s="28"/>
      <c r="AK204" s="28"/>
      <c r="AL204" s="28"/>
      <c r="AM204" s="28"/>
      <c r="AN204" s="27"/>
      <c r="AO204" s="24"/>
      <c r="AP204" s="24"/>
      <c r="AQ204" s="24"/>
      <c r="AR204" s="27"/>
    </row>
    <row r="205" spans="1:44" x14ac:dyDescent="0.3">
      <c r="A205" s="26"/>
      <c r="B205" s="24"/>
      <c r="C205" s="25"/>
      <c r="D205" s="26"/>
      <c r="E205" s="6"/>
      <c r="F205" s="24"/>
      <c r="G205" s="25"/>
      <c r="H205" s="27"/>
      <c r="I205" s="27"/>
      <c r="J205" s="28"/>
      <c r="K205" s="29"/>
      <c r="L205" s="29"/>
      <c r="M205" s="27"/>
      <c r="N205" s="27"/>
      <c r="O205" s="27"/>
      <c r="P205" s="63"/>
      <c r="Q205" s="25"/>
      <c r="R205" s="25"/>
      <c r="S205" s="67"/>
      <c r="T205" s="29"/>
      <c r="U205" s="28"/>
      <c r="V205" s="28"/>
      <c r="W205" s="28"/>
      <c r="X205" s="28"/>
      <c r="Y205" s="28"/>
      <c r="Z205" s="28"/>
      <c r="AA205" s="28"/>
      <c r="AB205" s="28"/>
      <c r="AC205" s="28"/>
      <c r="AD205" s="28"/>
      <c r="AE205" s="28"/>
      <c r="AF205" s="28"/>
      <c r="AG205" s="28"/>
      <c r="AH205" s="28"/>
      <c r="AI205" s="28"/>
      <c r="AJ205" s="28"/>
      <c r="AK205" s="28"/>
      <c r="AL205" s="28"/>
      <c r="AM205" s="28"/>
      <c r="AN205" s="27"/>
      <c r="AO205" s="24"/>
      <c r="AP205" s="24"/>
      <c r="AQ205" s="24"/>
      <c r="AR205" s="27"/>
    </row>
    <row r="206" spans="1:44" x14ac:dyDescent="0.3">
      <c r="A206" s="26"/>
      <c r="B206" s="24"/>
      <c r="C206" s="25"/>
      <c r="D206" s="26"/>
      <c r="E206" s="6"/>
      <c r="F206" s="24"/>
      <c r="G206" s="25"/>
      <c r="H206" s="27"/>
      <c r="I206" s="27"/>
      <c r="J206" s="28"/>
      <c r="K206" s="29"/>
      <c r="L206" s="29"/>
      <c r="M206" s="27"/>
      <c r="N206" s="27"/>
      <c r="O206" s="27"/>
      <c r="P206" s="63"/>
      <c r="Q206" s="25"/>
      <c r="R206" s="25"/>
      <c r="S206" s="67"/>
      <c r="T206" s="29"/>
      <c r="U206" s="28"/>
      <c r="V206" s="28"/>
      <c r="W206" s="28"/>
      <c r="X206" s="28"/>
      <c r="Y206" s="28"/>
      <c r="Z206" s="28"/>
      <c r="AA206" s="28"/>
      <c r="AB206" s="28"/>
      <c r="AC206" s="28"/>
      <c r="AD206" s="28"/>
      <c r="AE206" s="28"/>
      <c r="AF206" s="28"/>
      <c r="AG206" s="28"/>
      <c r="AH206" s="28"/>
      <c r="AI206" s="28"/>
      <c r="AJ206" s="28"/>
      <c r="AK206" s="28"/>
      <c r="AL206" s="28"/>
      <c r="AM206" s="28"/>
      <c r="AN206" s="27"/>
      <c r="AO206" s="24"/>
      <c r="AP206" s="24"/>
      <c r="AQ206" s="24"/>
      <c r="AR206" s="27"/>
    </row>
    <row r="207" spans="1:44" x14ac:dyDescent="0.3">
      <c r="A207" s="26"/>
      <c r="B207" s="24"/>
      <c r="C207" s="25"/>
      <c r="D207" s="26"/>
      <c r="E207" s="6"/>
      <c r="F207" s="24"/>
      <c r="G207" s="25"/>
      <c r="H207" s="27"/>
      <c r="I207" s="27"/>
      <c r="J207" s="28"/>
      <c r="K207" s="29"/>
      <c r="L207" s="29"/>
      <c r="M207" s="27"/>
      <c r="N207" s="27"/>
      <c r="O207" s="27"/>
      <c r="P207" s="63"/>
      <c r="Q207" s="25"/>
      <c r="R207" s="25"/>
      <c r="S207" s="67"/>
      <c r="T207" s="29"/>
      <c r="U207" s="28"/>
      <c r="V207" s="28"/>
      <c r="W207" s="28"/>
      <c r="X207" s="28"/>
      <c r="Y207" s="28"/>
      <c r="Z207" s="28"/>
      <c r="AA207" s="28"/>
      <c r="AB207" s="28"/>
      <c r="AC207" s="28"/>
      <c r="AD207" s="28"/>
      <c r="AE207" s="28"/>
      <c r="AF207" s="28"/>
      <c r="AG207" s="28"/>
      <c r="AH207" s="28"/>
      <c r="AI207" s="28"/>
      <c r="AJ207" s="28"/>
      <c r="AK207" s="28"/>
      <c r="AL207" s="28"/>
      <c r="AM207" s="28"/>
      <c r="AN207" s="27"/>
      <c r="AO207" s="24"/>
      <c r="AP207" s="24"/>
      <c r="AQ207" s="24"/>
      <c r="AR207" s="27"/>
    </row>
    <row r="208" spans="1:44" x14ac:dyDescent="0.3">
      <c r="A208" s="26"/>
      <c r="B208" s="24"/>
      <c r="C208" s="25"/>
      <c r="D208" s="26"/>
      <c r="E208" s="6"/>
      <c r="F208" s="24"/>
      <c r="G208" s="26"/>
      <c r="H208" s="27"/>
      <c r="I208" s="27"/>
      <c r="J208" s="28"/>
      <c r="K208" s="29"/>
      <c r="L208" s="29"/>
      <c r="M208" s="27"/>
      <c r="N208" s="27"/>
      <c r="O208" s="27"/>
      <c r="P208" s="63"/>
      <c r="Q208" s="25"/>
      <c r="R208" s="25"/>
      <c r="S208" s="67"/>
      <c r="T208" s="29"/>
      <c r="U208" s="28"/>
      <c r="V208" s="28"/>
      <c r="W208" s="28"/>
      <c r="X208" s="28"/>
      <c r="Y208" s="28"/>
      <c r="Z208" s="28"/>
      <c r="AA208" s="28"/>
      <c r="AB208" s="28"/>
      <c r="AC208" s="28"/>
      <c r="AD208" s="28"/>
      <c r="AE208" s="28"/>
      <c r="AF208" s="28"/>
      <c r="AG208" s="28"/>
      <c r="AH208" s="28"/>
      <c r="AI208" s="28"/>
      <c r="AJ208" s="28"/>
      <c r="AK208" s="28"/>
      <c r="AL208" s="28"/>
      <c r="AM208" s="28"/>
      <c r="AN208" s="27"/>
      <c r="AO208" s="24"/>
      <c r="AP208" s="24"/>
      <c r="AQ208" s="24"/>
      <c r="AR208" s="27"/>
    </row>
    <row r="209" spans="1:44" x14ac:dyDescent="0.3">
      <c r="A209" s="26"/>
      <c r="B209" s="24"/>
      <c r="C209" s="25"/>
      <c r="D209" s="26"/>
      <c r="E209" s="6"/>
      <c r="F209" s="24"/>
      <c r="G209" s="25"/>
      <c r="H209" s="27"/>
      <c r="I209" s="27"/>
      <c r="J209" s="28"/>
      <c r="K209" s="29"/>
      <c r="L209" s="29"/>
      <c r="M209" s="27"/>
      <c r="N209" s="27"/>
      <c r="O209" s="27"/>
      <c r="P209" s="63"/>
      <c r="Q209" s="25"/>
      <c r="R209" s="25"/>
      <c r="S209" s="67"/>
      <c r="T209" s="29"/>
      <c r="U209" s="28"/>
      <c r="V209" s="28"/>
      <c r="W209" s="28"/>
      <c r="X209" s="28"/>
      <c r="Y209" s="28"/>
      <c r="Z209" s="28"/>
      <c r="AA209" s="28"/>
      <c r="AB209" s="28"/>
      <c r="AC209" s="28"/>
      <c r="AD209" s="28"/>
      <c r="AE209" s="28"/>
      <c r="AF209" s="28"/>
      <c r="AG209" s="28"/>
      <c r="AH209" s="28"/>
      <c r="AI209" s="28"/>
      <c r="AJ209" s="28"/>
      <c r="AK209" s="28"/>
      <c r="AL209" s="28"/>
      <c r="AM209" s="28"/>
      <c r="AN209" s="27"/>
      <c r="AO209" s="24"/>
      <c r="AP209" s="24"/>
      <c r="AQ209" s="24"/>
      <c r="AR209" s="27"/>
    </row>
    <row r="210" spans="1:44" x14ac:dyDescent="0.3">
      <c r="A210" s="26"/>
      <c r="B210" s="24"/>
      <c r="C210" s="25"/>
      <c r="D210" s="26"/>
      <c r="E210" s="6"/>
      <c r="F210" s="24"/>
      <c r="G210" s="26"/>
      <c r="H210" s="27"/>
      <c r="I210" s="27"/>
      <c r="J210" s="28"/>
      <c r="K210" s="29"/>
      <c r="L210" s="29"/>
      <c r="M210" s="27"/>
      <c r="N210" s="27"/>
      <c r="O210" s="27"/>
      <c r="P210" s="63"/>
      <c r="Q210" s="25"/>
      <c r="R210" s="25"/>
      <c r="S210" s="67"/>
      <c r="T210" s="29"/>
      <c r="U210" s="28"/>
      <c r="V210" s="28"/>
      <c r="W210" s="28"/>
      <c r="X210" s="28"/>
      <c r="Y210" s="28"/>
      <c r="Z210" s="28"/>
      <c r="AA210" s="28"/>
      <c r="AB210" s="28"/>
      <c r="AC210" s="28"/>
      <c r="AD210" s="28"/>
      <c r="AE210" s="28"/>
      <c r="AF210" s="28"/>
      <c r="AG210" s="28"/>
      <c r="AH210" s="28"/>
      <c r="AI210" s="28"/>
      <c r="AJ210" s="28"/>
      <c r="AK210" s="28"/>
      <c r="AL210" s="28"/>
      <c r="AM210" s="28"/>
      <c r="AN210" s="27"/>
      <c r="AO210" s="24"/>
      <c r="AP210" s="24"/>
      <c r="AQ210" s="24"/>
      <c r="AR210" s="27"/>
    </row>
    <row r="211" spans="1:44" x14ac:dyDescent="0.3">
      <c r="A211" s="26"/>
      <c r="B211" s="24"/>
      <c r="C211" s="25"/>
      <c r="D211" s="26"/>
      <c r="E211" s="6"/>
      <c r="F211" s="24"/>
      <c r="G211" s="25"/>
      <c r="H211" s="27"/>
      <c r="I211" s="27"/>
      <c r="J211" s="28"/>
      <c r="K211" s="29"/>
      <c r="L211" s="29"/>
      <c r="M211" s="27"/>
      <c r="N211" s="27"/>
      <c r="O211" s="27"/>
      <c r="P211" s="63"/>
      <c r="Q211" s="25"/>
      <c r="R211" s="25"/>
      <c r="S211" s="67"/>
      <c r="T211" s="29"/>
      <c r="U211" s="28"/>
      <c r="V211" s="28"/>
      <c r="W211" s="28"/>
      <c r="X211" s="28"/>
      <c r="Y211" s="28"/>
      <c r="Z211" s="28"/>
      <c r="AA211" s="28"/>
      <c r="AB211" s="28"/>
      <c r="AC211" s="28"/>
      <c r="AD211" s="28"/>
      <c r="AE211" s="28"/>
      <c r="AF211" s="28"/>
      <c r="AG211" s="28"/>
      <c r="AH211" s="28"/>
      <c r="AI211" s="28"/>
      <c r="AJ211" s="28"/>
      <c r="AK211" s="28"/>
      <c r="AL211" s="28"/>
      <c r="AM211" s="28"/>
      <c r="AN211" s="27"/>
      <c r="AO211" s="24"/>
      <c r="AP211" s="24"/>
      <c r="AQ211" s="24"/>
      <c r="AR211" s="27"/>
    </row>
    <row r="212" spans="1:44" x14ac:dyDescent="0.3">
      <c r="A212" s="26"/>
      <c r="B212" s="24"/>
      <c r="C212" s="25"/>
      <c r="D212" s="26"/>
      <c r="E212" s="6"/>
      <c r="F212" s="24"/>
      <c r="G212" s="25"/>
      <c r="H212" s="27"/>
      <c r="I212" s="27"/>
      <c r="J212" s="28"/>
      <c r="K212" s="29"/>
      <c r="L212" s="29"/>
      <c r="M212" s="27"/>
      <c r="N212" s="27"/>
      <c r="O212" s="27"/>
      <c r="P212" s="63"/>
      <c r="Q212" s="25"/>
      <c r="R212" s="25"/>
      <c r="S212" s="67"/>
      <c r="T212" s="29"/>
      <c r="U212" s="28"/>
      <c r="V212" s="28"/>
      <c r="W212" s="28"/>
      <c r="X212" s="28"/>
      <c r="Y212" s="28"/>
      <c r="Z212" s="28"/>
      <c r="AA212" s="28"/>
      <c r="AB212" s="28"/>
      <c r="AC212" s="28"/>
      <c r="AD212" s="28"/>
      <c r="AE212" s="28"/>
      <c r="AF212" s="28"/>
      <c r="AG212" s="28"/>
      <c r="AH212" s="28"/>
      <c r="AI212" s="28"/>
      <c r="AJ212" s="28"/>
      <c r="AK212" s="28"/>
      <c r="AL212" s="28"/>
      <c r="AM212" s="28"/>
      <c r="AN212" s="27"/>
      <c r="AO212" s="24"/>
      <c r="AP212" s="24"/>
      <c r="AQ212" s="24"/>
      <c r="AR212" s="27"/>
    </row>
    <row r="213" spans="1:44" x14ac:dyDescent="0.3">
      <c r="A213" s="26"/>
      <c r="B213" s="24"/>
      <c r="C213" s="25"/>
      <c r="D213" s="26"/>
      <c r="E213" s="6"/>
      <c r="F213" s="24"/>
      <c r="G213" s="26"/>
      <c r="H213" s="27"/>
      <c r="I213" s="27"/>
      <c r="J213" s="28"/>
      <c r="K213" s="29"/>
      <c r="L213" s="29"/>
      <c r="M213" s="27"/>
      <c r="N213" s="27"/>
      <c r="O213" s="27"/>
      <c r="P213" s="63"/>
      <c r="Q213" s="25"/>
      <c r="R213" s="25"/>
      <c r="S213" s="67"/>
      <c r="T213" s="29"/>
      <c r="U213" s="28"/>
      <c r="V213" s="28"/>
      <c r="W213" s="28"/>
      <c r="X213" s="28"/>
      <c r="Y213" s="28"/>
      <c r="Z213" s="28"/>
      <c r="AA213" s="28"/>
      <c r="AB213" s="28"/>
      <c r="AC213" s="28"/>
      <c r="AD213" s="28"/>
      <c r="AE213" s="28"/>
      <c r="AF213" s="28"/>
      <c r="AG213" s="28"/>
      <c r="AH213" s="28"/>
      <c r="AI213" s="28"/>
      <c r="AJ213" s="28"/>
      <c r="AK213" s="28"/>
      <c r="AL213" s="28"/>
      <c r="AM213" s="28"/>
      <c r="AN213" s="27"/>
      <c r="AO213" s="24"/>
      <c r="AP213" s="24"/>
      <c r="AQ213" s="24"/>
      <c r="AR213" s="27"/>
    </row>
    <row r="214" spans="1:44" x14ac:dyDescent="0.3">
      <c r="A214" s="26"/>
      <c r="B214" s="24"/>
      <c r="C214" s="25"/>
      <c r="D214" s="26"/>
      <c r="E214" s="6"/>
      <c r="F214" s="24"/>
      <c r="G214" s="25"/>
      <c r="H214" s="27"/>
      <c r="I214" s="27"/>
      <c r="J214" s="28"/>
      <c r="K214" s="29"/>
      <c r="L214" s="29"/>
      <c r="M214" s="27"/>
      <c r="N214" s="27"/>
      <c r="O214" s="27"/>
      <c r="P214" s="63"/>
      <c r="Q214" s="25"/>
      <c r="R214" s="25"/>
      <c r="S214" s="67"/>
      <c r="T214" s="29"/>
      <c r="U214" s="28"/>
      <c r="V214" s="28"/>
      <c r="W214" s="28"/>
      <c r="X214" s="28"/>
      <c r="Y214" s="28"/>
      <c r="Z214" s="28"/>
      <c r="AA214" s="28"/>
      <c r="AB214" s="28"/>
      <c r="AC214" s="28"/>
      <c r="AD214" s="28"/>
      <c r="AE214" s="28"/>
      <c r="AF214" s="28"/>
      <c r="AG214" s="28"/>
      <c r="AH214" s="28"/>
      <c r="AI214" s="28"/>
      <c r="AJ214" s="28"/>
      <c r="AK214" s="28"/>
      <c r="AL214" s="28"/>
      <c r="AM214" s="28"/>
      <c r="AN214" s="27"/>
      <c r="AO214" s="24"/>
      <c r="AP214" s="24"/>
      <c r="AQ214" s="24"/>
      <c r="AR214" s="27"/>
    </row>
    <row r="215" spans="1:44" x14ac:dyDescent="0.3">
      <c r="A215" s="26"/>
      <c r="B215" s="24"/>
      <c r="C215" s="25"/>
      <c r="D215" s="26"/>
      <c r="E215" s="6"/>
      <c r="F215" s="24"/>
      <c r="G215" s="25"/>
      <c r="H215" s="27"/>
      <c r="I215" s="27"/>
      <c r="J215" s="28"/>
      <c r="K215" s="29"/>
      <c r="L215" s="29"/>
      <c r="M215" s="27"/>
      <c r="N215" s="27"/>
      <c r="O215" s="27"/>
      <c r="P215" s="63"/>
      <c r="Q215" s="25"/>
      <c r="R215" s="25"/>
      <c r="S215" s="67"/>
      <c r="T215" s="29"/>
      <c r="U215" s="28"/>
      <c r="V215" s="28"/>
      <c r="W215" s="28"/>
      <c r="X215" s="28"/>
      <c r="Y215" s="28"/>
      <c r="Z215" s="28"/>
      <c r="AA215" s="28"/>
      <c r="AB215" s="28"/>
      <c r="AC215" s="28"/>
      <c r="AD215" s="28"/>
      <c r="AE215" s="28"/>
      <c r="AF215" s="28"/>
      <c r="AG215" s="28"/>
      <c r="AH215" s="28"/>
      <c r="AI215" s="28"/>
      <c r="AJ215" s="28"/>
      <c r="AK215" s="28"/>
      <c r="AL215" s="28"/>
      <c r="AM215" s="28"/>
      <c r="AN215" s="27"/>
      <c r="AO215" s="24"/>
      <c r="AP215" s="24"/>
      <c r="AQ215" s="24"/>
      <c r="AR215" s="27"/>
    </row>
    <row r="216" spans="1:44" x14ac:dyDescent="0.3">
      <c r="A216" s="26"/>
      <c r="B216" s="24"/>
      <c r="C216" s="25"/>
      <c r="D216" s="26"/>
      <c r="E216" s="6"/>
      <c r="F216" s="24"/>
      <c r="G216" s="26"/>
      <c r="H216" s="27"/>
      <c r="I216" s="27"/>
      <c r="J216" s="28"/>
      <c r="K216" s="29"/>
      <c r="L216" s="29"/>
      <c r="M216" s="27"/>
      <c r="N216" s="27"/>
      <c r="O216" s="27"/>
      <c r="P216" s="63"/>
      <c r="Q216" s="25"/>
      <c r="R216" s="25"/>
      <c r="S216" s="67"/>
      <c r="T216" s="29"/>
      <c r="U216" s="28"/>
      <c r="V216" s="28"/>
      <c r="W216" s="28"/>
      <c r="X216" s="28"/>
      <c r="Y216" s="28"/>
      <c r="Z216" s="28"/>
      <c r="AA216" s="28"/>
      <c r="AB216" s="28"/>
      <c r="AC216" s="28"/>
      <c r="AD216" s="28"/>
      <c r="AE216" s="28"/>
      <c r="AF216" s="28"/>
      <c r="AG216" s="28"/>
      <c r="AH216" s="28"/>
      <c r="AI216" s="28"/>
      <c r="AJ216" s="28"/>
      <c r="AK216" s="28"/>
      <c r="AL216" s="28"/>
      <c r="AM216" s="28"/>
      <c r="AN216" s="27"/>
      <c r="AO216" s="24"/>
      <c r="AP216" s="24"/>
      <c r="AQ216" s="24"/>
      <c r="AR216" s="27"/>
    </row>
    <row r="217" spans="1:44" x14ac:dyDescent="0.3">
      <c r="A217" s="26"/>
      <c r="B217" s="24"/>
      <c r="C217" s="25"/>
      <c r="D217" s="26"/>
      <c r="E217" s="6"/>
      <c r="F217" s="24"/>
      <c r="G217" s="25"/>
      <c r="H217" s="27"/>
      <c r="I217" s="27"/>
      <c r="J217" s="28"/>
      <c r="K217" s="29"/>
      <c r="L217" s="29"/>
      <c r="M217" s="27"/>
      <c r="N217" s="27"/>
      <c r="O217" s="27"/>
      <c r="P217" s="63"/>
      <c r="Q217" s="25"/>
      <c r="R217" s="25"/>
      <c r="S217" s="73"/>
      <c r="T217" s="29"/>
      <c r="U217" s="28"/>
      <c r="V217" s="28"/>
      <c r="W217" s="28"/>
      <c r="X217" s="28"/>
      <c r="Y217" s="28"/>
      <c r="Z217" s="28"/>
      <c r="AA217" s="28"/>
      <c r="AB217" s="28"/>
      <c r="AC217" s="28"/>
      <c r="AD217" s="28"/>
      <c r="AE217" s="28"/>
      <c r="AF217" s="28"/>
      <c r="AG217" s="28"/>
      <c r="AH217" s="28"/>
      <c r="AI217" s="28"/>
      <c r="AJ217" s="28"/>
      <c r="AK217" s="28"/>
      <c r="AL217" s="28"/>
      <c r="AM217" s="28"/>
      <c r="AN217" s="27"/>
      <c r="AO217" s="24"/>
      <c r="AP217" s="24"/>
      <c r="AQ217" s="24"/>
      <c r="AR217" s="27"/>
    </row>
    <row r="218" spans="1:44" x14ac:dyDescent="0.3">
      <c r="A218" s="26"/>
      <c r="B218" s="24"/>
      <c r="C218" s="25"/>
      <c r="D218" s="26"/>
      <c r="E218" s="6"/>
      <c r="F218" s="24"/>
      <c r="G218" s="26"/>
      <c r="H218" s="27"/>
      <c r="I218" s="27"/>
      <c r="J218" s="28"/>
      <c r="K218" s="29"/>
      <c r="L218" s="29"/>
      <c r="M218" s="27"/>
      <c r="N218" s="27"/>
      <c r="O218" s="27"/>
      <c r="P218" s="63"/>
      <c r="Q218" s="25"/>
      <c r="R218" s="25"/>
      <c r="S218" s="67"/>
      <c r="T218" s="29"/>
      <c r="U218" s="28"/>
      <c r="V218" s="28"/>
      <c r="W218" s="28"/>
      <c r="X218" s="28"/>
      <c r="Y218" s="28"/>
      <c r="Z218" s="28"/>
      <c r="AA218" s="28"/>
      <c r="AB218" s="28"/>
      <c r="AC218" s="28"/>
      <c r="AD218" s="28"/>
      <c r="AE218" s="28"/>
      <c r="AF218" s="28"/>
      <c r="AG218" s="28"/>
      <c r="AH218" s="28"/>
      <c r="AI218" s="28"/>
      <c r="AJ218" s="28"/>
      <c r="AK218" s="28"/>
      <c r="AL218" s="28"/>
      <c r="AM218" s="28"/>
      <c r="AN218" s="27"/>
      <c r="AO218" s="24"/>
      <c r="AP218" s="24"/>
      <c r="AQ218" s="24"/>
      <c r="AR218" s="27"/>
    </row>
    <row r="219" spans="1:44" x14ac:dyDescent="0.3">
      <c r="A219" s="26"/>
      <c r="B219" s="24"/>
      <c r="C219" s="25"/>
      <c r="D219" s="26"/>
      <c r="E219" s="6"/>
      <c r="F219" s="24"/>
      <c r="G219" s="25"/>
      <c r="H219" s="27"/>
      <c r="I219" s="27"/>
      <c r="J219" s="28"/>
      <c r="K219" s="29"/>
      <c r="L219" s="29"/>
      <c r="M219" s="27"/>
      <c r="N219" s="27"/>
      <c r="O219" s="27"/>
      <c r="P219" s="63"/>
      <c r="Q219" s="25"/>
      <c r="R219" s="25"/>
      <c r="S219" s="67"/>
      <c r="T219" s="29"/>
      <c r="U219" s="28"/>
      <c r="V219" s="28"/>
      <c r="W219" s="28"/>
      <c r="X219" s="28"/>
      <c r="Y219" s="28"/>
      <c r="Z219" s="28"/>
      <c r="AA219" s="28"/>
      <c r="AB219" s="28"/>
      <c r="AC219" s="28"/>
      <c r="AD219" s="28"/>
      <c r="AE219" s="28"/>
      <c r="AF219" s="28"/>
      <c r="AG219" s="28"/>
      <c r="AH219" s="28"/>
      <c r="AI219" s="28"/>
      <c r="AJ219" s="28"/>
      <c r="AK219" s="28"/>
      <c r="AL219" s="28"/>
      <c r="AM219" s="28"/>
      <c r="AN219" s="27"/>
      <c r="AO219" s="24"/>
      <c r="AP219" s="24"/>
      <c r="AQ219" s="24"/>
      <c r="AR219" s="27"/>
    </row>
    <row r="220" spans="1:44" x14ac:dyDescent="0.3">
      <c r="A220" s="26"/>
      <c r="B220" s="24"/>
      <c r="C220" s="25"/>
      <c r="D220" s="26"/>
      <c r="E220" s="6"/>
      <c r="F220" s="24"/>
      <c r="G220" s="25"/>
      <c r="H220" s="27"/>
      <c r="I220" s="27"/>
      <c r="J220" s="28"/>
      <c r="K220" s="29"/>
      <c r="L220" s="29"/>
      <c r="M220" s="27"/>
      <c r="N220" s="27"/>
      <c r="O220" s="27"/>
      <c r="P220" s="63"/>
      <c r="Q220" s="25"/>
      <c r="R220" s="25"/>
      <c r="S220" s="67"/>
      <c r="T220" s="29"/>
      <c r="U220" s="28"/>
      <c r="V220" s="28"/>
      <c r="W220" s="28"/>
      <c r="X220" s="28"/>
      <c r="Y220" s="28"/>
      <c r="Z220" s="28"/>
      <c r="AA220" s="28"/>
      <c r="AB220" s="28"/>
      <c r="AC220" s="28"/>
      <c r="AD220" s="28"/>
      <c r="AE220" s="28"/>
      <c r="AF220" s="28"/>
      <c r="AG220" s="28"/>
      <c r="AH220" s="28"/>
      <c r="AI220" s="28"/>
      <c r="AJ220" s="28"/>
      <c r="AK220" s="28"/>
      <c r="AL220" s="28"/>
      <c r="AM220" s="28"/>
      <c r="AN220" s="27"/>
      <c r="AO220" s="24"/>
      <c r="AP220" s="24"/>
      <c r="AQ220" s="24"/>
      <c r="AR220" s="27"/>
    </row>
    <row r="221" spans="1:44" x14ac:dyDescent="0.3">
      <c r="A221" s="26"/>
      <c r="B221" s="24"/>
      <c r="C221" s="25"/>
      <c r="D221" s="26"/>
      <c r="E221" s="6"/>
      <c r="F221" s="24"/>
      <c r="G221" s="25"/>
      <c r="H221" s="27"/>
      <c r="I221" s="27"/>
      <c r="J221" s="28"/>
      <c r="K221" s="29"/>
      <c r="L221" s="29"/>
      <c r="M221" s="27"/>
      <c r="N221" s="27"/>
      <c r="O221" s="27"/>
      <c r="P221" s="63"/>
      <c r="Q221" s="25"/>
      <c r="R221" s="25"/>
      <c r="S221" s="67"/>
      <c r="T221" s="29"/>
      <c r="U221" s="28"/>
      <c r="V221" s="28"/>
      <c r="W221" s="28"/>
      <c r="X221" s="28"/>
      <c r="Y221" s="28"/>
      <c r="Z221" s="28"/>
      <c r="AA221" s="28"/>
      <c r="AB221" s="28"/>
      <c r="AC221" s="28"/>
      <c r="AD221" s="28"/>
      <c r="AE221" s="28"/>
      <c r="AF221" s="28"/>
      <c r="AG221" s="28"/>
      <c r="AH221" s="28"/>
      <c r="AI221" s="28"/>
      <c r="AJ221" s="28"/>
      <c r="AK221" s="28"/>
      <c r="AL221" s="28"/>
      <c r="AM221" s="28"/>
      <c r="AN221" s="27"/>
      <c r="AO221" s="24"/>
      <c r="AP221" s="24"/>
      <c r="AQ221" s="24"/>
      <c r="AR221" s="27"/>
    </row>
    <row r="222" spans="1:44" x14ac:dyDescent="0.3">
      <c r="A222" s="26"/>
      <c r="B222" s="24"/>
      <c r="C222" s="25"/>
      <c r="D222" s="26"/>
      <c r="E222" s="6"/>
      <c r="F222" s="24"/>
      <c r="G222" s="25"/>
      <c r="H222" s="27"/>
      <c r="I222" s="27"/>
      <c r="J222" s="28"/>
      <c r="K222" s="29"/>
      <c r="L222" s="29"/>
      <c r="M222" s="27"/>
      <c r="N222" s="27"/>
      <c r="O222" s="27"/>
      <c r="P222" s="63"/>
      <c r="Q222" s="25"/>
      <c r="R222" s="25"/>
      <c r="S222" s="67"/>
      <c r="T222" s="29"/>
      <c r="U222" s="28"/>
      <c r="V222" s="28"/>
      <c r="W222" s="28"/>
      <c r="X222" s="28"/>
      <c r="Y222" s="28"/>
      <c r="Z222" s="28"/>
      <c r="AA222" s="28"/>
      <c r="AB222" s="28"/>
      <c r="AC222" s="28"/>
      <c r="AD222" s="28"/>
      <c r="AE222" s="28"/>
      <c r="AF222" s="28"/>
      <c r="AG222" s="28"/>
      <c r="AH222" s="28"/>
      <c r="AI222" s="28"/>
      <c r="AJ222" s="28"/>
      <c r="AK222" s="28"/>
      <c r="AL222" s="28"/>
      <c r="AM222" s="28"/>
      <c r="AN222" s="27"/>
      <c r="AO222" s="24"/>
      <c r="AP222" s="24"/>
      <c r="AQ222" s="24"/>
      <c r="AR222" s="27"/>
    </row>
    <row r="223" spans="1:44" x14ac:dyDescent="0.3">
      <c r="A223" s="26"/>
      <c r="B223" s="24"/>
      <c r="C223" s="25"/>
      <c r="D223" s="26"/>
      <c r="E223" s="6"/>
      <c r="F223" s="24"/>
      <c r="G223" s="26"/>
      <c r="H223" s="27"/>
      <c r="I223" s="27"/>
      <c r="J223" s="28"/>
      <c r="K223" s="29"/>
      <c r="L223" s="29"/>
      <c r="M223" s="27"/>
      <c r="N223" s="27"/>
      <c r="O223" s="27"/>
      <c r="P223" s="63"/>
      <c r="Q223" s="25"/>
      <c r="R223" s="25"/>
      <c r="S223" s="67"/>
      <c r="T223" s="29"/>
      <c r="U223" s="28"/>
      <c r="V223" s="28"/>
      <c r="W223" s="28"/>
      <c r="X223" s="28"/>
      <c r="Y223" s="28"/>
      <c r="Z223" s="28"/>
      <c r="AA223" s="28"/>
      <c r="AB223" s="28"/>
      <c r="AC223" s="28"/>
      <c r="AD223" s="28"/>
      <c r="AE223" s="28"/>
      <c r="AF223" s="28"/>
      <c r="AG223" s="28"/>
      <c r="AH223" s="28"/>
      <c r="AI223" s="28"/>
      <c r="AJ223" s="28"/>
      <c r="AK223" s="28"/>
      <c r="AL223" s="28"/>
      <c r="AM223" s="28"/>
      <c r="AN223" s="27"/>
      <c r="AO223" s="24"/>
      <c r="AP223" s="24"/>
      <c r="AQ223" s="24"/>
      <c r="AR223" s="27"/>
    </row>
    <row r="224" spans="1:44" x14ac:dyDescent="0.3">
      <c r="A224" s="26"/>
      <c r="B224" s="24"/>
      <c r="C224" s="25"/>
      <c r="D224" s="26"/>
      <c r="E224" s="6"/>
      <c r="F224" s="24"/>
      <c r="G224" s="26"/>
      <c r="H224" s="27"/>
      <c r="I224" s="27"/>
      <c r="J224" s="28"/>
      <c r="K224" s="29"/>
      <c r="L224" s="29"/>
      <c r="M224" s="27"/>
      <c r="N224" s="27"/>
      <c r="O224" s="27"/>
      <c r="P224" s="63"/>
      <c r="Q224" s="25"/>
      <c r="R224" s="25"/>
      <c r="S224" s="67"/>
      <c r="T224" s="29"/>
      <c r="U224" s="28"/>
      <c r="V224" s="28"/>
      <c r="W224" s="28"/>
      <c r="X224" s="28"/>
      <c r="Y224" s="28"/>
      <c r="Z224" s="28"/>
      <c r="AA224" s="28"/>
      <c r="AB224" s="28"/>
      <c r="AC224" s="28"/>
      <c r="AD224" s="28"/>
      <c r="AE224" s="28"/>
      <c r="AF224" s="28"/>
      <c r="AG224" s="28"/>
      <c r="AH224" s="28"/>
      <c r="AI224" s="28"/>
      <c r="AJ224" s="28"/>
      <c r="AK224" s="28"/>
      <c r="AL224" s="28"/>
      <c r="AM224" s="28"/>
      <c r="AN224" s="27"/>
      <c r="AO224" s="24"/>
      <c r="AP224" s="24"/>
      <c r="AQ224" s="24"/>
      <c r="AR224" s="27"/>
    </row>
    <row r="225" spans="1:44" x14ac:dyDescent="0.3">
      <c r="A225" s="26"/>
      <c r="B225" s="24"/>
      <c r="C225" s="25"/>
      <c r="D225" s="26"/>
      <c r="E225" s="6"/>
      <c r="F225" s="24"/>
      <c r="G225" s="26"/>
      <c r="H225" s="27"/>
      <c r="I225" s="27"/>
      <c r="J225" s="28"/>
      <c r="K225" s="29"/>
      <c r="L225" s="29"/>
      <c r="M225" s="27"/>
      <c r="N225" s="27"/>
      <c r="O225" s="27"/>
      <c r="P225" s="63"/>
      <c r="Q225" s="25"/>
      <c r="R225" s="25"/>
      <c r="S225" s="73"/>
      <c r="T225" s="29"/>
      <c r="U225" s="28"/>
      <c r="V225" s="28"/>
      <c r="W225" s="28"/>
      <c r="X225" s="28"/>
      <c r="Y225" s="28"/>
      <c r="Z225" s="28"/>
      <c r="AA225" s="28"/>
      <c r="AB225" s="28"/>
      <c r="AC225" s="28"/>
      <c r="AD225" s="28"/>
      <c r="AE225" s="28"/>
      <c r="AF225" s="28"/>
      <c r="AG225" s="28"/>
      <c r="AH225" s="28"/>
      <c r="AI225" s="28"/>
      <c r="AJ225" s="28"/>
      <c r="AK225" s="28"/>
      <c r="AL225" s="28"/>
      <c r="AM225" s="28"/>
      <c r="AN225" s="27"/>
      <c r="AO225" s="24"/>
      <c r="AP225" s="24"/>
      <c r="AQ225" s="24"/>
      <c r="AR225" s="27"/>
    </row>
    <row r="226" spans="1:44" x14ac:dyDescent="0.3">
      <c r="A226" s="26"/>
      <c r="B226" s="24"/>
      <c r="C226" s="25"/>
      <c r="D226" s="26"/>
      <c r="E226" s="6"/>
      <c r="F226" s="24"/>
      <c r="G226" s="25"/>
      <c r="H226" s="27"/>
      <c r="I226" s="27"/>
      <c r="J226" s="28"/>
      <c r="K226" s="29"/>
      <c r="L226" s="29"/>
      <c r="M226" s="27"/>
      <c r="N226" s="27"/>
      <c r="O226" s="27"/>
      <c r="P226" s="63"/>
      <c r="Q226" s="25"/>
      <c r="R226" s="25"/>
      <c r="S226" s="73"/>
      <c r="T226" s="29"/>
      <c r="U226" s="28"/>
      <c r="V226" s="28"/>
      <c r="W226" s="28"/>
      <c r="X226" s="28"/>
      <c r="Y226" s="28"/>
      <c r="Z226" s="28"/>
      <c r="AA226" s="28"/>
      <c r="AB226" s="28"/>
      <c r="AC226" s="28"/>
      <c r="AD226" s="28"/>
      <c r="AE226" s="28"/>
      <c r="AF226" s="28"/>
      <c r="AG226" s="28"/>
      <c r="AH226" s="28"/>
      <c r="AI226" s="28"/>
      <c r="AJ226" s="28"/>
      <c r="AK226" s="28"/>
      <c r="AL226" s="28"/>
      <c r="AM226" s="28"/>
      <c r="AN226" s="27"/>
      <c r="AO226" s="24"/>
      <c r="AP226" s="24"/>
      <c r="AQ226" s="24"/>
      <c r="AR226" s="27"/>
    </row>
    <row r="227" spans="1:44" x14ac:dyDescent="0.3">
      <c r="A227" s="26"/>
      <c r="B227" s="24"/>
      <c r="C227" s="25"/>
      <c r="D227" s="26"/>
      <c r="E227" s="6"/>
      <c r="F227" s="24"/>
      <c r="G227" s="25"/>
      <c r="H227" s="27"/>
      <c r="I227" s="27"/>
      <c r="J227" s="28"/>
      <c r="K227" s="29"/>
      <c r="L227" s="29"/>
      <c r="M227" s="27"/>
      <c r="N227" s="27"/>
      <c r="O227" s="27"/>
      <c r="P227" s="63"/>
      <c r="Q227" s="25"/>
      <c r="R227" s="25"/>
      <c r="S227" s="73"/>
      <c r="T227" s="29"/>
      <c r="U227" s="28"/>
      <c r="V227" s="28"/>
      <c r="W227" s="28"/>
      <c r="X227" s="28"/>
      <c r="Y227" s="28"/>
      <c r="Z227" s="28"/>
      <c r="AA227" s="28"/>
      <c r="AB227" s="28"/>
      <c r="AC227" s="28"/>
      <c r="AD227" s="28"/>
      <c r="AE227" s="28"/>
      <c r="AF227" s="28"/>
      <c r="AG227" s="28"/>
      <c r="AH227" s="28"/>
      <c r="AI227" s="28"/>
      <c r="AJ227" s="28"/>
      <c r="AK227" s="28"/>
      <c r="AL227" s="28"/>
      <c r="AM227" s="28"/>
      <c r="AN227" s="27"/>
      <c r="AO227" s="24"/>
      <c r="AP227" s="24"/>
      <c r="AQ227" s="24"/>
      <c r="AR227" s="27"/>
    </row>
    <row r="228" spans="1:44" x14ac:dyDescent="0.3">
      <c r="A228" s="26"/>
      <c r="B228" s="24"/>
      <c r="C228" s="25"/>
      <c r="D228" s="26"/>
      <c r="E228" s="6"/>
      <c r="F228" s="24"/>
      <c r="G228" s="25"/>
      <c r="H228" s="27"/>
      <c r="I228" s="27"/>
      <c r="J228" s="28"/>
      <c r="K228" s="29"/>
      <c r="L228" s="29"/>
      <c r="M228" s="27"/>
      <c r="N228" s="27"/>
      <c r="O228" s="27"/>
      <c r="P228" s="63"/>
      <c r="Q228" s="25"/>
      <c r="R228" s="25"/>
      <c r="S228" s="67"/>
      <c r="T228" s="29"/>
      <c r="U228" s="28"/>
      <c r="V228" s="28"/>
      <c r="W228" s="28"/>
      <c r="X228" s="28"/>
      <c r="Y228" s="28"/>
      <c r="Z228" s="28"/>
      <c r="AA228" s="28"/>
      <c r="AB228" s="28"/>
      <c r="AC228" s="28"/>
      <c r="AD228" s="28"/>
      <c r="AE228" s="28"/>
      <c r="AF228" s="28"/>
      <c r="AG228" s="28"/>
      <c r="AH228" s="28"/>
      <c r="AI228" s="28"/>
      <c r="AJ228" s="28"/>
      <c r="AK228" s="28"/>
      <c r="AL228" s="28"/>
      <c r="AM228" s="28"/>
      <c r="AN228" s="27"/>
      <c r="AO228" s="24"/>
      <c r="AP228" s="24"/>
      <c r="AQ228" s="24"/>
      <c r="AR228" s="27"/>
    </row>
    <row r="229" spans="1:44" x14ac:dyDescent="0.3">
      <c r="A229" s="26"/>
      <c r="B229" s="24"/>
      <c r="C229" s="25"/>
      <c r="D229" s="26"/>
      <c r="E229" s="6"/>
      <c r="F229" s="24"/>
      <c r="G229" s="25"/>
      <c r="H229" s="27"/>
      <c r="I229" s="27"/>
      <c r="J229" s="28"/>
      <c r="K229" s="29"/>
      <c r="L229" s="29"/>
      <c r="M229" s="27"/>
      <c r="N229" s="27"/>
      <c r="O229" s="27"/>
      <c r="P229" s="63"/>
      <c r="Q229" s="25"/>
      <c r="R229" s="25"/>
      <c r="S229" s="67"/>
      <c r="T229" s="29"/>
      <c r="U229" s="28"/>
      <c r="V229" s="28"/>
      <c r="W229" s="28"/>
      <c r="X229" s="28"/>
      <c r="Y229" s="28"/>
      <c r="Z229" s="28"/>
      <c r="AA229" s="28"/>
      <c r="AB229" s="28"/>
      <c r="AC229" s="28"/>
      <c r="AD229" s="28"/>
      <c r="AE229" s="28"/>
      <c r="AF229" s="28"/>
      <c r="AG229" s="28"/>
      <c r="AH229" s="28"/>
      <c r="AI229" s="28"/>
      <c r="AJ229" s="28"/>
      <c r="AK229" s="28"/>
      <c r="AL229" s="28"/>
      <c r="AM229" s="28"/>
      <c r="AN229" s="27"/>
      <c r="AO229" s="24"/>
      <c r="AP229" s="24"/>
      <c r="AQ229" s="24"/>
      <c r="AR229" s="27"/>
    </row>
    <row r="230" spans="1:44" x14ac:dyDescent="0.3">
      <c r="A230" s="26"/>
      <c r="B230" s="24"/>
      <c r="C230" s="25"/>
      <c r="D230" s="26"/>
      <c r="E230" s="6"/>
      <c r="F230" s="24"/>
      <c r="G230" s="25"/>
      <c r="H230" s="27"/>
      <c r="I230" s="27"/>
      <c r="J230" s="28"/>
      <c r="K230" s="29"/>
      <c r="L230" s="29"/>
      <c r="M230" s="27"/>
      <c r="N230" s="27"/>
      <c r="O230" s="27"/>
      <c r="P230" s="63"/>
      <c r="Q230" s="25"/>
      <c r="R230" s="25"/>
      <c r="S230" s="73"/>
      <c r="T230" s="29"/>
      <c r="U230" s="28"/>
      <c r="V230" s="28"/>
      <c r="W230" s="28"/>
      <c r="X230" s="28"/>
      <c r="Y230" s="28"/>
      <c r="Z230" s="28"/>
      <c r="AA230" s="28"/>
      <c r="AB230" s="28"/>
      <c r="AC230" s="28"/>
      <c r="AD230" s="28"/>
      <c r="AE230" s="28"/>
      <c r="AF230" s="28"/>
      <c r="AG230" s="28"/>
      <c r="AH230" s="28"/>
      <c r="AI230" s="28"/>
      <c r="AJ230" s="28"/>
      <c r="AK230" s="28"/>
      <c r="AL230" s="28"/>
      <c r="AM230" s="28"/>
      <c r="AN230" s="27"/>
      <c r="AO230" s="24"/>
      <c r="AP230" s="24"/>
      <c r="AQ230" s="24"/>
      <c r="AR230" s="27"/>
    </row>
    <row r="231" spans="1:44" x14ac:dyDescent="0.3">
      <c r="A231" s="26"/>
      <c r="B231" s="24"/>
      <c r="C231" s="25"/>
      <c r="D231" s="26"/>
      <c r="E231" s="6"/>
      <c r="F231" s="24"/>
      <c r="G231" s="25"/>
      <c r="H231" s="27"/>
      <c r="I231" s="27"/>
      <c r="J231" s="28"/>
      <c r="K231" s="29"/>
      <c r="L231" s="29"/>
      <c r="M231" s="27"/>
      <c r="N231" s="27"/>
      <c r="O231" s="27"/>
      <c r="P231" s="63"/>
      <c r="Q231" s="25"/>
      <c r="R231" s="25"/>
      <c r="S231" s="67"/>
      <c r="T231" s="29"/>
      <c r="U231" s="28"/>
      <c r="V231" s="28"/>
      <c r="W231" s="28"/>
      <c r="X231" s="28"/>
      <c r="Y231" s="28"/>
      <c r="Z231" s="28"/>
      <c r="AA231" s="28"/>
      <c r="AB231" s="28"/>
      <c r="AC231" s="28"/>
      <c r="AD231" s="28"/>
      <c r="AE231" s="28"/>
      <c r="AF231" s="28"/>
      <c r="AG231" s="28"/>
      <c r="AH231" s="28"/>
      <c r="AI231" s="28"/>
      <c r="AJ231" s="28"/>
      <c r="AK231" s="28"/>
      <c r="AL231" s="28"/>
      <c r="AM231" s="28"/>
      <c r="AN231" s="27"/>
      <c r="AO231" s="24"/>
      <c r="AP231" s="24"/>
      <c r="AQ231" s="24"/>
      <c r="AR231" s="27"/>
    </row>
    <row r="232" spans="1:44" x14ac:dyDescent="0.3">
      <c r="A232" s="26"/>
      <c r="B232" s="24"/>
      <c r="C232" s="25"/>
      <c r="D232" s="26"/>
      <c r="E232" s="6"/>
      <c r="F232" s="24"/>
      <c r="G232" s="25"/>
      <c r="H232" s="27"/>
      <c r="I232" s="27"/>
      <c r="J232" s="28"/>
      <c r="K232" s="29"/>
      <c r="L232" s="29"/>
      <c r="M232" s="27"/>
      <c r="N232" s="27"/>
      <c r="O232" s="27"/>
      <c r="P232" s="63"/>
      <c r="Q232" s="25"/>
      <c r="R232" s="25"/>
      <c r="S232" s="67"/>
      <c r="T232" s="29"/>
      <c r="U232" s="28"/>
      <c r="V232" s="28"/>
      <c r="W232" s="28"/>
      <c r="X232" s="28"/>
      <c r="Y232" s="28"/>
      <c r="Z232" s="28"/>
      <c r="AA232" s="28"/>
      <c r="AB232" s="28"/>
      <c r="AC232" s="28"/>
      <c r="AD232" s="28"/>
      <c r="AE232" s="28"/>
      <c r="AF232" s="28"/>
      <c r="AG232" s="28"/>
      <c r="AH232" s="28"/>
      <c r="AI232" s="28"/>
      <c r="AJ232" s="28"/>
      <c r="AK232" s="28"/>
      <c r="AL232" s="28"/>
      <c r="AM232" s="28"/>
      <c r="AN232" s="27"/>
      <c r="AO232" s="24"/>
      <c r="AP232" s="24"/>
      <c r="AQ232" s="24"/>
      <c r="AR232" s="27"/>
    </row>
    <row r="233" spans="1:44" x14ac:dyDescent="0.3">
      <c r="A233" s="26"/>
      <c r="B233" s="24"/>
      <c r="C233" s="25"/>
      <c r="D233" s="26"/>
      <c r="E233" s="6"/>
      <c r="F233" s="24"/>
      <c r="G233" s="25"/>
      <c r="H233" s="27"/>
      <c r="I233" s="27"/>
      <c r="J233" s="28"/>
      <c r="K233" s="29"/>
      <c r="L233" s="29"/>
      <c r="M233" s="27"/>
      <c r="N233" s="27"/>
      <c r="O233" s="27"/>
      <c r="P233" s="63"/>
      <c r="Q233" s="25"/>
      <c r="R233" s="25"/>
      <c r="S233" s="67"/>
      <c r="T233" s="29"/>
      <c r="U233" s="28"/>
      <c r="V233" s="28"/>
      <c r="W233" s="28"/>
      <c r="X233" s="28"/>
      <c r="Y233" s="28"/>
      <c r="Z233" s="28"/>
      <c r="AA233" s="28"/>
      <c r="AB233" s="28"/>
      <c r="AC233" s="28"/>
      <c r="AD233" s="28"/>
      <c r="AE233" s="28"/>
      <c r="AF233" s="28"/>
      <c r="AG233" s="28"/>
      <c r="AH233" s="28"/>
      <c r="AI233" s="28"/>
      <c r="AJ233" s="28"/>
      <c r="AK233" s="28"/>
      <c r="AL233" s="28"/>
      <c r="AM233" s="28"/>
      <c r="AN233" s="27"/>
      <c r="AO233" s="24"/>
      <c r="AP233" s="24"/>
      <c r="AQ233" s="24"/>
      <c r="AR233" s="27"/>
    </row>
    <row r="234" spans="1:44" x14ac:dyDescent="0.3">
      <c r="A234" s="26"/>
      <c r="B234" s="24"/>
      <c r="C234" s="25"/>
      <c r="D234" s="26"/>
      <c r="E234" s="6"/>
      <c r="F234" s="24"/>
      <c r="G234" s="25"/>
      <c r="H234" s="27"/>
      <c r="I234" s="27"/>
      <c r="J234" s="28"/>
      <c r="K234" s="29"/>
      <c r="L234" s="29"/>
      <c r="M234" s="27"/>
      <c r="N234" s="27"/>
      <c r="O234" s="27"/>
      <c r="P234" s="63"/>
      <c r="Q234" s="25"/>
      <c r="R234" s="25"/>
      <c r="S234" s="67"/>
      <c r="T234" s="29"/>
      <c r="U234" s="28"/>
      <c r="V234" s="28"/>
      <c r="W234" s="28"/>
      <c r="X234" s="28"/>
      <c r="Y234" s="28"/>
      <c r="Z234" s="28"/>
      <c r="AA234" s="28"/>
      <c r="AB234" s="28"/>
      <c r="AC234" s="28"/>
      <c r="AD234" s="28"/>
      <c r="AE234" s="28"/>
      <c r="AF234" s="28"/>
      <c r="AG234" s="28"/>
      <c r="AH234" s="28"/>
      <c r="AI234" s="28"/>
      <c r="AJ234" s="28"/>
      <c r="AK234" s="28"/>
      <c r="AL234" s="28"/>
      <c r="AM234" s="28"/>
      <c r="AN234" s="27"/>
      <c r="AO234" s="24"/>
      <c r="AP234" s="24"/>
      <c r="AQ234" s="24"/>
      <c r="AR234" s="27"/>
    </row>
    <row r="235" spans="1:44" x14ac:dyDescent="0.3">
      <c r="A235" s="26"/>
      <c r="B235" s="24"/>
      <c r="C235" s="25"/>
      <c r="D235" s="26"/>
      <c r="E235" s="6"/>
      <c r="F235" s="24"/>
      <c r="G235" s="25"/>
      <c r="H235" s="27"/>
      <c r="I235" s="27"/>
      <c r="J235" s="28"/>
      <c r="K235" s="29"/>
      <c r="L235" s="29"/>
      <c r="M235" s="27"/>
      <c r="N235" s="27"/>
      <c r="O235" s="27"/>
      <c r="P235" s="63"/>
      <c r="Q235" s="25"/>
      <c r="R235" s="25"/>
      <c r="S235" s="67"/>
      <c r="T235" s="29"/>
      <c r="U235" s="28"/>
      <c r="V235" s="28"/>
      <c r="W235" s="28"/>
      <c r="X235" s="28"/>
      <c r="Y235" s="28"/>
      <c r="Z235" s="28"/>
      <c r="AA235" s="28"/>
      <c r="AB235" s="28"/>
      <c r="AC235" s="28"/>
      <c r="AD235" s="28"/>
      <c r="AE235" s="28"/>
      <c r="AF235" s="28"/>
      <c r="AG235" s="28"/>
      <c r="AH235" s="28"/>
      <c r="AI235" s="28"/>
      <c r="AJ235" s="28"/>
      <c r="AK235" s="28"/>
      <c r="AL235" s="28"/>
      <c r="AM235" s="28"/>
      <c r="AN235" s="27"/>
      <c r="AO235" s="24"/>
      <c r="AP235" s="24"/>
      <c r="AQ235" s="24"/>
      <c r="AR235" s="27"/>
    </row>
    <row r="236" spans="1:44" x14ac:dyDescent="0.3">
      <c r="A236" s="26"/>
      <c r="B236" s="24"/>
      <c r="C236" s="25"/>
      <c r="D236" s="26"/>
      <c r="E236" s="6"/>
      <c r="F236" s="24"/>
      <c r="G236" s="25"/>
      <c r="H236" s="27"/>
      <c r="I236" s="27"/>
      <c r="J236" s="28"/>
      <c r="K236" s="29"/>
      <c r="L236" s="29"/>
      <c r="M236" s="27"/>
      <c r="N236" s="27"/>
      <c r="O236" s="27"/>
      <c r="P236" s="63"/>
      <c r="Q236" s="25"/>
      <c r="R236" s="25"/>
      <c r="S236" s="67"/>
      <c r="T236" s="29"/>
      <c r="U236" s="28"/>
      <c r="V236" s="28"/>
      <c r="W236" s="28"/>
      <c r="X236" s="28"/>
      <c r="Y236" s="28"/>
      <c r="Z236" s="28"/>
      <c r="AA236" s="28"/>
      <c r="AB236" s="28"/>
      <c r="AC236" s="28"/>
      <c r="AD236" s="28"/>
      <c r="AE236" s="28"/>
      <c r="AF236" s="28"/>
      <c r="AG236" s="28"/>
      <c r="AH236" s="28"/>
      <c r="AI236" s="28"/>
      <c r="AJ236" s="28"/>
      <c r="AK236" s="28"/>
      <c r="AL236" s="28"/>
      <c r="AM236" s="28"/>
      <c r="AN236" s="27"/>
      <c r="AO236" s="24"/>
      <c r="AP236" s="24"/>
      <c r="AQ236" s="24"/>
      <c r="AR236" s="27"/>
    </row>
    <row r="237" spans="1:44" x14ac:dyDescent="0.3">
      <c r="A237" s="26"/>
      <c r="B237" s="24"/>
      <c r="C237" s="25"/>
      <c r="D237" s="26"/>
      <c r="E237" s="6"/>
      <c r="F237" s="24"/>
      <c r="G237" s="25"/>
      <c r="H237" s="27"/>
      <c r="I237" s="27"/>
      <c r="J237" s="28"/>
      <c r="K237" s="29"/>
      <c r="L237" s="29"/>
      <c r="M237" s="27"/>
      <c r="N237" s="27"/>
      <c r="O237" s="27"/>
      <c r="P237" s="63"/>
      <c r="Q237" s="25"/>
      <c r="R237" s="25"/>
      <c r="S237" s="67"/>
      <c r="T237" s="29"/>
      <c r="U237" s="28"/>
      <c r="V237" s="28"/>
      <c r="W237" s="28"/>
      <c r="X237" s="28"/>
      <c r="Y237" s="28"/>
      <c r="Z237" s="28"/>
      <c r="AA237" s="28"/>
      <c r="AB237" s="28"/>
      <c r="AC237" s="28"/>
      <c r="AD237" s="28"/>
      <c r="AE237" s="28"/>
      <c r="AF237" s="28"/>
      <c r="AG237" s="28"/>
      <c r="AH237" s="28"/>
      <c r="AI237" s="28"/>
      <c r="AJ237" s="28"/>
      <c r="AK237" s="28"/>
      <c r="AL237" s="28"/>
      <c r="AM237" s="28"/>
      <c r="AN237" s="27"/>
      <c r="AO237" s="24"/>
      <c r="AP237" s="24"/>
      <c r="AQ237" s="24"/>
      <c r="AR237" s="27"/>
    </row>
    <row r="238" spans="1:44" x14ac:dyDescent="0.3">
      <c r="A238" s="26"/>
      <c r="B238" s="24"/>
      <c r="C238" s="25"/>
      <c r="D238" s="26"/>
      <c r="E238" s="6"/>
      <c r="F238" s="24"/>
      <c r="G238" s="25"/>
      <c r="H238" s="27"/>
      <c r="I238" s="27"/>
      <c r="J238" s="28"/>
      <c r="K238" s="29"/>
      <c r="L238" s="29"/>
      <c r="M238" s="27"/>
      <c r="N238" s="27"/>
      <c r="O238" s="27"/>
      <c r="P238" s="63"/>
      <c r="Q238" s="25"/>
      <c r="R238" s="25"/>
      <c r="S238" s="67"/>
      <c r="T238" s="29"/>
      <c r="U238" s="28"/>
      <c r="V238" s="28"/>
      <c r="W238" s="28"/>
      <c r="X238" s="28"/>
      <c r="Y238" s="28"/>
      <c r="Z238" s="28"/>
      <c r="AA238" s="28"/>
      <c r="AB238" s="28"/>
      <c r="AC238" s="28"/>
      <c r="AD238" s="28"/>
      <c r="AE238" s="28"/>
      <c r="AF238" s="28"/>
      <c r="AG238" s="28"/>
      <c r="AH238" s="28"/>
      <c r="AI238" s="28"/>
      <c r="AJ238" s="28"/>
      <c r="AK238" s="28"/>
      <c r="AL238" s="28"/>
      <c r="AM238" s="28"/>
      <c r="AN238" s="27"/>
      <c r="AO238" s="24"/>
      <c r="AP238" s="24"/>
      <c r="AQ238" s="24"/>
      <c r="AR238" s="27"/>
    </row>
    <row r="239" spans="1:44" x14ac:dyDescent="0.3">
      <c r="A239" s="26"/>
      <c r="B239" s="24"/>
      <c r="C239" s="25"/>
      <c r="D239" s="26"/>
      <c r="E239" s="6"/>
      <c r="F239" s="24"/>
      <c r="G239" s="25"/>
      <c r="H239" s="27"/>
      <c r="I239" s="27"/>
      <c r="J239" s="28"/>
      <c r="K239" s="29"/>
      <c r="L239" s="29"/>
      <c r="M239" s="27"/>
      <c r="N239" s="27"/>
      <c r="O239" s="27"/>
      <c r="P239" s="63"/>
      <c r="Q239" s="25"/>
      <c r="R239" s="25"/>
      <c r="S239" s="67"/>
      <c r="T239" s="29"/>
      <c r="U239" s="28"/>
      <c r="V239" s="28"/>
      <c r="W239" s="28"/>
      <c r="X239" s="28"/>
      <c r="Y239" s="28"/>
      <c r="Z239" s="28"/>
      <c r="AA239" s="28"/>
      <c r="AB239" s="28"/>
      <c r="AC239" s="28"/>
      <c r="AD239" s="28"/>
      <c r="AE239" s="28"/>
      <c r="AF239" s="28"/>
      <c r="AG239" s="28"/>
      <c r="AH239" s="28"/>
      <c r="AI239" s="28"/>
      <c r="AJ239" s="28"/>
      <c r="AK239" s="28"/>
      <c r="AL239" s="28"/>
      <c r="AM239" s="28"/>
      <c r="AN239" s="27"/>
      <c r="AO239" s="24"/>
      <c r="AP239" s="24"/>
      <c r="AQ239" s="24"/>
      <c r="AR239" s="27"/>
    </row>
    <row r="240" spans="1:44" x14ac:dyDescent="0.3">
      <c r="A240" s="26"/>
      <c r="B240" s="24"/>
      <c r="C240" s="25"/>
      <c r="D240" s="26"/>
      <c r="E240" s="6"/>
      <c r="F240" s="24"/>
      <c r="G240" s="25"/>
      <c r="H240" s="27"/>
      <c r="I240" s="27"/>
      <c r="J240" s="28"/>
      <c r="K240" s="29"/>
      <c r="L240" s="29"/>
      <c r="M240" s="27"/>
      <c r="N240" s="27"/>
      <c r="O240" s="27"/>
      <c r="P240" s="63"/>
      <c r="Q240" s="25"/>
      <c r="R240" s="25"/>
      <c r="S240" s="67"/>
      <c r="T240" s="29"/>
      <c r="U240" s="28"/>
      <c r="V240" s="28"/>
      <c r="W240" s="28"/>
      <c r="X240" s="28"/>
      <c r="Y240" s="28"/>
      <c r="Z240" s="28"/>
      <c r="AA240" s="28"/>
      <c r="AB240" s="28"/>
      <c r="AC240" s="28"/>
      <c r="AD240" s="28"/>
      <c r="AE240" s="28"/>
      <c r="AF240" s="28"/>
      <c r="AG240" s="28"/>
      <c r="AH240" s="28"/>
      <c r="AI240" s="28"/>
      <c r="AJ240" s="28"/>
      <c r="AK240" s="28"/>
      <c r="AL240" s="28"/>
      <c r="AM240" s="28"/>
      <c r="AN240" s="27"/>
      <c r="AO240" s="24"/>
      <c r="AP240" s="24"/>
      <c r="AQ240" s="24"/>
      <c r="AR240" s="27"/>
    </row>
    <row r="241" spans="1:44" x14ac:dyDescent="0.3">
      <c r="A241" s="26"/>
      <c r="B241" s="24"/>
      <c r="C241" s="25"/>
      <c r="D241" s="26"/>
      <c r="E241" s="6"/>
      <c r="F241" s="24"/>
      <c r="G241" s="25"/>
      <c r="H241" s="27"/>
      <c r="I241" s="27"/>
      <c r="J241" s="28"/>
      <c r="K241" s="29"/>
      <c r="L241" s="29"/>
      <c r="M241" s="27"/>
      <c r="N241" s="27"/>
      <c r="O241" s="27"/>
      <c r="P241" s="63"/>
      <c r="Q241" s="25"/>
      <c r="R241" s="25"/>
      <c r="S241" s="67"/>
      <c r="T241" s="29"/>
      <c r="U241" s="28"/>
      <c r="V241" s="28"/>
      <c r="W241" s="28"/>
      <c r="X241" s="28"/>
      <c r="Y241" s="28"/>
      <c r="Z241" s="28"/>
      <c r="AA241" s="28"/>
      <c r="AB241" s="28"/>
      <c r="AC241" s="28"/>
      <c r="AD241" s="28"/>
      <c r="AE241" s="28"/>
      <c r="AF241" s="28"/>
      <c r="AG241" s="28"/>
      <c r="AH241" s="28"/>
      <c r="AI241" s="28"/>
      <c r="AJ241" s="28"/>
      <c r="AK241" s="28"/>
      <c r="AL241" s="28"/>
      <c r="AM241" s="28"/>
      <c r="AN241" s="27"/>
      <c r="AO241" s="24"/>
      <c r="AP241" s="24"/>
      <c r="AQ241" s="24"/>
      <c r="AR241" s="27"/>
    </row>
    <row r="242" spans="1:44" x14ac:dyDescent="0.3">
      <c r="A242" s="26"/>
      <c r="B242" s="24"/>
      <c r="C242" s="25"/>
      <c r="D242" s="26"/>
      <c r="E242" s="6"/>
      <c r="F242" s="24"/>
      <c r="G242" s="25"/>
      <c r="H242" s="27"/>
      <c r="I242" s="27"/>
      <c r="J242" s="28"/>
      <c r="K242" s="29"/>
      <c r="L242" s="29"/>
      <c r="M242" s="27"/>
      <c r="N242" s="27"/>
      <c r="O242" s="27"/>
      <c r="P242" s="63"/>
      <c r="Q242" s="25"/>
      <c r="R242" s="25"/>
      <c r="S242" s="67"/>
      <c r="T242" s="29"/>
      <c r="U242" s="28"/>
      <c r="V242" s="28"/>
      <c r="W242" s="28"/>
      <c r="X242" s="28"/>
      <c r="Y242" s="28"/>
      <c r="Z242" s="28"/>
      <c r="AA242" s="28"/>
      <c r="AB242" s="28"/>
      <c r="AC242" s="28"/>
      <c r="AD242" s="28"/>
      <c r="AE242" s="28"/>
      <c r="AF242" s="28"/>
      <c r="AG242" s="28"/>
      <c r="AH242" s="28"/>
      <c r="AI242" s="28"/>
      <c r="AJ242" s="28"/>
      <c r="AK242" s="28"/>
      <c r="AL242" s="28"/>
      <c r="AM242" s="28"/>
      <c r="AN242" s="27"/>
      <c r="AO242" s="24"/>
      <c r="AP242" s="24"/>
      <c r="AQ242" s="24"/>
      <c r="AR242" s="27"/>
    </row>
    <row r="243" spans="1:44" x14ac:dyDescent="0.3">
      <c r="A243" s="26"/>
      <c r="B243" s="24"/>
      <c r="C243" s="25"/>
      <c r="D243" s="26"/>
      <c r="E243" s="6"/>
      <c r="F243" s="24"/>
      <c r="G243" s="25"/>
      <c r="H243" s="27"/>
      <c r="I243" s="27"/>
      <c r="J243" s="28"/>
      <c r="K243" s="29"/>
      <c r="L243" s="29"/>
      <c r="M243" s="27"/>
      <c r="N243" s="27"/>
      <c r="O243" s="27"/>
      <c r="P243" s="63"/>
      <c r="Q243" s="25"/>
      <c r="R243" s="25"/>
      <c r="S243" s="67"/>
      <c r="T243" s="29"/>
      <c r="U243" s="28"/>
      <c r="V243" s="28"/>
      <c r="W243" s="28"/>
      <c r="X243" s="28"/>
      <c r="Y243" s="28"/>
      <c r="Z243" s="28"/>
      <c r="AA243" s="28"/>
      <c r="AB243" s="28"/>
      <c r="AC243" s="28"/>
      <c r="AD243" s="28"/>
      <c r="AE243" s="28"/>
      <c r="AF243" s="28"/>
      <c r="AG243" s="28"/>
      <c r="AH243" s="28"/>
      <c r="AI243" s="28"/>
      <c r="AJ243" s="28"/>
      <c r="AK243" s="28"/>
      <c r="AL243" s="28"/>
      <c r="AM243" s="28"/>
      <c r="AN243" s="27"/>
      <c r="AO243" s="24"/>
      <c r="AP243" s="24"/>
      <c r="AQ243" s="24"/>
      <c r="AR243" s="27"/>
    </row>
    <row r="244" spans="1:44" x14ac:dyDescent="0.3">
      <c r="A244" s="26"/>
      <c r="B244" s="24"/>
      <c r="C244" s="25"/>
      <c r="D244" s="26"/>
      <c r="E244" s="6"/>
      <c r="F244" s="24"/>
      <c r="G244" s="25"/>
      <c r="H244" s="27"/>
      <c r="I244" s="27"/>
      <c r="J244" s="28"/>
      <c r="K244" s="29"/>
      <c r="L244" s="29"/>
      <c r="M244" s="27"/>
      <c r="N244" s="27"/>
      <c r="O244" s="27"/>
      <c r="P244" s="63"/>
      <c r="Q244" s="25"/>
      <c r="R244" s="25"/>
      <c r="S244" s="67"/>
      <c r="T244" s="29"/>
      <c r="U244" s="28"/>
      <c r="V244" s="28"/>
      <c r="W244" s="28"/>
      <c r="X244" s="28"/>
      <c r="Y244" s="28"/>
      <c r="Z244" s="28"/>
      <c r="AA244" s="28"/>
      <c r="AB244" s="28"/>
      <c r="AC244" s="28"/>
      <c r="AD244" s="28"/>
      <c r="AE244" s="28"/>
      <c r="AF244" s="28"/>
      <c r="AG244" s="28"/>
      <c r="AH244" s="28"/>
      <c r="AI244" s="28"/>
      <c r="AJ244" s="28"/>
      <c r="AK244" s="28"/>
      <c r="AL244" s="28"/>
      <c r="AM244" s="28"/>
      <c r="AN244" s="27"/>
      <c r="AO244" s="24"/>
      <c r="AP244" s="24"/>
      <c r="AQ244" s="24"/>
      <c r="AR244" s="27"/>
    </row>
    <row r="245" spans="1:44" x14ac:dyDescent="0.3">
      <c r="A245" s="26"/>
      <c r="B245" s="24"/>
      <c r="C245" s="25"/>
      <c r="D245" s="26"/>
      <c r="E245" s="6"/>
      <c r="F245" s="24"/>
      <c r="G245" s="25"/>
      <c r="H245" s="27"/>
      <c r="I245" s="27"/>
      <c r="J245" s="28"/>
      <c r="K245" s="29"/>
      <c r="L245" s="29"/>
      <c r="M245" s="27"/>
      <c r="N245" s="27"/>
      <c r="O245" s="27"/>
      <c r="P245" s="63"/>
      <c r="Q245" s="25"/>
      <c r="R245" s="25"/>
      <c r="S245" s="67"/>
      <c r="T245" s="29"/>
      <c r="U245" s="28"/>
      <c r="V245" s="28"/>
      <c r="W245" s="28"/>
      <c r="X245" s="28"/>
      <c r="Y245" s="28"/>
      <c r="Z245" s="28"/>
      <c r="AA245" s="28"/>
      <c r="AB245" s="28"/>
      <c r="AC245" s="28"/>
      <c r="AD245" s="28"/>
      <c r="AE245" s="28"/>
      <c r="AF245" s="28"/>
      <c r="AG245" s="28"/>
      <c r="AH245" s="28"/>
      <c r="AI245" s="28"/>
      <c r="AJ245" s="28"/>
      <c r="AK245" s="28"/>
      <c r="AL245" s="28"/>
      <c r="AM245" s="28"/>
      <c r="AN245" s="27"/>
      <c r="AO245" s="24"/>
      <c r="AP245" s="24"/>
      <c r="AQ245" s="24"/>
      <c r="AR245" s="27"/>
    </row>
    <row r="246" spans="1:44" x14ac:dyDescent="0.3">
      <c r="A246" s="26"/>
      <c r="B246" s="24"/>
      <c r="C246" s="25"/>
      <c r="D246" s="26"/>
      <c r="E246" s="6"/>
      <c r="F246" s="24"/>
      <c r="G246" s="25"/>
      <c r="H246" s="27"/>
      <c r="I246" s="27"/>
      <c r="J246" s="28"/>
      <c r="K246" s="29"/>
      <c r="L246" s="29"/>
      <c r="M246" s="27"/>
      <c r="N246" s="27"/>
      <c r="O246" s="27"/>
      <c r="P246" s="63"/>
      <c r="Q246" s="25"/>
      <c r="R246" s="25"/>
      <c r="S246" s="67"/>
      <c r="T246" s="29"/>
      <c r="U246" s="28"/>
      <c r="V246" s="28"/>
      <c r="W246" s="28"/>
      <c r="X246" s="28"/>
      <c r="Y246" s="28"/>
      <c r="Z246" s="28"/>
      <c r="AA246" s="28"/>
      <c r="AB246" s="28"/>
      <c r="AC246" s="28"/>
      <c r="AD246" s="28"/>
      <c r="AE246" s="28"/>
      <c r="AF246" s="28"/>
      <c r="AG246" s="28"/>
      <c r="AH246" s="28"/>
      <c r="AI246" s="28"/>
      <c r="AJ246" s="28"/>
      <c r="AK246" s="28"/>
      <c r="AL246" s="28"/>
      <c r="AM246" s="28"/>
      <c r="AN246" s="27"/>
      <c r="AO246" s="24"/>
      <c r="AP246" s="24"/>
      <c r="AQ246" s="24"/>
      <c r="AR246" s="27"/>
    </row>
    <row r="247" spans="1:44" x14ac:dyDescent="0.3">
      <c r="A247" s="26"/>
      <c r="B247" s="24"/>
      <c r="C247" s="25"/>
      <c r="D247" s="26"/>
      <c r="E247" s="6"/>
      <c r="F247" s="24"/>
      <c r="G247" s="25"/>
      <c r="H247" s="27"/>
      <c r="I247" s="27"/>
      <c r="J247" s="28"/>
      <c r="K247" s="29"/>
      <c r="L247" s="29"/>
      <c r="M247" s="27"/>
      <c r="N247" s="27"/>
      <c r="O247" s="27"/>
      <c r="P247" s="63"/>
      <c r="Q247" s="25"/>
      <c r="R247" s="25"/>
      <c r="S247" s="67"/>
      <c r="T247" s="29"/>
      <c r="U247" s="28"/>
      <c r="V247" s="28"/>
      <c r="W247" s="28"/>
      <c r="X247" s="28"/>
      <c r="Y247" s="28"/>
      <c r="Z247" s="28"/>
      <c r="AA247" s="28"/>
      <c r="AB247" s="28"/>
      <c r="AC247" s="28"/>
      <c r="AD247" s="28"/>
      <c r="AE247" s="28"/>
      <c r="AF247" s="28"/>
      <c r="AG247" s="28"/>
      <c r="AH247" s="28"/>
      <c r="AI247" s="28"/>
      <c r="AJ247" s="28"/>
      <c r="AK247" s="28"/>
      <c r="AL247" s="28"/>
      <c r="AM247" s="28"/>
      <c r="AN247" s="27"/>
      <c r="AO247" s="24"/>
      <c r="AP247" s="24"/>
      <c r="AQ247" s="24"/>
      <c r="AR247" s="27"/>
    </row>
    <row r="248" spans="1:44" x14ac:dyDescent="0.3">
      <c r="A248" s="26"/>
      <c r="B248" s="24"/>
      <c r="C248" s="25"/>
      <c r="D248" s="26"/>
      <c r="E248" s="6"/>
      <c r="F248" s="24"/>
      <c r="G248" s="25"/>
      <c r="H248" s="27"/>
      <c r="I248" s="27"/>
      <c r="J248" s="28"/>
      <c r="K248" s="29"/>
      <c r="L248" s="29"/>
      <c r="M248" s="27"/>
      <c r="N248" s="27"/>
      <c r="O248" s="27"/>
      <c r="P248" s="63"/>
      <c r="Q248" s="25"/>
      <c r="R248" s="25"/>
      <c r="S248" s="67"/>
      <c r="T248" s="29"/>
      <c r="U248" s="28"/>
      <c r="V248" s="28"/>
      <c r="W248" s="28"/>
      <c r="X248" s="28"/>
      <c r="Y248" s="28"/>
      <c r="Z248" s="28"/>
      <c r="AA248" s="28"/>
      <c r="AB248" s="28"/>
      <c r="AC248" s="28"/>
      <c r="AD248" s="28"/>
      <c r="AE248" s="28"/>
      <c r="AF248" s="28"/>
      <c r="AG248" s="28"/>
      <c r="AH248" s="28"/>
      <c r="AI248" s="28"/>
      <c r="AJ248" s="28"/>
      <c r="AK248" s="28"/>
      <c r="AL248" s="28"/>
      <c r="AM248" s="28"/>
      <c r="AN248" s="27"/>
      <c r="AO248" s="24"/>
      <c r="AP248" s="24"/>
      <c r="AQ248" s="24"/>
      <c r="AR248" s="27"/>
    </row>
    <row r="249" spans="1:44" x14ac:dyDescent="0.3">
      <c r="A249" s="26"/>
      <c r="B249" s="24"/>
      <c r="C249" s="25"/>
      <c r="D249" s="26"/>
      <c r="E249" s="6"/>
      <c r="F249" s="24"/>
      <c r="G249" s="25"/>
      <c r="H249" s="27"/>
      <c r="I249" s="27"/>
      <c r="J249" s="28"/>
      <c r="K249" s="29"/>
      <c r="L249" s="29"/>
      <c r="M249" s="27"/>
      <c r="N249" s="27"/>
      <c r="O249" s="27"/>
      <c r="P249" s="63"/>
      <c r="Q249" s="25"/>
      <c r="R249" s="25"/>
      <c r="S249" s="67"/>
      <c r="T249" s="29"/>
      <c r="U249" s="28"/>
      <c r="V249" s="28"/>
      <c r="W249" s="28"/>
      <c r="X249" s="28"/>
      <c r="Y249" s="28"/>
      <c r="Z249" s="28"/>
      <c r="AA249" s="28"/>
      <c r="AB249" s="28"/>
      <c r="AC249" s="28"/>
      <c r="AD249" s="28"/>
      <c r="AE249" s="28"/>
      <c r="AF249" s="28"/>
      <c r="AG249" s="28"/>
      <c r="AH249" s="28"/>
      <c r="AI249" s="28"/>
      <c r="AJ249" s="28"/>
      <c r="AK249" s="28"/>
      <c r="AL249" s="28"/>
      <c r="AM249" s="28"/>
      <c r="AN249" s="27"/>
      <c r="AO249" s="24"/>
      <c r="AP249" s="24"/>
      <c r="AQ249" s="24"/>
      <c r="AR249" s="27"/>
    </row>
    <row r="250" spans="1:44" x14ac:dyDescent="0.3">
      <c r="A250" s="26"/>
      <c r="B250" s="24"/>
      <c r="C250" s="25"/>
      <c r="D250" s="26"/>
      <c r="E250" s="6"/>
      <c r="F250" s="24"/>
      <c r="G250" s="25"/>
      <c r="H250" s="27"/>
      <c r="I250" s="27"/>
      <c r="J250" s="28"/>
      <c r="K250" s="29"/>
      <c r="L250" s="29"/>
      <c r="M250" s="27"/>
      <c r="N250" s="27"/>
      <c r="O250" s="27"/>
      <c r="P250" s="63"/>
      <c r="Q250" s="25"/>
      <c r="R250" s="25"/>
      <c r="S250" s="67"/>
      <c r="T250" s="29"/>
      <c r="U250" s="28"/>
      <c r="V250" s="28"/>
      <c r="W250" s="28"/>
      <c r="X250" s="28"/>
      <c r="Y250" s="28"/>
      <c r="Z250" s="28"/>
      <c r="AA250" s="28"/>
      <c r="AB250" s="28"/>
      <c r="AC250" s="28"/>
      <c r="AD250" s="28"/>
      <c r="AE250" s="28"/>
      <c r="AF250" s="28"/>
      <c r="AG250" s="28"/>
      <c r="AH250" s="28"/>
      <c r="AI250" s="28"/>
      <c r="AJ250" s="28"/>
      <c r="AK250" s="28"/>
      <c r="AL250" s="28"/>
      <c r="AM250" s="28"/>
      <c r="AN250" s="27"/>
      <c r="AO250" s="24"/>
      <c r="AP250" s="24"/>
      <c r="AQ250" s="24"/>
      <c r="AR250" s="27"/>
    </row>
    <row r="251" spans="1:44" x14ac:dyDescent="0.3">
      <c r="A251" s="26"/>
      <c r="B251" s="24"/>
      <c r="C251" s="25"/>
      <c r="D251" s="26"/>
      <c r="E251" s="6"/>
      <c r="F251" s="24"/>
      <c r="G251" s="25"/>
      <c r="H251" s="27"/>
      <c r="I251" s="27"/>
      <c r="J251" s="28"/>
      <c r="K251" s="29"/>
      <c r="L251" s="29"/>
      <c r="M251" s="27"/>
      <c r="N251" s="27"/>
      <c r="O251" s="27"/>
      <c r="P251" s="63"/>
      <c r="Q251" s="25"/>
      <c r="R251" s="25"/>
      <c r="S251" s="67"/>
      <c r="T251" s="29"/>
      <c r="U251" s="28"/>
      <c r="V251" s="28"/>
      <c r="W251" s="28"/>
      <c r="X251" s="28"/>
      <c r="Y251" s="28"/>
      <c r="Z251" s="28"/>
      <c r="AA251" s="28"/>
      <c r="AB251" s="28"/>
      <c r="AC251" s="28"/>
      <c r="AD251" s="28"/>
      <c r="AE251" s="28"/>
      <c r="AF251" s="28"/>
      <c r="AG251" s="28"/>
      <c r="AH251" s="28"/>
      <c r="AI251" s="28"/>
      <c r="AJ251" s="28"/>
      <c r="AK251" s="28"/>
      <c r="AL251" s="28"/>
      <c r="AM251" s="28"/>
      <c r="AN251" s="27"/>
      <c r="AO251" s="24"/>
      <c r="AP251" s="24"/>
      <c r="AQ251" s="24"/>
      <c r="AR251" s="27"/>
    </row>
    <row r="252" spans="1:44" x14ac:dyDescent="0.3">
      <c r="A252" s="26"/>
      <c r="B252" s="24"/>
      <c r="C252" s="25"/>
      <c r="D252" s="26"/>
      <c r="E252" s="6"/>
      <c r="F252" s="24"/>
      <c r="G252" s="25"/>
      <c r="H252" s="27"/>
      <c r="I252" s="27"/>
      <c r="J252" s="28"/>
      <c r="K252" s="29"/>
      <c r="L252" s="29"/>
      <c r="M252" s="27"/>
      <c r="N252" s="27"/>
      <c r="O252" s="27"/>
      <c r="P252" s="63"/>
      <c r="Q252" s="25"/>
      <c r="R252" s="25"/>
      <c r="S252" s="67"/>
      <c r="T252" s="29"/>
      <c r="U252" s="28"/>
      <c r="V252" s="28"/>
      <c r="W252" s="28"/>
      <c r="X252" s="28"/>
      <c r="Y252" s="28"/>
      <c r="Z252" s="28"/>
      <c r="AA252" s="28"/>
      <c r="AB252" s="28"/>
      <c r="AC252" s="28"/>
      <c r="AD252" s="28"/>
      <c r="AE252" s="28"/>
      <c r="AF252" s="28"/>
      <c r="AG252" s="28"/>
      <c r="AH252" s="28"/>
      <c r="AI252" s="28"/>
      <c r="AJ252" s="28"/>
      <c r="AK252" s="28"/>
      <c r="AL252" s="28"/>
      <c r="AM252" s="28"/>
      <c r="AN252" s="27"/>
      <c r="AO252" s="24"/>
      <c r="AP252" s="24"/>
      <c r="AQ252" s="24"/>
      <c r="AR252" s="27"/>
    </row>
    <row r="253" spans="1:44" x14ac:dyDescent="0.3">
      <c r="A253" s="26"/>
      <c r="B253" s="24"/>
      <c r="C253" s="25"/>
      <c r="D253" s="26"/>
      <c r="E253" s="6"/>
      <c r="F253" s="24"/>
      <c r="G253" s="25"/>
      <c r="H253" s="27"/>
      <c r="I253" s="27"/>
      <c r="J253" s="28"/>
      <c r="K253" s="29"/>
      <c r="L253" s="29"/>
      <c r="M253" s="27"/>
      <c r="N253" s="27"/>
      <c r="O253" s="27"/>
      <c r="P253" s="63"/>
      <c r="Q253" s="25"/>
      <c r="R253" s="25"/>
      <c r="S253" s="67"/>
      <c r="T253" s="29"/>
      <c r="U253" s="28"/>
      <c r="V253" s="28"/>
      <c r="W253" s="28"/>
      <c r="X253" s="28"/>
      <c r="Y253" s="28"/>
      <c r="Z253" s="28"/>
      <c r="AA253" s="28"/>
      <c r="AB253" s="28"/>
      <c r="AC253" s="28"/>
      <c r="AD253" s="28"/>
      <c r="AE253" s="28"/>
      <c r="AF253" s="28"/>
      <c r="AG253" s="28"/>
      <c r="AH253" s="28"/>
      <c r="AI253" s="28"/>
      <c r="AJ253" s="28"/>
      <c r="AK253" s="28"/>
      <c r="AL253" s="28"/>
      <c r="AM253" s="28"/>
      <c r="AN253" s="27"/>
      <c r="AO253" s="24"/>
      <c r="AP253" s="24"/>
      <c r="AQ253" s="24"/>
      <c r="AR253" s="27"/>
    </row>
    <row r="254" spans="1:44" x14ac:dyDescent="0.3">
      <c r="A254" s="26"/>
      <c r="B254" s="24"/>
      <c r="C254" s="25"/>
      <c r="D254" s="26"/>
      <c r="E254" s="6"/>
      <c r="F254" s="24"/>
      <c r="G254" s="25"/>
      <c r="H254" s="27"/>
      <c r="I254" s="27"/>
      <c r="J254" s="28"/>
      <c r="K254" s="29"/>
      <c r="L254" s="29"/>
      <c r="M254" s="27"/>
      <c r="N254" s="27"/>
      <c r="O254" s="27"/>
      <c r="P254" s="63"/>
      <c r="Q254" s="25"/>
      <c r="R254" s="25"/>
      <c r="S254" s="67"/>
      <c r="T254" s="29"/>
      <c r="U254" s="28"/>
      <c r="V254" s="28"/>
      <c r="W254" s="28"/>
      <c r="X254" s="28"/>
      <c r="Y254" s="28"/>
      <c r="Z254" s="28"/>
      <c r="AA254" s="28"/>
      <c r="AB254" s="28"/>
      <c r="AC254" s="28"/>
      <c r="AD254" s="28"/>
      <c r="AE254" s="28"/>
      <c r="AF254" s="28"/>
      <c r="AG254" s="28"/>
      <c r="AH254" s="28"/>
      <c r="AI254" s="28"/>
      <c r="AJ254" s="28"/>
      <c r="AK254" s="28"/>
      <c r="AL254" s="28"/>
      <c r="AM254" s="28"/>
      <c r="AN254" s="27"/>
      <c r="AO254" s="24"/>
      <c r="AP254" s="24"/>
      <c r="AQ254" s="24"/>
      <c r="AR254" s="27"/>
    </row>
    <row r="255" spans="1:44" x14ac:dyDescent="0.3">
      <c r="A255" s="26"/>
      <c r="B255" s="24"/>
      <c r="C255" s="25"/>
      <c r="D255" s="26"/>
      <c r="E255" s="6"/>
      <c r="F255" s="24"/>
      <c r="G255" s="25"/>
      <c r="H255" s="27"/>
      <c r="I255" s="27"/>
      <c r="J255" s="28"/>
      <c r="K255" s="29"/>
      <c r="L255" s="29"/>
      <c r="M255" s="27"/>
      <c r="N255" s="27"/>
      <c r="O255" s="27"/>
      <c r="P255" s="63"/>
      <c r="Q255" s="25"/>
      <c r="R255" s="25"/>
      <c r="S255" s="67"/>
      <c r="T255" s="29"/>
      <c r="U255" s="28"/>
      <c r="V255" s="28"/>
      <c r="W255" s="28"/>
      <c r="X255" s="28"/>
      <c r="Y255" s="28"/>
      <c r="Z255" s="28"/>
      <c r="AA255" s="28"/>
      <c r="AB255" s="28"/>
      <c r="AC255" s="28"/>
      <c r="AD255" s="28"/>
      <c r="AE255" s="28"/>
      <c r="AF255" s="28"/>
      <c r="AG255" s="28"/>
      <c r="AH255" s="28"/>
      <c r="AI255" s="28"/>
      <c r="AJ255" s="28"/>
      <c r="AK255" s="28"/>
      <c r="AL255" s="28"/>
      <c r="AM255" s="28"/>
      <c r="AN255" s="27"/>
      <c r="AO255" s="24"/>
      <c r="AP255" s="24"/>
      <c r="AQ255" s="24"/>
      <c r="AR255" s="27"/>
    </row>
    <row r="256" spans="1:44" x14ac:dyDescent="0.3">
      <c r="A256" s="26"/>
      <c r="B256" s="24"/>
      <c r="C256" s="25"/>
      <c r="D256" s="26"/>
      <c r="E256" s="6"/>
      <c r="F256" s="24"/>
      <c r="G256" s="25"/>
      <c r="H256" s="27"/>
      <c r="I256" s="27"/>
      <c r="J256" s="28"/>
      <c r="K256" s="29"/>
      <c r="L256" s="29"/>
      <c r="M256" s="27"/>
      <c r="N256" s="27"/>
      <c r="O256" s="27"/>
      <c r="P256" s="63"/>
      <c r="Q256" s="25"/>
      <c r="R256" s="25"/>
      <c r="S256" s="67"/>
      <c r="T256" s="29"/>
      <c r="U256" s="28"/>
      <c r="V256" s="28"/>
      <c r="W256" s="28"/>
      <c r="X256" s="28"/>
      <c r="Y256" s="28"/>
      <c r="Z256" s="28"/>
      <c r="AA256" s="28"/>
      <c r="AB256" s="28"/>
      <c r="AC256" s="28"/>
      <c r="AD256" s="28"/>
      <c r="AE256" s="28"/>
      <c r="AF256" s="28"/>
      <c r="AG256" s="28"/>
      <c r="AH256" s="28"/>
      <c r="AI256" s="28"/>
      <c r="AJ256" s="28"/>
      <c r="AK256" s="28"/>
      <c r="AL256" s="28"/>
      <c r="AM256" s="28"/>
      <c r="AN256" s="27"/>
      <c r="AO256" s="24"/>
      <c r="AP256" s="24"/>
      <c r="AQ256" s="24"/>
      <c r="AR256" s="27"/>
    </row>
    <row r="257" spans="1:44" x14ac:dyDescent="0.3">
      <c r="A257" s="26"/>
      <c r="B257" s="24"/>
      <c r="C257" s="25"/>
      <c r="D257" s="26"/>
      <c r="E257" s="6"/>
      <c r="F257" s="24"/>
      <c r="G257" s="25"/>
      <c r="H257" s="27"/>
      <c r="I257" s="27"/>
      <c r="J257" s="28"/>
      <c r="K257" s="29"/>
      <c r="L257" s="29"/>
      <c r="M257" s="27"/>
      <c r="N257" s="27"/>
      <c r="O257" s="27"/>
      <c r="P257" s="63"/>
      <c r="Q257" s="25"/>
      <c r="R257" s="25"/>
      <c r="S257" s="67"/>
      <c r="T257" s="29"/>
      <c r="U257" s="28"/>
      <c r="V257" s="28"/>
      <c r="W257" s="28"/>
      <c r="X257" s="28"/>
      <c r="Y257" s="28"/>
      <c r="Z257" s="28"/>
      <c r="AA257" s="28"/>
      <c r="AB257" s="28"/>
      <c r="AC257" s="28"/>
      <c r="AD257" s="28"/>
      <c r="AE257" s="28"/>
      <c r="AF257" s="28"/>
      <c r="AG257" s="28"/>
      <c r="AH257" s="28"/>
      <c r="AI257" s="28"/>
      <c r="AJ257" s="28"/>
      <c r="AK257" s="28"/>
      <c r="AL257" s="28"/>
      <c r="AM257" s="28"/>
      <c r="AN257" s="27"/>
      <c r="AO257" s="24"/>
      <c r="AP257" s="24"/>
      <c r="AQ257" s="24"/>
      <c r="AR257" s="27"/>
    </row>
    <row r="258" spans="1:44" x14ac:dyDescent="0.3">
      <c r="A258" s="26"/>
      <c r="B258" s="24"/>
      <c r="C258" s="25"/>
      <c r="D258" s="26"/>
      <c r="E258" s="6"/>
      <c r="F258" s="24"/>
      <c r="G258" s="25"/>
      <c r="H258" s="27"/>
      <c r="I258" s="27"/>
      <c r="J258" s="28"/>
      <c r="K258" s="29"/>
      <c r="L258" s="29"/>
      <c r="M258" s="27"/>
      <c r="N258" s="27"/>
      <c r="O258" s="27"/>
      <c r="P258" s="63"/>
      <c r="Q258" s="25"/>
      <c r="R258" s="25"/>
      <c r="S258" s="67"/>
      <c r="T258" s="29"/>
      <c r="U258" s="28"/>
      <c r="V258" s="28"/>
      <c r="W258" s="28"/>
      <c r="X258" s="28"/>
      <c r="Y258" s="28"/>
      <c r="Z258" s="28"/>
      <c r="AA258" s="28"/>
      <c r="AB258" s="28"/>
      <c r="AC258" s="28"/>
      <c r="AD258" s="28"/>
      <c r="AE258" s="28"/>
      <c r="AF258" s="28"/>
      <c r="AG258" s="28"/>
      <c r="AH258" s="28"/>
      <c r="AI258" s="28"/>
      <c r="AJ258" s="28"/>
      <c r="AK258" s="28"/>
      <c r="AL258" s="28"/>
      <c r="AM258" s="28"/>
      <c r="AN258" s="27"/>
      <c r="AO258" s="24"/>
      <c r="AP258" s="24"/>
      <c r="AQ258" s="24"/>
      <c r="AR258" s="27"/>
    </row>
    <row r="259" spans="1:44" x14ac:dyDescent="0.3">
      <c r="A259" s="26"/>
      <c r="B259" s="24"/>
      <c r="C259" s="25"/>
      <c r="D259" s="26"/>
      <c r="E259" s="6"/>
      <c r="F259" s="24"/>
      <c r="G259" s="25"/>
      <c r="H259" s="27"/>
      <c r="I259" s="27"/>
      <c r="J259" s="28"/>
      <c r="K259" s="29"/>
      <c r="L259" s="29"/>
      <c r="M259" s="27"/>
      <c r="N259" s="27"/>
      <c r="O259" s="27"/>
      <c r="P259" s="63"/>
      <c r="Q259" s="25"/>
      <c r="R259" s="25"/>
      <c r="S259" s="67"/>
      <c r="T259" s="29"/>
      <c r="U259" s="28"/>
      <c r="V259" s="28"/>
      <c r="W259" s="28"/>
      <c r="X259" s="28"/>
      <c r="Y259" s="28"/>
      <c r="Z259" s="28"/>
      <c r="AA259" s="28"/>
      <c r="AB259" s="28"/>
      <c r="AC259" s="28"/>
      <c r="AD259" s="28"/>
      <c r="AE259" s="28"/>
      <c r="AF259" s="28"/>
      <c r="AG259" s="28"/>
      <c r="AH259" s="28"/>
      <c r="AI259" s="28"/>
      <c r="AJ259" s="28"/>
      <c r="AK259" s="28"/>
      <c r="AL259" s="28"/>
      <c r="AM259" s="28"/>
      <c r="AN259" s="27"/>
      <c r="AO259" s="24"/>
      <c r="AP259" s="24"/>
      <c r="AQ259" s="24"/>
      <c r="AR259" s="27"/>
    </row>
  </sheetData>
  <autoFilter ref="A1:AR259" xr:uid="{00000000-0009-0000-0000-000001000000}"/>
  <mergeCells count="17">
    <mergeCell ref="R1:R2"/>
    <mergeCell ref="S1:S2"/>
    <mergeCell ref="T1:T2"/>
    <mergeCell ref="U1:U2"/>
    <mergeCell ref="AR1:AR2"/>
    <mergeCell ref="L1:L2"/>
    <mergeCell ref="M1:M2"/>
    <mergeCell ref="N1:N2"/>
    <mergeCell ref="O1:O2"/>
    <mergeCell ref="P1:P2"/>
    <mergeCell ref="Q1:Q2"/>
    <mergeCell ref="A1:A2"/>
    <mergeCell ref="B1:B2"/>
    <mergeCell ref="C1:C2"/>
    <mergeCell ref="I1:I2"/>
    <mergeCell ref="J1:J2"/>
    <mergeCell ref="K1:K2"/>
  </mergeCells>
  <hyperlinks>
    <hyperlink ref="E100" r:id="rId1" xr:uid="{64D3D61B-DBF1-4625-80BF-216A7844879C}"/>
    <hyperlink ref="E14" r:id="rId2" xr:uid="{7E467106-CA7D-4F11-BEDC-B582FE3034B9}"/>
    <hyperlink ref="E15" r:id="rId3" xr:uid="{08DF6CAA-0851-454F-B26C-AB345367799A}"/>
    <hyperlink ref="E6" r:id="rId4" xr:uid="{F06B2E56-B6E9-4779-9ABC-C03DB4FC26F4}"/>
    <hyperlink ref="E13" r:id="rId5" xr:uid="{1F8CE4C4-0EF9-4AF8-AEAF-58FC1D957525}"/>
    <hyperlink ref="E56" r:id="rId6" xr:uid="{99433D1B-41B7-4DC3-861A-7E77B960BA25}"/>
    <hyperlink ref="E21" r:id="rId7" xr:uid="{D91632D7-B7DA-4A75-BCF3-A39C1ADC1DC9}"/>
    <hyperlink ref="E30" r:id="rId8" xr:uid="{16796554-DA29-498D-8934-48B08D25E01A}"/>
    <hyperlink ref="E31" r:id="rId9" xr:uid="{98C3293D-B3B9-4048-B0DC-D7D6FAA0A9F9}"/>
    <hyperlink ref="E52" r:id="rId10" xr:uid="{2783C282-8FCF-4D15-AA9E-9D8E32BBA33D}"/>
    <hyperlink ref="E78" r:id="rId11" xr:uid="{6C0B6CBB-191F-44FF-B7A3-6195C51AF6A2}"/>
    <hyperlink ref="E79" r:id="rId12" xr:uid="{A2351AAF-542C-4CA3-86B5-C0F08DB851D4}"/>
    <hyperlink ref="E71" r:id="rId13" xr:uid="{3FFE79F8-CE5C-47D5-AD5D-E46882163C6C}"/>
    <hyperlink ref="E91" r:id="rId14" xr:uid="{C7602710-3529-4C54-ACFC-C4EBAC9D255C}"/>
    <hyperlink ref="E12" r:id="rId15" xr:uid="{AA1D58D9-AE68-4920-B727-FE98F8CEFEB2}"/>
    <hyperlink ref="E3" r:id="rId16" xr:uid="{D14991B3-9D5F-4C4B-BAD7-BF7C0CBA38F4}"/>
    <hyperlink ref="E10" r:id="rId17" xr:uid="{402F8AA6-1F54-4660-994B-DE66AFFF45B2}"/>
    <hyperlink ref="E11" r:id="rId18" xr:uid="{C5FC98C5-B8D6-41DE-9522-C5053F9F1059}"/>
    <hyperlink ref="E96" r:id="rId19" xr:uid="{B8F51B23-5729-4B3E-AE49-3ED2CA2B686F}"/>
    <hyperlink ref="E94" r:id="rId20" xr:uid="{C596F16A-8276-4C50-8853-89354521E2D3}"/>
    <hyperlink ref="E92" r:id="rId21" xr:uid="{11E33982-D72B-418A-B8AE-F1A8E7644676}"/>
    <hyperlink ref="E4" r:id="rId22" xr:uid="{07DA517B-2B40-4FAA-B47E-0DF7B0344DDF}"/>
    <hyperlink ref="E5" r:id="rId23" xr:uid="{6AD3490E-7BBD-4671-BBB0-80EFBA24E183}"/>
    <hyperlink ref="E8" r:id="rId24" xr:uid="{2FE7986F-CCB8-4478-B28D-0E2D427EB6D1}"/>
    <hyperlink ref="E7" r:id="rId25" xr:uid="{111B6BCD-FC1B-4A39-A0B8-5DC172FC06CE}"/>
    <hyperlink ref="E9" r:id="rId26" xr:uid="{04639FB7-B436-410B-8CDD-D74906FEC48A}"/>
    <hyperlink ref="E110" r:id="rId27" xr:uid="{177C8651-8D84-4AA3-A5D9-B2F024564BA3}"/>
  </hyperlinks>
  <pageMargins left="0.7" right="0.7" top="0.75" bottom="0.75" header="0.3" footer="0.3"/>
  <pageSetup paperSize="9" orientation="portrait" r:id="rId2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146B2-A729-43F9-8D51-7015C0006334}">
  <dimension ref="A1:DC259"/>
  <sheetViews>
    <sheetView zoomScale="60" zoomScaleNormal="60" workbookViewId="0">
      <pane xSplit="1" ySplit="2" topLeftCell="B3" activePane="bottomRight" state="frozen"/>
      <selection pane="topRight" activeCell="G1" sqref="G1"/>
      <selection pane="bottomLeft" activeCell="A3" sqref="A3"/>
      <selection pane="bottomRight" activeCell="C9" sqref="C9"/>
    </sheetView>
  </sheetViews>
  <sheetFormatPr defaultColWidth="9.109375" defaultRowHeight="15.6" x14ac:dyDescent="0.3"/>
  <cols>
    <col min="1" max="1" width="25.5546875" style="50" customWidth="1"/>
    <col min="2" max="2" width="13" style="51" customWidth="1"/>
    <col min="3" max="3" width="15.44140625" style="50" customWidth="1"/>
    <col min="4" max="4" width="27.6640625" style="52" customWidth="1"/>
    <col min="5" max="5" width="27.44140625" style="41" customWidth="1"/>
    <col min="6" max="6" width="13.88671875" style="51" customWidth="1"/>
    <col min="7" max="7" width="32.88671875" style="50" customWidth="1"/>
    <col min="8" max="8" width="22.109375" style="41" customWidth="1"/>
    <col min="9" max="9" width="30.88671875" style="41" customWidth="1"/>
    <col min="10" max="10" width="19.88671875" style="50" customWidth="1"/>
    <col min="11" max="12" width="20.109375" style="50" customWidth="1"/>
    <col min="13" max="13" width="19.33203125" style="41" bestFit="1" customWidth="1"/>
    <col min="14" max="14" width="30.88671875" style="41" customWidth="1"/>
    <col min="15" max="15" width="14.109375" style="41" bestFit="1" customWidth="1"/>
    <col min="16" max="16" width="11.6640625" style="50" bestFit="1" customWidth="1"/>
    <col min="17" max="17" width="10.88671875" style="50" bestFit="1" customWidth="1"/>
    <col min="18" max="18" width="9.109375" style="50" customWidth="1"/>
    <col min="19" max="19" width="13.6640625" style="72" customWidth="1"/>
    <col min="20" max="20" width="16.6640625" style="50" customWidth="1"/>
    <col min="21" max="21" width="16.5546875" style="51" customWidth="1"/>
    <col min="22" max="22" width="18.5546875" style="50" customWidth="1"/>
    <col min="23" max="24" width="17.109375" style="50" customWidth="1"/>
    <col min="25" max="25" width="19.6640625" style="50" customWidth="1"/>
    <col min="26" max="26" width="17.109375" style="50" customWidth="1"/>
    <col min="27" max="27" width="20.33203125" style="50" customWidth="1"/>
    <col min="28" max="32" width="21" style="50" customWidth="1"/>
    <col min="33" max="39" width="17.5546875" style="53" customWidth="1"/>
    <col min="40" max="40" width="30.88671875" style="41" customWidth="1"/>
    <col min="41" max="41" width="16.109375" style="51" customWidth="1"/>
    <col min="42" max="42" width="15.109375" style="51" customWidth="1"/>
    <col min="43" max="43" width="13.33203125" style="51" customWidth="1"/>
    <col min="44" max="44" width="16.6640625" style="41" customWidth="1"/>
    <col min="45" max="16384" width="9.109375" style="1"/>
  </cols>
  <sheetData>
    <row r="1" spans="1:44" ht="78.599999999999994" customHeight="1" x14ac:dyDescent="0.3">
      <c r="A1" s="7" t="s">
        <v>0</v>
      </c>
      <c r="B1" s="8" t="s">
        <v>1</v>
      </c>
      <c r="C1" s="9" t="s">
        <v>2</v>
      </c>
      <c r="D1" s="10" t="s">
        <v>3</v>
      </c>
      <c r="E1" s="11" t="s">
        <v>4</v>
      </c>
      <c r="F1" s="12" t="s">
        <v>5</v>
      </c>
      <c r="G1" s="11" t="s">
        <v>6</v>
      </c>
      <c r="H1" s="11" t="s">
        <v>7</v>
      </c>
      <c r="I1" s="13" t="s">
        <v>8</v>
      </c>
      <c r="J1" s="13" t="s">
        <v>9</v>
      </c>
      <c r="K1" s="13" t="s">
        <v>10</v>
      </c>
      <c r="L1" s="13" t="s">
        <v>11</v>
      </c>
      <c r="M1" s="14" t="s">
        <v>12</v>
      </c>
      <c r="N1" s="14" t="s">
        <v>13</v>
      </c>
      <c r="O1" s="14" t="s">
        <v>14</v>
      </c>
      <c r="P1" s="13" t="s">
        <v>15</v>
      </c>
      <c r="Q1" s="13" t="s">
        <v>16</v>
      </c>
      <c r="R1" s="54" t="s">
        <v>17</v>
      </c>
      <c r="S1" s="55" t="s">
        <v>18</v>
      </c>
      <c r="T1" s="54" t="s">
        <v>19</v>
      </c>
      <c r="U1" s="8" t="s">
        <v>20</v>
      </c>
      <c r="V1" s="56" t="s">
        <v>21</v>
      </c>
      <c r="W1" s="57"/>
      <c r="X1" s="57"/>
      <c r="Y1" s="57"/>
      <c r="Z1" s="57"/>
      <c r="AA1" s="57"/>
      <c r="AB1" s="57"/>
      <c r="AC1" s="57"/>
      <c r="AD1" s="57"/>
      <c r="AE1" s="57"/>
      <c r="AF1" s="57"/>
      <c r="AG1" s="57"/>
      <c r="AH1" s="57"/>
      <c r="AI1" s="57"/>
      <c r="AJ1" s="57"/>
      <c r="AK1" s="57"/>
      <c r="AL1" s="57"/>
      <c r="AM1" s="58"/>
      <c r="AN1" s="59" t="s">
        <v>22</v>
      </c>
      <c r="AO1" s="79" t="s">
        <v>23</v>
      </c>
      <c r="AP1" s="80"/>
      <c r="AQ1" s="81"/>
      <c r="AR1" s="14" t="s">
        <v>24</v>
      </c>
    </row>
    <row r="2" spans="1:44" ht="35.4" customHeight="1" x14ac:dyDescent="0.3">
      <c r="A2" s="15"/>
      <c r="B2" s="16"/>
      <c r="C2" s="17"/>
      <c r="D2" s="18"/>
      <c r="E2" s="19"/>
      <c r="F2" s="20"/>
      <c r="G2" s="19"/>
      <c r="H2" s="19"/>
      <c r="I2" s="21"/>
      <c r="J2" s="21"/>
      <c r="K2" s="21"/>
      <c r="L2" s="21"/>
      <c r="M2" s="22"/>
      <c r="N2" s="22"/>
      <c r="O2" s="22"/>
      <c r="P2" s="21"/>
      <c r="Q2" s="21"/>
      <c r="R2" s="60"/>
      <c r="S2" s="61"/>
      <c r="T2" s="60"/>
      <c r="U2" s="16"/>
      <c r="V2" s="29" t="s">
        <v>25</v>
      </c>
      <c r="W2" s="29" t="s">
        <v>26</v>
      </c>
      <c r="X2" s="29" t="s">
        <v>27</v>
      </c>
      <c r="Y2" s="29" t="s">
        <v>28</v>
      </c>
      <c r="Z2" s="29" t="s">
        <v>29</v>
      </c>
      <c r="AA2" s="29" t="s">
        <v>30</v>
      </c>
      <c r="AB2" s="29" t="s">
        <v>31</v>
      </c>
      <c r="AC2" s="29" t="s">
        <v>27</v>
      </c>
      <c r="AD2" s="29" t="s">
        <v>28</v>
      </c>
      <c r="AE2" s="29" t="s">
        <v>29</v>
      </c>
      <c r="AF2" s="29" t="s">
        <v>30</v>
      </c>
      <c r="AG2" s="29" t="s">
        <v>32</v>
      </c>
      <c r="AH2" s="29" t="s">
        <v>27</v>
      </c>
      <c r="AI2" s="29" t="s">
        <v>28</v>
      </c>
      <c r="AJ2" s="29" t="s">
        <v>29</v>
      </c>
      <c r="AK2" s="29" t="s">
        <v>33</v>
      </c>
      <c r="AL2" s="29" t="s">
        <v>34</v>
      </c>
      <c r="AM2" s="29" t="s">
        <v>35</v>
      </c>
      <c r="AN2" s="62"/>
      <c r="AO2" s="82" t="s">
        <v>26</v>
      </c>
      <c r="AP2" s="82" t="s">
        <v>31</v>
      </c>
      <c r="AQ2" s="82" t="s">
        <v>32</v>
      </c>
      <c r="AR2" s="22"/>
    </row>
    <row r="3" spans="1:44" ht="44.25" customHeight="1" x14ac:dyDescent="0.3">
      <c r="A3" s="30" t="s">
        <v>120</v>
      </c>
      <c r="B3" s="31">
        <v>44267</v>
      </c>
      <c r="C3" s="32" t="s">
        <v>121</v>
      </c>
      <c r="D3" s="30" t="s">
        <v>122</v>
      </c>
      <c r="E3" s="33" t="s">
        <v>123</v>
      </c>
      <c r="F3" s="31">
        <v>44302</v>
      </c>
      <c r="G3" s="30" t="s">
        <v>124</v>
      </c>
      <c r="H3" s="32" t="s">
        <v>125</v>
      </c>
      <c r="I3" s="32" t="s">
        <v>126</v>
      </c>
      <c r="J3" s="28">
        <v>6217442799.2600002</v>
      </c>
      <c r="K3" s="29">
        <v>6217442799.2600002</v>
      </c>
      <c r="L3" s="29">
        <v>18652328397.779999</v>
      </c>
      <c r="M3" s="27" t="s">
        <v>127</v>
      </c>
      <c r="N3" s="27" t="s">
        <v>128</v>
      </c>
      <c r="O3" s="25" t="s">
        <v>45</v>
      </c>
      <c r="P3" s="63">
        <v>100</v>
      </c>
      <c r="Q3" s="25">
        <v>0</v>
      </c>
      <c r="R3" s="67" t="s">
        <v>129</v>
      </c>
      <c r="S3" s="68">
        <v>30</v>
      </c>
      <c r="T3" s="29">
        <v>204.82</v>
      </c>
      <c r="U3" s="35">
        <v>6144.5999999999995</v>
      </c>
      <c r="V3" s="28">
        <v>91066929</v>
      </c>
      <c r="W3" s="28" t="s">
        <v>130</v>
      </c>
      <c r="X3" s="28"/>
      <c r="Y3" s="28"/>
      <c r="Z3" s="28"/>
      <c r="AA3" s="28"/>
      <c r="AB3" s="28">
        <v>30355643</v>
      </c>
      <c r="AC3" s="28"/>
      <c r="AD3" s="28"/>
      <c r="AE3" s="28"/>
      <c r="AF3" s="28"/>
      <c r="AG3" s="28">
        <v>30355643</v>
      </c>
      <c r="AH3" s="28"/>
      <c r="AI3" s="28"/>
      <c r="AJ3" s="28"/>
      <c r="AK3" s="28"/>
      <c r="AL3" s="34">
        <v>1011854.7666666667</v>
      </c>
      <c r="AM3" s="69">
        <v>1011855</v>
      </c>
      <c r="AN3" s="28"/>
      <c r="AO3" s="24">
        <v>44378</v>
      </c>
      <c r="AP3" s="24">
        <v>44651</v>
      </c>
      <c r="AQ3" s="24">
        <v>45016</v>
      </c>
      <c r="AR3" s="83" t="s">
        <v>47</v>
      </c>
    </row>
    <row r="4" spans="1:44" ht="119.25" customHeight="1" x14ac:dyDescent="0.3">
      <c r="A4" s="30" t="s">
        <v>131</v>
      </c>
      <c r="B4" s="31">
        <v>44267</v>
      </c>
      <c r="C4" s="32" t="s">
        <v>121</v>
      </c>
      <c r="D4" s="30" t="s">
        <v>132</v>
      </c>
      <c r="E4" s="33" t="s">
        <v>133</v>
      </c>
      <c r="F4" s="31">
        <v>44305</v>
      </c>
      <c r="G4" s="30" t="s">
        <v>134</v>
      </c>
      <c r="H4" s="25" t="s">
        <v>135</v>
      </c>
      <c r="I4" s="32" t="s">
        <v>136</v>
      </c>
      <c r="J4" s="34">
        <v>4514726372.6800003</v>
      </c>
      <c r="K4" s="35">
        <v>4514726372.6800003</v>
      </c>
      <c r="L4" s="35">
        <v>13544179118.040001</v>
      </c>
      <c r="M4" s="32" t="s">
        <v>137</v>
      </c>
      <c r="N4" s="32" t="s">
        <v>138</v>
      </c>
      <c r="O4" s="36" t="s">
        <v>45</v>
      </c>
      <c r="P4" s="69">
        <v>100</v>
      </c>
      <c r="Q4" s="36">
        <v>0</v>
      </c>
      <c r="R4" s="70" t="s">
        <v>129</v>
      </c>
      <c r="S4" s="32">
        <v>60</v>
      </c>
      <c r="T4" s="35">
        <v>307.82</v>
      </c>
      <c r="U4" s="35">
        <v>18469.2</v>
      </c>
      <c r="V4" s="34">
        <v>44000322</v>
      </c>
      <c r="W4" s="34">
        <v>6360000</v>
      </c>
      <c r="X4" s="34"/>
      <c r="Y4" s="34"/>
      <c r="Z4" s="34"/>
      <c r="AA4" s="34"/>
      <c r="AB4" s="34">
        <v>4200000</v>
      </c>
      <c r="AC4" s="34"/>
      <c r="AD4" s="34"/>
      <c r="AE4" s="34"/>
      <c r="AF4" s="34"/>
      <c r="AG4" s="34">
        <v>4106774</v>
      </c>
      <c r="AH4" s="34"/>
      <c r="AI4" s="34"/>
      <c r="AJ4" s="34"/>
      <c r="AK4" s="34"/>
      <c r="AL4" s="34">
        <v>70000</v>
      </c>
      <c r="AM4" s="69">
        <v>70000</v>
      </c>
      <c r="AN4" s="34"/>
      <c r="AO4" s="31">
        <v>44561</v>
      </c>
      <c r="AP4" s="31">
        <v>44926</v>
      </c>
      <c r="AQ4" s="31">
        <v>45291</v>
      </c>
      <c r="AR4" s="83" t="s">
        <v>47</v>
      </c>
    </row>
    <row r="5" spans="1:44" ht="44.25" customHeight="1" x14ac:dyDescent="0.3">
      <c r="A5" s="30" t="s">
        <v>139</v>
      </c>
      <c r="B5" s="31">
        <v>44267</v>
      </c>
      <c r="C5" s="32" t="s">
        <v>121</v>
      </c>
      <c r="D5" s="30" t="s">
        <v>140</v>
      </c>
      <c r="E5" s="33" t="s">
        <v>141</v>
      </c>
      <c r="F5" s="31">
        <v>44306</v>
      </c>
      <c r="G5" s="30" t="s">
        <v>142</v>
      </c>
      <c r="H5" s="25" t="s">
        <v>143</v>
      </c>
      <c r="I5" s="32" t="s">
        <v>144</v>
      </c>
      <c r="J5" s="34">
        <v>2446268314.8600001</v>
      </c>
      <c r="K5" s="35">
        <v>2419915673.1999998</v>
      </c>
      <c r="L5" s="35">
        <v>7622532400.5799999</v>
      </c>
      <c r="M5" s="32" t="s">
        <v>145</v>
      </c>
      <c r="N5" s="32" t="s">
        <v>146</v>
      </c>
      <c r="O5" s="36" t="s">
        <v>147</v>
      </c>
      <c r="P5" s="69">
        <v>0</v>
      </c>
      <c r="Q5" s="36">
        <v>100</v>
      </c>
      <c r="R5" s="70" t="s">
        <v>129</v>
      </c>
      <c r="S5" s="32">
        <v>60</v>
      </c>
      <c r="T5" s="35">
        <v>201.97</v>
      </c>
      <c r="U5" s="35">
        <v>12118.2</v>
      </c>
      <c r="V5" s="34">
        <v>37740914</v>
      </c>
      <c r="W5" s="34">
        <v>13647316</v>
      </c>
      <c r="X5" s="34"/>
      <c r="Y5" s="34"/>
      <c r="Z5" s="34"/>
      <c r="AA5" s="34"/>
      <c r="AB5" s="34">
        <v>12112038</v>
      </c>
      <c r="AC5" s="34"/>
      <c r="AD5" s="34"/>
      <c r="AE5" s="34"/>
      <c r="AF5" s="34"/>
      <c r="AG5" s="34">
        <v>11981560</v>
      </c>
      <c r="AH5" s="34"/>
      <c r="AI5" s="34"/>
      <c r="AJ5" s="34"/>
      <c r="AK5" s="34"/>
      <c r="AL5" s="34">
        <v>201867.3</v>
      </c>
      <c r="AM5" s="69">
        <v>201868</v>
      </c>
      <c r="AN5" s="34"/>
      <c r="AO5" s="31">
        <v>44530</v>
      </c>
      <c r="AP5" s="31">
        <v>44774</v>
      </c>
      <c r="AQ5" s="31">
        <v>45108</v>
      </c>
      <c r="AR5" s="83" t="s">
        <v>47</v>
      </c>
    </row>
    <row r="6" spans="1:44" ht="44.25" customHeight="1" x14ac:dyDescent="0.3">
      <c r="A6" s="26" t="s">
        <v>148</v>
      </c>
      <c r="B6" s="24">
        <v>44301</v>
      </c>
      <c r="C6" s="25" t="s">
        <v>121</v>
      </c>
      <c r="D6" s="26" t="s">
        <v>149</v>
      </c>
      <c r="E6" s="37" t="s">
        <v>150</v>
      </c>
      <c r="F6" s="24">
        <v>44368</v>
      </c>
      <c r="G6" s="26" t="s">
        <v>151</v>
      </c>
      <c r="H6" s="36" t="s">
        <v>135</v>
      </c>
      <c r="I6" s="27" t="s">
        <v>152</v>
      </c>
      <c r="J6" s="28">
        <v>234317302.96000001</v>
      </c>
      <c r="K6" s="29">
        <v>234317248.88</v>
      </c>
      <c r="L6" s="29">
        <v>702951854.79999995</v>
      </c>
      <c r="M6" s="27" t="s">
        <v>153</v>
      </c>
      <c r="N6" s="27" t="s">
        <v>154</v>
      </c>
      <c r="O6" s="25" t="s">
        <v>155</v>
      </c>
      <c r="P6" s="63">
        <v>0</v>
      </c>
      <c r="Q6" s="25">
        <v>100</v>
      </c>
      <c r="R6" s="67" t="s">
        <v>156</v>
      </c>
      <c r="S6" s="68">
        <v>112</v>
      </c>
      <c r="T6" s="29" t="s">
        <v>157</v>
      </c>
      <c r="U6" s="68" t="s">
        <v>158</v>
      </c>
      <c r="V6" s="28">
        <v>417514</v>
      </c>
      <c r="W6" s="28">
        <v>124024</v>
      </c>
      <c r="X6" s="28"/>
      <c r="Y6" s="28"/>
      <c r="Z6" s="28"/>
      <c r="AA6" s="28"/>
      <c r="AB6" s="28">
        <v>124024</v>
      </c>
      <c r="AC6" s="28"/>
      <c r="AD6" s="28"/>
      <c r="AE6" s="28"/>
      <c r="AF6" s="28"/>
      <c r="AG6" s="28">
        <v>169466</v>
      </c>
      <c r="AH6" s="28"/>
      <c r="AI6" s="28"/>
      <c r="AJ6" s="28"/>
      <c r="AK6" s="28"/>
      <c r="AL6" s="34">
        <v>1513.0892857142858</v>
      </c>
      <c r="AM6" s="69">
        <v>1514</v>
      </c>
      <c r="AN6" s="28"/>
      <c r="AO6" s="24">
        <v>44392</v>
      </c>
      <c r="AP6" s="24">
        <v>44652</v>
      </c>
      <c r="AQ6" s="24">
        <v>45017</v>
      </c>
      <c r="AR6" s="83" t="s">
        <v>47</v>
      </c>
    </row>
    <row r="7" spans="1:44" ht="44.25" customHeight="1" x14ac:dyDescent="0.3">
      <c r="A7" s="30" t="s">
        <v>159</v>
      </c>
      <c r="B7" s="24">
        <v>44301</v>
      </c>
      <c r="C7" s="25" t="s">
        <v>121</v>
      </c>
      <c r="D7" s="26" t="s">
        <v>160</v>
      </c>
      <c r="E7" s="37" t="s">
        <v>161</v>
      </c>
      <c r="F7" s="24">
        <v>44368</v>
      </c>
      <c r="G7" s="26" t="s">
        <v>162</v>
      </c>
      <c r="H7" s="36" t="s">
        <v>135</v>
      </c>
      <c r="I7" s="27" t="s">
        <v>163</v>
      </c>
      <c r="J7" s="28">
        <v>188459323.84</v>
      </c>
      <c r="K7" s="29">
        <v>188459323.84</v>
      </c>
      <c r="L7" s="29">
        <v>565377971.51999998</v>
      </c>
      <c r="M7" s="27" t="s">
        <v>164</v>
      </c>
      <c r="N7" s="27" t="s">
        <v>165</v>
      </c>
      <c r="O7" s="25" t="s">
        <v>45</v>
      </c>
      <c r="P7" s="63">
        <v>100</v>
      </c>
      <c r="Q7" s="25">
        <v>0</v>
      </c>
      <c r="R7" s="67" t="s">
        <v>156</v>
      </c>
      <c r="S7" s="27">
        <v>56</v>
      </c>
      <c r="T7" s="29">
        <v>1044.6400000000001</v>
      </c>
      <c r="U7" s="35">
        <v>58499.840000000004</v>
      </c>
      <c r="V7" s="28">
        <v>541218</v>
      </c>
      <c r="W7" s="28">
        <v>180406</v>
      </c>
      <c r="X7" s="28"/>
      <c r="Y7" s="28"/>
      <c r="Z7" s="28"/>
      <c r="AA7" s="28"/>
      <c r="AB7" s="28">
        <v>180406</v>
      </c>
      <c r="AC7" s="28"/>
      <c r="AD7" s="28"/>
      <c r="AE7" s="28"/>
      <c r="AF7" s="28"/>
      <c r="AG7" s="28">
        <v>180406</v>
      </c>
      <c r="AH7" s="28"/>
      <c r="AI7" s="28"/>
      <c r="AJ7" s="28"/>
      <c r="AK7" s="28"/>
      <c r="AL7" s="34">
        <v>3221.5357142857142</v>
      </c>
      <c r="AM7" s="69">
        <v>3222</v>
      </c>
      <c r="AN7" s="28"/>
      <c r="AO7" s="24">
        <v>44392</v>
      </c>
      <c r="AP7" s="24">
        <v>44652</v>
      </c>
      <c r="AQ7" s="24">
        <v>45017</v>
      </c>
      <c r="AR7" s="83" t="s">
        <v>47</v>
      </c>
    </row>
    <row r="8" spans="1:44" ht="62.4" x14ac:dyDescent="0.3">
      <c r="A8" s="26" t="s">
        <v>859</v>
      </c>
      <c r="B8" s="24">
        <v>44719</v>
      </c>
      <c r="C8" s="25" t="s">
        <v>121</v>
      </c>
      <c r="D8" s="26" t="s">
        <v>860</v>
      </c>
      <c r="E8" s="6" t="s">
        <v>861</v>
      </c>
      <c r="F8" s="24">
        <v>44746</v>
      </c>
      <c r="G8" s="25" t="s">
        <v>862</v>
      </c>
      <c r="H8" s="27" t="s">
        <v>863</v>
      </c>
      <c r="I8" s="27" t="s">
        <v>864</v>
      </c>
      <c r="J8" s="28">
        <v>255175.8</v>
      </c>
      <c r="K8" s="29">
        <v>255175.8</v>
      </c>
      <c r="L8" s="29">
        <v>255175.8</v>
      </c>
      <c r="M8" s="24" t="s">
        <v>865</v>
      </c>
      <c r="N8" s="27" t="s">
        <v>866</v>
      </c>
      <c r="O8" s="27" t="s">
        <v>173</v>
      </c>
      <c r="P8" s="63">
        <v>0</v>
      </c>
      <c r="Q8" s="25">
        <v>100</v>
      </c>
      <c r="R8" s="67" t="s">
        <v>156</v>
      </c>
      <c r="S8" s="25">
        <v>60</v>
      </c>
      <c r="T8" s="29">
        <v>184.91</v>
      </c>
      <c r="U8" s="28">
        <v>11094.6</v>
      </c>
      <c r="V8" s="28">
        <v>1380</v>
      </c>
      <c r="W8" s="28">
        <v>1380</v>
      </c>
      <c r="X8" s="28"/>
      <c r="Y8" s="28"/>
      <c r="Z8" s="28"/>
      <c r="AA8" s="28"/>
      <c r="AB8" s="28"/>
      <c r="AC8" s="28"/>
      <c r="AD8" s="28"/>
      <c r="AE8" s="28"/>
      <c r="AF8" s="28"/>
      <c r="AG8" s="28"/>
      <c r="AH8" s="28"/>
      <c r="AI8" s="28"/>
      <c r="AJ8" s="28"/>
      <c r="AK8" s="28"/>
      <c r="AL8" s="28">
        <v>23</v>
      </c>
      <c r="AM8" s="28">
        <v>23</v>
      </c>
      <c r="AN8" s="27"/>
      <c r="AO8" s="24">
        <v>44986</v>
      </c>
      <c r="AP8" s="24"/>
      <c r="AQ8" s="24"/>
      <c r="AR8" s="27" t="s">
        <v>47</v>
      </c>
    </row>
    <row r="9" spans="1:44" ht="117.75" customHeight="1" x14ac:dyDescent="0.3">
      <c r="A9" s="26" t="s">
        <v>867</v>
      </c>
      <c r="B9" s="24">
        <v>44719</v>
      </c>
      <c r="C9" s="25" t="s">
        <v>121</v>
      </c>
      <c r="D9" s="26" t="s">
        <v>868</v>
      </c>
      <c r="E9" s="6" t="s">
        <v>869</v>
      </c>
      <c r="F9" s="24">
        <v>44746</v>
      </c>
      <c r="G9" s="26" t="s">
        <v>870</v>
      </c>
      <c r="H9" s="27" t="s">
        <v>527</v>
      </c>
      <c r="I9" s="27" t="s">
        <v>871</v>
      </c>
      <c r="J9" s="28">
        <v>16246512</v>
      </c>
      <c r="K9" s="29">
        <v>16246512</v>
      </c>
      <c r="L9" s="29">
        <v>16246512</v>
      </c>
      <c r="M9" s="27" t="s">
        <v>872</v>
      </c>
      <c r="N9" s="27" t="s">
        <v>873</v>
      </c>
      <c r="O9" s="27" t="s">
        <v>45</v>
      </c>
      <c r="P9" s="63">
        <v>100</v>
      </c>
      <c r="Q9" s="25">
        <v>0</v>
      </c>
      <c r="R9" s="67" t="s">
        <v>156</v>
      </c>
      <c r="S9" s="67">
        <v>120</v>
      </c>
      <c r="T9" s="29">
        <v>65.849999999999994</v>
      </c>
      <c r="U9" s="28">
        <v>7901.9999999999991</v>
      </c>
      <c r="V9" s="28">
        <v>246720</v>
      </c>
      <c r="W9" s="28">
        <v>246720</v>
      </c>
      <c r="X9" s="28"/>
      <c r="Y9" s="28"/>
      <c r="Z9" s="28"/>
      <c r="AA9" s="28"/>
      <c r="AB9" s="28"/>
      <c r="AC9" s="28"/>
      <c r="AD9" s="28"/>
      <c r="AE9" s="28"/>
      <c r="AF9" s="28"/>
      <c r="AG9" s="28"/>
      <c r="AH9" s="28"/>
      <c r="AI9" s="28"/>
      <c r="AJ9" s="28"/>
      <c r="AK9" s="28"/>
      <c r="AL9" s="28">
        <v>2056</v>
      </c>
      <c r="AM9" s="28">
        <v>2056</v>
      </c>
      <c r="AN9" s="27"/>
      <c r="AO9" s="24">
        <v>44986</v>
      </c>
      <c r="AP9" s="24"/>
      <c r="AQ9" s="24"/>
      <c r="AR9" s="27" t="s">
        <v>47</v>
      </c>
    </row>
    <row r="10" spans="1:44" ht="140.4" x14ac:dyDescent="0.3">
      <c r="A10" s="26" t="s">
        <v>874</v>
      </c>
      <c r="B10" s="24">
        <v>44719</v>
      </c>
      <c r="C10" s="25" t="s">
        <v>121</v>
      </c>
      <c r="D10" s="26" t="s">
        <v>875</v>
      </c>
      <c r="E10" s="6" t="s">
        <v>876</v>
      </c>
      <c r="F10" s="24">
        <v>44746</v>
      </c>
      <c r="G10" s="25" t="s">
        <v>877</v>
      </c>
      <c r="H10" s="27" t="s">
        <v>527</v>
      </c>
      <c r="I10" s="27" t="s">
        <v>878</v>
      </c>
      <c r="J10" s="28">
        <v>9815754</v>
      </c>
      <c r="K10" s="29">
        <v>9815754</v>
      </c>
      <c r="L10" s="29">
        <v>9815754</v>
      </c>
      <c r="M10" s="27" t="s">
        <v>879</v>
      </c>
      <c r="N10" s="27" t="s">
        <v>880</v>
      </c>
      <c r="O10" s="27" t="s">
        <v>45</v>
      </c>
      <c r="P10" s="63">
        <v>100</v>
      </c>
      <c r="Q10" s="25">
        <v>0</v>
      </c>
      <c r="R10" s="25" t="s">
        <v>156</v>
      </c>
      <c r="S10" s="67">
        <v>60</v>
      </c>
      <c r="T10" s="29">
        <v>1.83</v>
      </c>
      <c r="U10" s="28">
        <v>109.80000000000001</v>
      </c>
      <c r="V10" s="28">
        <v>5363800</v>
      </c>
      <c r="W10" s="28">
        <v>5363800</v>
      </c>
      <c r="X10" s="28"/>
      <c r="Y10" s="28"/>
      <c r="Z10" s="28"/>
      <c r="AA10" s="28"/>
      <c r="AB10" s="28"/>
      <c r="AC10" s="28"/>
      <c r="AD10" s="28"/>
      <c r="AE10" s="28"/>
      <c r="AF10" s="28"/>
      <c r="AG10" s="28"/>
      <c r="AH10" s="28"/>
      <c r="AI10" s="28"/>
      <c r="AJ10" s="28"/>
      <c r="AK10" s="28"/>
      <c r="AL10" s="28">
        <v>89396.666666666672</v>
      </c>
      <c r="AM10" s="28">
        <v>89397</v>
      </c>
      <c r="AN10" s="27"/>
      <c r="AO10" s="24">
        <v>44986</v>
      </c>
      <c r="AP10" s="24"/>
      <c r="AQ10" s="24"/>
      <c r="AR10" s="27" t="s">
        <v>47</v>
      </c>
    </row>
    <row r="11" spans="1:44" ht="57.6" x14ac:dyDescent="0.3">
      <c r="A11" s="26" t="s">
        <v>909</v>
      </c>
      <c r="B11" s="24">
        <v>44721</v>
      </c>
      <c r="C11" s="25" t="s">
        <v>121</v>
      </c>
      <c r="D11" s="26" t="s">
        <v>910</v>
      </c>
      <c r="E11" s="6" t="s">
        <v>911</v>
      </c>
      <c r="F11" s="24">
        <v>44746</v>
      </c>
      <c r="G11" s="26" t="s">
        <v>912</v>
      </c>
      <c r="H11" s="27" t="s">
        <v>135</v>
      </c>
      <c r="I11" s="27" t="s">
        <v>913</v>
      </c>
      <c r="J11" s="28">
        <v>97072971</v>
      </c>
      <c r="K11" s="29">
        <v>97072971</v>
      </c>
      <c r="L11" s="29">
        <v>97072971</v>
      </c>
      <c r="M11" s="27" t="s">
        <v>914</v>
      </c>
      <c r="N11" s="27" t="s">
        <v>915</v>
      </c>
      <c r="O11" s="27" t="s">
        <v>45</v>
      </c>
      <c r="P11" s="63">
        <v>100</v>
      </c>
      <c r="Q11" s="25">
        <v>0</v>
      </c>
      <c r="R11" s="67" t="s">
        <v>156</v>
      </c>
      <c r="S11" s="67">
        <v>30</v>
      </c>
      <c r="T11" s="29">
        <v>21.65</v>
      </c>
      <c r="U11" s="28">
        <v>649.5</v>
      </c>
      <c r="V11" s="28">
        <v>4483740</v>
      </c>
      <c r="W11" s="28">
        <v>4483740</v>
      </c>
      <c r="X11" s="28"/>
      <c r="Y11" s="28"/>
      <c r="Z11" s="28"/>
      <c r="AA11" s="28"/>
      <c r="AB11" s="28"/>
      <c r="AC11" s="28"/>
      <c r="AD11" s="28"/>
      <c r="AE11" s="28"/>
      <c r="AF11" s="28"/>
      <c r="AG11" s="28"/>
      <c r="AH11" s="28"/>
      <c r="AI11" s="28"/>
      <c r="AJ11" s="28"/>
      <c r="AK11" s="28"/>
      <c r="AL11" s="28">
        <v>149458</v>
      </c>
      <c r="AM11" s="28">
        <v>149458</v>
      </c>
      <c r="AN11" s="27"/>
      <c r="AO11" s="24">
        <v>44986</v>
      </c>
      <c r="AP11" s="24"/>
      <c r="AQ11" s="24"/>
      <c r="AR11" s="27" t="s">
        <v>47</v>
      </c>
    </row>
    <row r="12" spans="1:44" ht="63" customHeight="1" x14ac:dyDescent="0.3">
      <c r="A12" s="26" t="s">
        <v>923</v>
      </c>
      <c r="B12" s="24">
        <v>44721</v>
      </c>
      <c r="C12" s="25" t="s">
        <v>121</v>
      </c>
      <c r="D12" s="26" t="s">
        <v>924</v>
      </c>
      <c r="E12" s="6" t="s">
        <v>925</v>
      </c>
      <c r="F12" s="24">
        <v>44746</v>
      </c>
      <c r="G12" s="25" t="s">
        <v>926</v>
      </c>
      <c r="H12" s="27" t="s">
        <v>927</v>
      </c>
      <c r="I12" s="27" t="s">
        <v>928</v>
      </c>
      <c r="J12" s="28">
        <v>22402406.399999999</v>
      </c>
      <c r="K12" s="29">
        <v>22402406.399999999</v>
      </c>
      <c r="L12" s="29">
        <v>22402406.399999999</v>
      </c>
      <c r="M12" s="24" t="s">
        <v>929</v>
      </c>
      <c r="N12" s="27" t="s">
        <v>930</v>
      </c>
      <c r="O12" s="27" t="s">
        <v>45</v>
      </c>
      <c r="P12" s="63">
        <v>100</v>
      </c>
      <c r="Q12" s="25">
        <v>0</v>
      </c>
      <c r="R12" s="67" t="s">
        <v>156</v>
      </c>
      <c r="S12" s="25">
        <v>60</v>
      </c>
      <c r="T12" s="29">
        <v>28.159999999999997</v>
      </c>
      <c r="U12" s="28">
        <v>1689.6</v>
      </c>
      <c r="V12" s="28">
        <v>795540</v>
      </c>
      <c r="W12" s="28">
        <v>795540</v>
      </c>
      <c r="X12" s="28"/>
      <c r="Y12" s="28"/>
      <c r="Z12" s="28"/>
      <c r="AA12" s="28"/>
      <c r="AB12" s="28"/>
      <c r="AC12" s="28"/>
      <c r="AD12" s="28"/>
      <c r="AE12" s="28"/>
      <c r="AF12" s="28"/>
      <c r="AG12" s="28"/>
      <c r="AH12" s="28"/>
      <c r="AI12" s="28"/>
      <c r="AJ12" s="28"/>
      <c r="AK12" s="28"/>
      <c r="AL12" s="28">
        <v>13259</v>
      </c>
      <c r="AM12" s="28">
        <v>13259</v>
      </c>
      <c r="AN12" s="27"/>
      <c r="AO12" s="24">
        <v>44986</v>
      </c>
      <c r="AP12" s="24"/>
      <c r="AQ12" s="24"/>
      <c r="AR12" s="27" t="s">
        <v>47</v>
      </c>
    </row>
    <row r="13" spans="1:44" ht="62.4" x14ac:dyDescent="0.3">
      <c r="A13" s="26" t="s">
        <v>931</v>
      </c>
      <c r="B13" s="24">
        <v>44721</v>
      </c>
      <c r="C13" s="25" t="s">
        <v>121</v>
      </c>
      <c r="D13" s="26" t="s">
        <v>932</v>
      </c>
      <c r="E13" s="6" t="s">
        <v>933</v>
      </c>
      <c r="F13" s="24">
        <v>44746</v>
      </c>
      <c r="G13" s="26" t="s">
        <v>934</v>
      </c>
      <c r="H13" s="27" t="s">
        <v>135</v>
      </c>
      <c r="I13" s="27" t="s">
        <v>935</v>
      </c>
      <c r="J13" s="28">
        <v>35863167.600000001</v>
      </c>
      <c r="K13" s="29">
        <v>35863167.600000001</v>
      </c>
      <c r="L13" s="29">
        <v>35863167.600000001</v>
      </c>
      <c r="M13" s="27" t="s">
        <v>936</v>
      </c>
      <c r="N13" s="27" t="s">
        <v>937</v>
      </c>
      <c r="O13" s="27" t="s">
        <v>155</v>
      </c>
      <c r="P13" s="63">
        <v>0</v>
      </c>
      <c r="Q13" s="25">
        <v>100</v>
      </c>
      <c r="R13" s="67" t="s">
        <v>156</v>
      </c>
      <c r="S13" s="67">
        <v>30</v>
      </c>
      <c r="T13" s="29">
        <v>414.22</v>
      </c>
      <c r="U13" s="28">
        <v>12426.6</v>
      </c>
      <c r="V13" s="28">
        <v>86580</v>
      </c>
      <c r="W13" s="28">
        <v>86580</v>
      </c>
      <c r="X13" s="28"/>
      <c r="Y13" s="28"/>
      <c r="Z13" s="28"/>
      <c r="AA13" s="28"/>
      <c r="AB13" s="28"/>
      <c r="AC13" s="28"/>
      <c r="AD13" s="28"/>
      <c r="AE13" s="28"/>
      <c r="AF13" s="28"/>
      <c r="AG13" s="28"/>
      <c r="AH13" s="28"/>
      <c r="AI13" s="28"/>
      <c r="AJ13" s="28"/>
      <c r="AK13" s="28"/>
      <c r="AL13" s="28">
        <v>2886</v>
      </c>
      <c r="AM13" s="28">
        <v>2886</v>
      </c>
      <c r="AN13" s="27"/>
      <c r="AO13" s="24">
        <v>44986</v>
      </c>
      <c r="AP13" s="24"/>
      <c r="AQ13" s="24"/>
      <c r="AR13" s="27" t="s">
        <v>47</v>
      </c>
    </row>
    <row r="14" spans="1:44" ht="164.25" customHeight="1" x14ac:dyDescent="0.3">
      <c r="A14" s="26" t="s">
        <v>938</v>
      </c>
      <c r="B14" s="24">
        <v>44721</v>
      </c>
      <c r="C14" s="25" t="s">
        <v>121</v>
      </c>
      <c r="D14" s="26" t="s">
        <v>939</v>
      </c>
      <c r="E14" s="6" t="s">
        <v>940</v>
      </c>
      <c r="F14" s="24">
        <v>44746</v>
      </c>
      <c r="G14" s="25" t="s">
        <v>941</v>
      </c>
      <c r="H14" s="27" t="s">
        <v>927</v>
      </c>
      <c r="I14" s="27" t="s">
        <v>942</v>
      </c>
      <c r="J14" s="28">
        <v>2508579</v>
      </c>
      <c r="K14" s="29">
        <v>2508579</v>
      </c>
      <c r="L14" s="29">
        <v>2508579</v>
      </c>
      <c r="M14" s="27" t="s">
        <v>929</v>
      </c>
      <c r="N14" s="27" t="s">
        <v>943</v>
      </c>
      <c r="O14" s="27" t="s">
        <v>45</v>
      </c>
      <c r="P14" s="63">
        <v>100</v>
      </c>
      <c r="Q14" s="25">
        <v>0</v>
      </c>
      <c r="R14" s="67" t="s">
        <v>156</v>
      </c>
      <c r="S14" s="67">
        <v>20</v>
      </c>
      <c r="T14" s="29">
        <v>31.65</v>
      </c>
      <c r="U14" s="28">
        <v>633</v>
      </c>
      <c r="V14" s="28">
        <v>79260</v>
      </c>
      <c r="W14" s="28">
        <v>79260</v>
      </c>
      <c r="X14" s="28"/>
      <c r="Y14" s="28"/>
      <c r="Z14" s="28"/>
      <c r="AA14" s="28"/>
      <c r="AB14" s="28"/>
      <c r="AC14" s="28"/>
      <c r="AD14" s="28"/>
      <c r="AE14" s="28"/>
      <c r="AF14" s="28"/>
      <c r="AG14" s="28"/>
      <c r="AH14" s="28"/>
      <c r="AI14" s="28"/>
      <c r="AJ14" s="28"/>
      <c r="AK14" s="28"/>
      <c r="AL14" s="28">
        <v>3963</v>
      </c>
      <c r="AM14" s="28">
        <v>3963</v>
      </c>
      <c r="AN14" s="27"/>
      <c r="AO14" s="24">
        <v>44986</v>
      </c>
      <c r="AP14" s="24"/>
      <c r="AQ14" s="24"/>
      <c r="AR14" s="27" t="s">
        <v>47</v>
      </c>
    </row>
    <row r="15" spans="1:44" ht="144.75" customHeight="1" x14ac:dyDescent="0.3">
      <c r="A15" s="26" t="s">
        <v>944</v>
      </c>
      <c r="B15" s="24">
        <v>44721</v>
      </c>
      <c r="C15" s="25" t="s">
        <v>121</v>
      </c>
      <c r="D15" s="26" t="s">
        <v>945</v>
      </c>
      <c r="E15" s="6" t="s">
        <v>946</v>
      </c>
      <c r="F15" s="24">
        <v>44746</v>
      </c>
      <c r="G15" s="26" t="s">
        <v>947</v>
      </c>
      <c r="H15" s="27" t="s">
        <v>863</v>
      </c>
      <c r="I15" s="27" t="s">
        <v>948</v>
      </c>
      <c r="J15" s="28">
        <v>1169454</v>
      </c>
      <c r="K15" s="29">
        <v>1169454</v>
      </c>
      <c r="L15" s="29">
        <v>1169454</v>
      </c>
      <c r="M15" s="27" t="s">
        <v>865</v>
      </c>
      <c r="N15" s="27" t="s">
        <v>949</v>
      </c>
      <c r="O15" s="27" t="s">
        <v>173</v>
      </c>
      <c r="P15" s="63">
        <v>0</v>
      </c>
      <c r="Q15" s="25">
        <v>100</v>
      </c>
      <c r="R15" s="67" t="s">
        <v>156</v>
      </c>
      <c r="S15" s="67">
        <v>60</v>
      </c>
      <c r="T15" s="29">
        <v>336.05</v>
      </c>
      <c r="U15" s="28">
        <v>20163</v>
      </c>
      <c r="V15" s="28">
        <v>3480</v>
      </c>
      <c r="W15" s="28">
        <v>3480</v>
      </c>
      <c r="X15" s="28"/>
      <c r="Y15" s="28"/>
      <c r="Z15" s="28"/>
      <c r="AA15" s="28"/>
      <c r="AB15" s="28"/>
      <c r="AC15" s="28"/>
      <c r="AD15" s="28"/>
      <c r="AE15" s="28"/>
      <c r="AF15" s="28"/>
      <c r="AG15" s="28"/>
      <c r="AH15" s="28"/>
      <c r="AI15" s="28"/>
      <c r="AJ15" s="28"/>
      <c r="AK15" s="28"/>
      <c r="AL15" s="28">
        <v>58</v>
      </c>
      <c r="AM15" s="28">
        <v>58</v>
      </c>
      <c r="AN15" s="27"/>
      <c r="AO15" s="24">
        <v>44986</v>
      </c>
      <c r="AP15" s="24"/>
      <c r="AQ15" s="24"/>
      <c r="AR15" s="27" t="s">
        <v>47</v>
      </c>
    </row>
    <row r="16" spans="1:44" ht="62.4" x14ac:dyDescent="0.3">
      <c r="A16" s="26" t="s">
        <v>950</v>
      </c>
      <c r="B16" s="24">
        <v>44721</v>
      </c>
      <c r="C16" s="25" t="s">
        <v>121</v>
      </c>
      <c r="D16" s="26" t="s">
        <v>951</v>
      </c>
      <c r="E16" s="6" t="s">
        <v>952</v>
      </c>
      <c r="F16" s="24">
        <v>44746</v>
      </c>
      <c r="G16" s="26" t="s">
        <v>953</v>
      </c>
      <c r="H16" s="27" t="s">
        <v>135</v>
      </c>
      <c r="I16" s="27" t="s">
        <v>954</v>
      </c>
      <c r="J16" s="28">
        <v>766871</v>
      </c>
      <c r="K16" s="29">
        <v>766871</v>
      </c>
      <c r="L16" s="29">
        <v>766871</v>
      </c>
      <c r="M16" s="27" t="s">
        <v>914</v>
      </c>
      <c r="N16" s="27" t="s">
        <v>955</v>
      </c>
      <c r="O16" s="27" t="s">
        <v>45</v>
      </c>
      <c r="P16" s="63">
        <v>100</v>
      </c>
      <c r="Q16" s="25">
        <v>0</v>
      </c>
      <c r="R16" s="67" t="s">
        <v>156</v>
      </c>
      <c r="S16" s="67">
        <v>60</v>
      </c>
      <c r="T16" s="29">
        <v>4.97</v>
      </c>
      <c r="U16" s="28">
        <v>298.2</v>
      </c>
      <c r="V16" s="28">
        <v>154300</v>
      </c>
      <c r="W16" s="28">
        <v>154300</v>
      </c>
      <c r="X16" s="28"/>
      <c r="Y16" s="28"/>
      <c r="Z16" s="28"/>
      <c r="AA16" s="28"/>
      <c r="AB16" s="28"/>
      <c r="AC16" s="28"/>
      <c r="AD16" s="28"/>
      <c r="AE16" s="28"/>
      <c r="AF16" s="28"/>
      <c r="AG16" s="28"/>
      <c r="AH16" s="28"/>
      <c r="AI16" s="28"/>
      <c r="AJ16" s="28"/>
      <c r="AK16" s="28"/>
      <c r="AL16" s="28">
        <v>2571.6666666666665</v>
      </c>
      <c r="AM16" s="28">
        <v>2572</v>
      </c>
      <c r="AN16" s="27"/>
      <c r="AO16" s="24">
        <v>44986</v>
      </c>
      <c r="AP16" s="24"/>
      <c r="AQ16" s="24"/>
      <c r="AR16" s="27" t="s">
        <v>47</v>
      </c>
    </row>
    <row r="17" spans="1:107" ht="195" customHeight="1" x14ac:dyDescent="0.3">
      <c r="A17" s="26" t="s">
        <v>968</v>
      </c>
      <c r="B17" s="24">
        <v>44721</v>
      </c>
      <c r="C17" s="25" t="s">
        <v>121</v>
      </c>
      <c r="D17" s="26" t="s">
        <v>969</v>
      </c>
      <c r="E17" s="6" t="s">
        <v>970</v>
      </c>
      <c r="F17" s="24">
        <v>44746</v>
      </c>
      <c r="G17" s="25" t="s">
        <v>971</v>
      </c>
      <c r="H17" s="27" t="s">
        <v>135</v>
      </c>
      <c r="I17" s="27" t="s">
        <v>972</v>
      </c>
      <c r="J17" s="28">
        <v>16365009.57</v>
      </c>
      <c r="K17" s="29">
        <v>16365009.57</v>
      </c>
      <c r="L17" s="29">
        <v>16365009.57</v>
      </c>
      <c r="M17" s="27" t="s">
        <v>914</v>
      </c>
      <c r="N17" s="27" t="s">
        <v>973</v>
      </c>
      <c r="O17" s="27" t="s">
        <v>45</v>
      </c>
      <c r="P17" s="63">
        <v>100</v>
      </c>
      <c r="Q17" s="25">
        <v>0</v>
      </c>
      <c r="R17" s="67" t="s">
        <v>156</v>
      </c>
      <c r="S17" s="67">
        <v>60</v>
      </c>
      <c r="T17" s="29">
        <v>10.790000000000001</v>
      </c>
      <c r="U17" s="28">
        <v>647.40000000000009</v>
      </c>
      <c r="V17" s="28">
        <v>1516683</v>
      </c>
      <c r="W17" s="28">
        <v>1516683</v>
      </c>
      <c r="X17" s="28"/>
      <c r="Y17" s="28"/>
      <c r="Z17" s="28"/>
      <c r="AA17" s="28"/>
      <c r="AB17" s="28"/>
      <c r="AC17" s="28"/>
      <c r="AD17" s="28"/>
      <c r="AE17" s="28"/>
      <c r="AF17" s="28"/>
      <c r="AG17" s="28"/>
      <c r="AH17" s="28"/>
      <c r="AI17" s="28"/>
      <c r="AJ17" s="28"/>
      <c r="AK17" s="28"/>
      <c r="AL17" s="28">
        <v>25278.05</v>
      </c>
      <c r="AM17" s="28">
        <v>25279</v>
      </c>
      <c r="AN17" s="27"/>
      <c r="AO17" s="24">
        <v>44986</v>
      </c>
      <c r="AP17" s="24"/>
      <c r="AQ17" s="24"/>
      <c r="AR17" s="27" t="s">
        <v>47</v>
      </c>
    </row>
    <row r="18" spans="1:107" ht="156.6" customHeight="1" x14ac:dyDescent="0.3">
      <c r="A18" s="26" t="s">
        <v>974</v>
      </c>
      <c r="B18" s="24">
        <v>44722</v>
      </c>
      <c r="C18" s="25" t="s">
        <v>121</v>
      </c>
      <c r="D18" s="26" t="s">
        <v>975</v>
      </c>
      <c r="E18" s="6" t="s">
        <v>976</v>
      </c>
      <c r="F18" s="24">
        <v>44750</v>
      </c>
      <c r="G18" s="26" t="s">
        <v>977</v>
      </c>
      <c r="H18" s="27" t="s">
        <v>143</v>
      </c>
      <c r="I18" s="27" t="s">
        <v>978</v>
      </c>
      <c r="J18" s="28">
        <v>790105012.04999995</v>
      </c>
      <c r="K18" s="29">
        <v>1027123145.25</v>
      </c>
      <c r="L18" s="29">
        <v>1027123145.25</v>
      </c>
      <c r="M18" s="27" t="s">
        <v>979</v>
      </c>
      <c r="N18" s="27" t="s">
        <v>980</v>
      </c>
      <c r="O18" s="27" t="s">
        <v>981</v>
      </c>
      <c r="P18" s="63">
        <v>0</v>
      </c>
      <c r="Q18" s="25">
        <v>100</v>
      </c>
      <c r="R18" s="67" t="s">
        <v>156</v>
      </c>
      <c r="S18" s="67">
        <v>30</v>
      </c>
      <c r="T18" s="29">
        <v>524.33000000000004</v>
      </c>
      <c r="U18" s="28">
        <v>15729.900000000001</v>
      </c>
      <c r="V18" s="28">
        <v>1958925</v>
      </c>
      <c r="W18" s="28">
        <v>1958925</v>
      </c>
      <c r="X18" s="28"/>
      <c r="Y18" s="28"/>
      <c r="Z18" s="28"/>
      <c r="AA18" s="28"/>
      <c r="AB18" s="28"/>
      <c r="AC18" s="28"/>
      <c r="AD18" s="28"/>
      <c r="AE18" s="28"/>
      <c r="AF18" s="28"/>
      <c r="AG18" s="28"/>
      <c r="AH18" s="28"/>
      <c r="AI18" s="28"/>
      <c r="AJ18" s="28"/>
      <c r="AK18" s="28"/>
      <c r="AL18" s="28">
        <v>65297.5</v>
      </c>
      <c r="AM18" s="28">
        <v>65298</v>
      </c>
      <c r="AN18" s="27"/>
      <c r="AO18" s="24">
        <v>44986</v>
      </c>
      <c r="AP18" s="24"/>
      <c r="AQ18" s="24"/>
      <c r="AR18" s="27" t="s">
        <v>47</v>
      </c>
    </row>
    <row r="19" spans="1:107" customFormat="1" ht="57.6" x14ac:dyDescent="0.3">
      <c r="A19" s="26" t="s">
        <v>982</v>
      </c>
      <c r="B19" s="24">
        <v>44722</v>
      </c>
      <c r="C19" s="25" t="s">
        <v>121</v>
      </c>
      <c r="D19" s="26" t="s">
        <v>983</v>
      </c>
      <c r="E19" s="6" t="s">
        <v>984</v>
      </c>
      <c r="F19" s="24">
        <v>44746</v>
      </c>
      <c r="G19" s="25" t="s">
        <v>985</v>
      </c>
      <c r="H19" s="27" t="s">
        <v>135</v>
      </c>
      <c r="I19" s="27" t="s">
        <v>986</v>
      </c>
      <c r="J19" s="28">
        <v>883797.6</v>
      </c>
      <c r="K19" s="29">
        <v>883797.6</v>
      </c>
      <c r="L19" s="29">
        <v>883797.6</v>
      </c>
      <c r="M19" s="27" t="s">
        <v>137</v>
      </c>
      <c r="N19" s="27" t="s">
        <v>987</v>
      </c>
      <c r="O19" s="27" t="s">
        <v>988</v>
      </c>
      <c r="P19" s="63">
        <v>0</v>
      </c>
      <c r="Q19" s="25">
        <v>100</v>
      </c>
      <c r="R19" s="25" t="s">
        <v>156</v>
      </c>
      <c r="S19" s="67">
        <v>60</v>
      </c>
      <c r="T19" s="29">
        <v>33.94</v>
      </c>
      <c r="U19" s="28">
        <v>2036.3999999999999</v>
      </c>
      <c r="V19" s="28">
        <v>26040</v>
      </c>
      <c r="W19" s="28">
        <v>26040</v>
      </c>
      <c r="X19" s="28"/>
      <c r="Y19" s="28"/>
      <c r="Z19" s="28"/>
      <c r="AA19" s="28"/>
      <c r="AB19" s="28"/>
      <c r="AC19" s="28"/>
      <c r="AD19" s="28"/>
      <c r="AE19" s="28"/>
      <c r="AF19" s="28"/>
      <c r="AG19" s="28"/>
      <c r="AH19" s="28"/>
      <c r="AI19" s="28"/>
      <c r="AJ19" s="28"/>
      <c r="AK19" s="28"/>
      <c r="AL19" s="28">
        <v>434</v>
      </c>
      <c r="AM19" s="28">
        <v>434</v>
      </c>
      <c r="AN19" s="27"/>
      <c r="AO19" s="24">
        <v>44958</v>
      </c>
      <c r="AP19" s="24"/>
      <c r="AQ19" s="24"/>
      <c r="AR19" s="27" t="s">
        <v>47</v>
      </c>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row>
    <row r="20" spans="1:107" customFormat="1" ht="156.6" customHeight="1" x14ac:dyDescent="0.3">
      <c r="A20" s="26" t="s">
        <v>989</v>
      </c>
      <c r="B20" s="24">
        <v>44722</v>
      </c>
      <c r="C20" s="25" t="s">
        <v>121</v>
      </c>
      <c r="D20" s="26" t="s">
        <v>990</v>
      </c>
      <c r="E20" s="6" t="s">
        <v>991</v>
      </c>
      <c r="F20" s="24">
        <v>44746</v>
      </c>
      <c r="G20" s="26" t="s">
        <v>992</v>
      </c>
      <c r="H20" s="27" t="s">
        <v>527</v>
      </c>
      <c r="I20" s="27" t="s">
        <v>993</v>
      </c>
      <c r="J20" s="28">
        <v>106367039.56</v>
      </c>
      <c r="K20" s="29">
        <v>106367039.56</v>
      </c>
      <c r="L20" s="29">
        <v>106367039.56</v>
      </c>
      <c r="M20" s="27" t="s">
        <v>994</v>
      </c>
      <c r="N20" s="27" t="s">
        <v>995</v>
      </c>
      <c r="O20" s="27" t="s">
        <v>45</v>
      </c>
      <c r="P20" s="63">
        <v>100</v>
      </c>
      <c r="Q20" s="25">
        <v>0</v>
      </c>
      <c r="R20" s="67" t="s">
        <v>156</v>
      </c>
      <c r="S20" s="67">
        <v>60</v>
      </c>
      <c r="T20" s="29">
        <v>88.73</v>
      </c>
      <c r="U20" s="28">
        <v>5323.8</v>
      </c>
      <c r="V20" s="28">
        <v>1198772</v>
      </c>
      <c r="W20" s="28">
        <v>1198772</v>
      </c>
      <c r="X20" s="28"/>
      <c r="Y20" s="28"/>
      <c r="Z20" s="28"/>
      <c r="AA20" s="28"/>
      <c r="AB20" s="28"/>
      <c r="AC20" s="28"/>
      <c r="AD20" s="28"/>
      <c r="AE20" s="28"/>
      <c r="AF20" s="28"/>
      <c r="AG20" s="28"/>
      <c r="AH20" s="28"/>
      <c r="AI20" s="28"/>
      <c r="AJ20" s="28"/>
      <c r="AK20" s="28"/>
      <c r="AL20" s="28">
        <v>19979.533333333333</v>
      </c>
      <c r="AM20" s="28">
        <v>19980</v>
      </c>
      <c r="AN20" s="27"/>
      <c r="AO20" s="24">
        <v>44986</v>
      </c>
      <c r="AP20" s="24"/>
      <c r="AQ20" s="24"/>
      <c r="AR20" s="27" t="s">
        <v>360</v>
      </c>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row>
    <row r="21" spans="1:107" customFormat="1" ht="139.5" customHeight="1" x14ac:dyDescent="0.3">
      <c r="A21" s="26" t="s">
        <v>998</v>
      </c>
      <c r="B21" s="24">
        <v>44728</v>
      </c>
      <c r="C21" s="25" t="s">
        <v>121</v>
      </c>
      <c r="D21" s="26" t="s">
        <v>999</v>
      </c>
      <c r="E21" s="6" t="s">
        <v>1000</v>
      </c>
      <c r="F21" s="24">
        <v>44763</v>
      </c>
      <c r="G21" s="26" t="s">
        <v>1001</v>
      </c>
      <c r="H21" s="27" t="s">
        <v>511</v>
      </c>
      <c r="I21" s="27" t="s">
        <v>1002</v>
      </c>
      <c r="J21" s="28">
        <v>1219198</v>
      </c>
      <c r="K21" s="29">
        <v>1219198</v>
      </c>
      <c r="L21" s="29">
        <v>1219198</v>
      </c>
      <c r="M21" s="27" t="s">
        <v>1003</v>
      </c>
      <c r="N21" s="27" t="s">
        <v>1004</v>
      </c>
      <c r="O21" s="27" t="s">
        <v>45</v>
      </c>
      <c r="P21" s="63">
        <v>100</v>
      </c>
      <c r="Q21" s="25">
        <v>0</v>
      </c>
      <c r="R21" s="25" t="s">
        <v>174</v>
      </c>
      <c r="S21" s="67">
        <v>240</v>
      </c>
      <c r="T21" s="29">
        <v>1</v>
      </c>
      <c r="U21" s="28">
        <v>240</v>
      </c>
      <c r="V21" s="28">
        <v>1219198</v>
      </c>
      <c r="W21" s="28">
        <v>1219198</v>
      </c>
      <c r="X21" s="28"/>
      <c r="Y21" s="28"/>
      <c r="Z21" s="28"/>
      <c r="AA21" s="28"/>
      <c r="AB21" s="28"/>
      <c r="AC21" s="28"/>
      <c r="AD21" s="28"/>
      <c r="AE21" s="28"/>
      <c r="AF21" s="28"/>
      <c r="AG21" s="28"/>
      <c r="AH21" s="28"/>
      <c r="AI21" s="28"/>
      <c r="AJ21" s="28"/>
      <c r="AK21" s="28"/>
      <c r="AL21" s="28">
        <v>5079.9916666666668</v>
      </c>
      <c r="AM21" s="28">
        <v>5080</v>
      </c>
      <c r="AN21" s="27"/>
      <c r="AO21" s="24">
        <v>44986</v>
      </c>
      <c r="AP21" s="24"/>
      <c r="AQ21" s="24"/>
      <c r="AR21" s="27" t="s">
        <v>47</v>
      </c>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row>
    <row r="22" spans="1:107" customFormat="1" ht="62.4" x14ac:dyDescent="0.3">
      <c r="A22" s="26" t="s">
        <v>1005</v>
      </c>
      <c r="B22" s="24">
        <v>44728</v>
      </c>
      <c r="C22" s="25" t="s">
        <v>121</v>
      </c>
      <c r="D22" s="26" t="s">
        <v>1006</v>
      </c>
      <c r="E22" s="6" t="s">
        <v>1007</v>
      </c>
      <c r="F22" s="24">
        <v>44754</v>
      </c>
      <c r="G22" s="25" t="s">
        <v>1008</v>
      </c>
      <c r="H22" s="27" t="s">
        <v>135</v>
      </c>
      <c r="I22" s="27" t="s">
        <v>1009</v>
      </c>
      <c r="J22" s="28">
        <v>56931969.030000001</v>
      </c>
      <c r="K22" s="29">
        <v>56931969.030000001</v>
      </c>
      <c r="L22" s="29">
        <v>56931969.030000001</v>
      </c>
      <c r="M22" s="27" t="s">
        <v>1010</v>
      </c>
      <c r="N22" s="27" t="s">
        <v>1011</v>
      </c>
      <c r="O22" s="27" t="s">
        <v>45</v>
      </c>
      <c r="P22" s="63">
        <v>100</v>
      </c>
      <c r="Q22" s="25">
        <v>0</v>
      </c>
      <c r="R22" s="25" t="s">
        <v>156</v>
      </c>
      <c r="S22" s="67">
        <v>30</v>
      </c>
      <c r="T22" s="29">
        <v>43.71</v>
      </c>
      <c r="U22" s="28">
        <v>1311.3</v>
      </c>
      <c r="V22" s="28">
        <v>1302493</v>
      </c>
      <c r="W22" s="28">
        <v>1302493</v>
      </c>
      <c r="X22" s="28"/>
      <c r="Y22" s="28"/>
      <c r="Z22" s="28"/>
      <c r="AA22" s="28"/>
      <c r="AB22" s="28"/>
      <c r="AC22" s="28"/>
      <c r="AD22" s="28"/>
      <c r="AE22" s="28"/>
      <c r="AF22" s="28"/>
      <c r="AG22" s="28"/>
      <c r="AH22" s="28"/>
      <c r="AI22" s="28"/>
      <c r="AJ22" s="28"/>
      <c r="AK22" s="28"/>
      <c r="AL22" s="28">
        <v>43416.433333333334</v>
      </c>
      <c r="AM22" s="28">
        <v>43417</v>
      </c>
      <c r="AN22" s="27"/>
      <c r="AO22" s="24">
        <v>44986</v>
      </c>
      <c r="AP22" s="24"/>
      <c r="AQ22" s="24"/>
      <c r="AR22" s="27" t="s">
        <v>47</v>
      </c>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row>
    <row r="23" spans="1:107" customFormat="1" x14ac:dyDescent="0.3">
      <c r="A23" s="26" t="s">
        <v>1012</v>
      </c>
      <c r="B23" s="24">
        <v>44728</v>
      </c>
      <c r="C23" s="25" t="s">
        <v>121</v>
      </c>
      <c r="D23" s="26" t="s">
        <v>416</v>
      </c>
      <c r="E23" s="6" t="s">
        <v>416</v>
      </c>
      <c r="F23" s="24" t="s">
        <v>416</v>
      </c>
      <c r="G23" s="26" t="s">
        <v>416</v>
      </c>
      <c r="H23" s="27" t="s">
        <v>416</v>
      </c>
      <c r="I23" s="27" t="s">
        <v>1013</v>
      </c>
      <c r="J23" s="28">
        <v>0</v>
      </c>
      <c r="K23" s="29">
        <v>0</v>
      </c>
      <c r="L23" s="29">
        <v>0</v>
      </c>
      <c r="M23" s="27"/>
      <c r="N23" s="27"/>
      <c r="O23" s="27"/>
      <c r="P23" s="63"/>
      <c r="Q23" s="25"/>
      <c r="R23" s="25"/>
      <c r="S23" s="67"/>
      <c r="T23" s="29" t="e">
        <v>#DIV/0!</v>
      </c>
      <c r="U23" s="28" t="e">
        <v>#DIV/0!</v>
      </c>
      <c r="V23" s="28">
        <v>0</v>
      </c>
      <c r="W23" s="28"/>
      <c r="X23" s="28"/>
      <c r="Y23" s="28"/>
      <c r="Z23" s="28"/>
      <c r="AA23" s="28"/>
      <c r="AB23" s="28"/>
      <c r="AC23" s="28"/>
      <c r="AD23" s="28"/>
      <c r="AE23" s="28"/>
      <c r="AF23" s="28"/>
      <c r="AG23" s="28"/>
      <c r="AH23" s="28"/>
      <c r="AI23" s="28"/>
      <c r="AJ23" s="28"/>
      <c r="AK23" s="28"/>
      <c r="AL23" s="28" t="e">
        <v>#DIV/0!</v>
      </c>
      <c r="AM23" s="28" t="e">
        <v>#DIV/0!</v>
      </c>
      <c r="AN23" s="27"/>
      <c r="AO23" s="24"/>
      <c r="AP23" s="24"/>
      <c r="AQ23" s="24"/>
      <c r="AR23" s="27"/>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row>
    <row r="24" spans="1:107" customFormat="1" ht="109.5" customHeight="1" x14ac:dyDescent="0.3">
      <c r="A24" s="26" t="s">
        <v>1014</v>
      </c>
      <c r="B24" s="24">
        <v>44728</v>
      </c>
      <c r="C24" s="25" t="s">
        <v>121</v>
      </c>
      <c r="D24" s="26" t="s">
        <v>1015</v>
      </c>
      <c r="E24" s="6" t="s">
        <v>1016</v>
      </c>
      <c r="F24" s="24">
        <v>44764</v>
      </c>
      <c r="G24" s="25" t="s">
        <v>1017</v>
      </c>
      <c r="H24" s="27" t="s">
        <v>527</v>
      </c>
      <c r="I24" s="27" t="s">
        <v>1018</v>
      </c>
      <c r="J24" s="28">
        <v>164631709.34</v>
      </c>
      <c r="K24" s="29">
        <v>164631709.34</v>
      </c>
      <c r="L24" s="29">
        <v>164631709.34</v>
      </c>
      <c r="M24" s="27" t="s">
        <v>1019</v>
      </c>
      <c r="N24" s="27" t="s">
        <v>1020</v>
      </c>
      <c r="O24" s="27" t="s">
        <v>45</v>
      </c>
      <c r="P24" s="63">
        <v>100</v>
      </c>
      <c r="Q24" s="25">
        <v>0</v>
      </c>
      <c r="R24" s="25" t="s">
        <v>156</v>
      </c>
      <c r="S24" s="67">
        <v>60</v>
      </c>
      <c r="T24" s="29">
        <v>89.74</v>
      </c>
      <c r="U24" s="28">
        <v>5384.4</v>
      </c>
      <c r="V24" s="28">
        <v>1834541</v>
      </c>
      <c r="W24" s="28">
        <v>1834541</v>
      </c>
      <c r="X24" s="28"/>
      <c r="Y24" s="28"/>
      <c r="Z24" s="28"/>
      <c r="AA24" s="28"/>
      <c r="AB24" s="28"/>
      <c r="AC24" s="28"/>
      <c r="AD24" s="28"/>
      <c r="AE24" s="28"/>
      <c r="AF24" s="28"/>
      <c r="AG24" s="28"/>
      <c r="AH24" s="28"/>
      <c r="AI24" s="28"/>
      <c r="AJ24" s="28"/>
      <c r="AK24" s="28"/>
      <c r="AL24" s="28">
        <v>30575.683333333334</v>
      </c>
      <c r="AM24" s="28">
        <v>30576</v>
      </c>
      <c r="AN24" s="27"/>
      <c r="AO24" s="24">
        <v>44986</v>
      </c>
      <c r="AP24" s="24"/>
      <c r="AQ24" s="24"/>
      <c r="AR24" s="27" t="s">
        <v>47</v>
      </c>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row>
    <row r="25" spans="1:107" customFormat="1" ht="62.4" x14ac:dyDescent="0.3">
      <c r="A25" s="26" t="s">
        <v>1021</v>
      </c>
      <c r="B25" s="24">
        <v>44728</v>
      </c>
      <c r="C25" s="25" t="s">
        <v>121</v>
      </c>
      <c r="D25" s="26" t="s">
        <v>1022</v>
      </c>
      <c r="E25" s="6" t="s">
        <v>1023</v>
      </c>
      <c r="F25" s="24">
        <v>44761</v>
      </c>
      <c r="G25" s="26" t="s">
        <v>1024</v>
      </c>
      <c r="H25" s="27" t="s">
        <v>843</v>
      </c>
      <c r="I25" s="27" t="s">
        <v>1025</v>
      </c>
      <c r="J25" s="28">
        <v>15234622.199999999</v>
      </c>
      <c r="K25" s="29">
        <v>15234622.199999999</v>
      </c>
      <c r="L25" s="29">
        <v>15234622.199999999</v>
      </c>
      <c r="M25" s="27" t="s">
        <v>1026</v>
      </c>
      <c r="N25" s="27" t="s">
        <v>1027</v>
      </c>
      <c r="O25" s="27" t="s">
        <v>45</v>
      </c>
      <c r="P25" s="63">
        <v>100</v>
      </c>
      <c r="Q25" s="25">
        <v>0</v>
      </c>
      <c r="R25" s="25" t="s">
        <v>156</v>
      </c>
      <c r="S25" s="67">
        <v>60</v>
      </c>
      <c r="T25" s="29">
        <v>50.169999999999995</v>
      </c>
      <c r="U25" s="28">
        <v>3010.2</v>
      </c>
      <c r="V25" s="28">
        <v>303660</v>
      </c>
      <c r="W25" s="28">
        <v>303660</v>
      </c>
      <c r="X25" s="28"/>
      <c r="Y25" s="28"/>
      <c r="Z25" s="28"/>
      <c r="AA25" s="28"/>
      <c r="AB25" s="28"/>
      <c r="AC25" s="28"/>
      <c r="AD25" s="28"/>
      <c r="AE25" s="28"/>
      <c r="AF25" s="28"/>
      <c r="AG25" s="28"/>
      <c r="AH25" s="28"/>
      <c r="AI25" s="28"/>
      <c r="AJ25" s="28"/>
      <c r="AK25" s="28"/>
      <c r="AL25" s="28">
        <v>5061</v>
      </c>
      <c r="AM25" s="28">
        <v>5061</v>
      </c>
      <c r="AN25" s="27"/>
      <c r="AO25" s="24">
        <v>44986</v>
      </c>
      <c r="AP25" s="24"/>
      <c r="AQ25" s="24"/>
      <c r="AR25" s="27" t="s">
        <v>47</v>
      </c>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row>
    <row r="26" spans="1:107" customFormat="1" ht="141" customHeight="1" x14ac:dyDescent="0.3">
      <c r="A26" s="26" t="s">
        <v>1028</v>
      </c>
      <c r="B26" s="24">
        <v>44728</v>
      </c>
      <c r="C26" s="25" t="s">
        <v>121</v>
      </c>
      <c r="D26" s="26" t="s">
        <v>1029</v>
      </c>
      <c r="E26" s="6" t="s">
        <v>1030</v>
      </c>
      <c r="F26" s="24">
        <v>44754</v>
      </c>
      <c r="G26" s="26" t="s">
        <v>1031</v>
      </c>
      <c r="H26" s="27" t="s">
        <v>527</v>
      </c>
      <c r="I26" s="27" t="s">
        <v>1032</v>
      </c>
      <c r="J26" s="28">
        <v>228488112.71000001</v>
      </c>
      <c r="K26" s="29">
        <v>228488112.71000001</v>
      </c>
      <c r="L26" s="29">
        <v>228488112.71000001</v>
      </c>
      <c r="M26" s="27" t="s">
        <v>1033</v>
      </c>
      <c r="N26" s="27" t="s">
        <v>1034</v>
      </c>
      <c r="O26" s="27" t="s">
        <v>45</v>
      </c>
      <c r="P26" s="63">
        <v>100</v>
      </c>
      <c r="Q26" s="25">
        <v>0</v>
      </c>
      <c r="R26" s="25" t="s">
        <v>156</v>
      </c>
      <c r="S26" s="68" t="s">
        <v>1035</v>
      </c>
      <c r="T26" s="29">
        <v>27.830000000000002</v>
      </c>
      <c r="U26" s="49" t="s">
        <v>1036</v>
      </c>
      <c r="V26" s="28">
        <v>8210137</v>
      </c>
      <c r="W26" s="28">
        <v>8210137</v>
      </c>
      <c r="X26" s="28"/>
      <c r="Y26" s="28"/>
      <c r="Z26" s="28"/>
      <c r="AA26" s="28"/>
      <c r="AB26" s="28"/>
      <c r="AC26" s="28"/>
      <c r="AD26" s="28"/>
      <c r="AE26" s="28"/>
      <c r="AF26" s="28"/>
      <c r="AG26" s="28"/>
      <c r="AH26" s="28"/>
      <c r="AI26" s="28"/>
      <c r="AJ26" s="28"/>
      <c r="AK26" s="28"/>
      <c r="AL26" s="28">
        <v>273671.23</v>
      </c>
      <c r="AM26" s="28">
        <v>273672</v>
      </c>
      <c r="AN26" s="27"/>
      <c r="AO26" s="24">
        <v>44986</v>
      </c>
      <c r="AP26" s="24"/>
      <c r="AQ26" s="24"/>
      <c r="AR26" s="27" t="s">
        <v>47</v>
      </c>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row>
    <row r="27" spans="1:107" customFormat="1" ht="62.4" x14ac:dyDescent="0.3">
      <c r="A27" s="26" t="s">
        <v>1037</v>
      </c>
      <c r="B27" s="24">
        <v>44728</v>
      </c>
      <c r="C27" s="25" t="s">
        <v>121</v>
      </c>
      <c r="D27" s="26" t="s">
        <v>1038</v>
      </c>
      <c r="E27" s="6" t="s">
        <v>1039</v>
      </c>
      <c r="F27" s="24">
        <v>44764</v>
      </c>
      <c r="G27" s="26" t="s">
        <v>1040</v>
      </c>
      <c r="H27" s="27" t="s">
        <v>135</v>
      </c>
      <c r="I27" s="27" t="s">
        <v>1041</v>
      </c>
      <c r="J27" s="28">
        <v>8821553.4000000004</v>
      </c>
      <c r="K27" s="29">
        <v>8821553.4000000004</v>
      </c>
      <c r="L27" s="29">
        <v>8821553.4000000004</v>
      </c>
      <c r="M27" s="27" t="s">
        <v>1042</v>
      </c>
      <c r="N27" s="27" t="s">
        <v>1043</v>
      </c>
      <c r="O27" s="27" t="s">
        <v>155</v>
      </c>
      <c r="P27" s="63">
        <v>0</v>
      </c>
      <c r="Q27" s="25">
        <v>100</v>
      </c>
      <c r="R27" s="25" t="s">
        <v>156</v>
      </c>
      <c r="S27" s="67">
        <v>30</v>
      </c>
      <c r="T27" s="29">
        <v>387.42</v>
      </c>
      <c r="U27" s="28">
        <v>11622.6</v>
      </c>
      <c r="V27" s="28">
        <v>22770</v>
      </c>
      <c r="W27" s="28">
        <v>22770</v>
      </c>
      <c r="X27" s="28"/>
      <c r="Y27" s="28"/>
      <c r="Z27" s="28"/>
      <c r="AA27" s="28"/>
      <c r="AB27" s="28"/>
      <c r="AC27" s="28"/>
      <c r="AD27" s="28"/>
      <c r="AE27" s="28"/>
      <c r="AF27" s="28"/>
      <c r="AG27" s="28"/>
      <c r="AH27" s="28"/>
      <c r="AI27" s="28"/>
      <c r="AJ27" s="28"/>
      <c r="AK27" s="28"/>
      <c r="AL27" s="28">
        <v>759</v>
      </c>
      <c r="AM27" s="28">
        <v>759</v>
      </c>
      <c r="AN27" s="27"/>
      <c r="AO27" s="24">
        <v>44958</v>
      </c>
      <c r="AP27" s="24"/>
      <c r="AQ27" s="24"/>
      <c r="AR27" s="27" t="s">
        <v>47</v>
      </c>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row>
    <row r="28" spans="1:107" customFormat="1" ht="57.6" x14ac:dyDescent="0.3">
      <c r="A28" s="26" t="s">
        <v>1044</v>
      </c>
      <c r="B28" s="24">
        <v>44728</v>
      </c>
      <c r="C28" s="25" t="s">
        <v>121</v>
      </c>
      <c r="D28" s="26" t="s">
        <v>1045</v>
      </c>
      <c r="E28" s="6" t="s">
        <v>1046</v>
      </c>
      <c r="F28" s="24">
        <v>44761</v>
      </c>
      <c r="G28" s="26" t="s">
        <v>1047</v>
      </c>
      <c r="H28" s="27" t="s">
        <v>135</v>
      </c>
      <c r="I28" s="27" t="s">
        <v>1048</v>
      </c>
      <c r="J28" s="28">
        <v>41465835.600000001</v>
      </c>
      <c r="K28" s="29">
        <v>41465835.600000001</v>
      </c>
      <c r="L28" s="29">
        <v>41465835.600000001</v>
      </c>
      <c r="M28" s="27" t="s">
        <v>1049</v>
      </c>
      <c r="N28" s="27" t="s">
        <v>1050</v>
      </c>
      <c r="O28" s="27" t="s">
        <v>45</v>
      </c>
      <c r="P28" s="63">
        <v>100</v>
      </c>
      <c r="Q28" s="25">
        <v>0</v>
      </c>
      <c r="R28" s="25" t="s">
        <v>156</v>
      </c>
      <c r="S28" s="67">
        <v>60</v>
      </c>
      <c r="T28" s="29">
        <v>14.790000000000001</v>
      </c>
      <c r="U28" s="28">
        <v>887.40000000000009</v>
      </c>
      <c r="V28" s="28">
        <v>2803640</v>
      </c>
      <c r="W28" s="28">
        <v>2803640</v>
      </c>
      <c r="X28" s="28"/>
      <c r="Y28" s="28"/>
      <c r="Z28" s="28"/>
      <c r="AA28" s="28"/>
      <c r="AB28" s="28"/>
      <c r="AC28" s="28"/>
      <c r="AD28" s="28"/>
      <c r="AE28" s="28"/>
      <c r="AF28" s="28"/>
      <c r="AG28" s="28"/>
      <c r="AH28" s="28"/>
      <c r="AI28" s="28"/>
      <c r="AJ28" s="28"/>
      <c r="AK28" s="28"/>
      <c r="AL28" s="28">
        <v>46727.333333333336</v>
      </c>
      <c r="AM28" s="28">
        <v>46728</v>
      </c>
      <c r="AN28" s="27"/>
      <c r="AO28" s="24">
        <v>44986</v>
      </c>
      <c r="AP28" s="24"/>
      <c r="AQ28" s="24"/>
      <c r="AR28" s="27" t="s">
        <v>47</v>
      </c>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row>
    <row r="29" spans="1:107" customFormat="1" ht="57.6" x14ac:dyDescent="0.3">
      <c r="A29" s="26" t="s">
        <v>1051</v>
      </c>
      <c r="B29" s="24">
        <v>44728</v>
      </c>
      <c r="C29" s="25" t="s">
        <v>121</v>
      </c>
      <c r="D29" s="26" t="s">
        <v>1052</v>
      </c>
      <c r="E29" s="6" t="s">
        <v>1053</v>
      </c>
      <c r="F29" s="24">
        <v>44764</v>
      </c>
      <c r="G29" s="26" t="s">
        <v>1054</v>
      </c>
      <c r="H29" s="27" t="s">
        <v>135</v>
      </c>
      <c r="I29" s="27" t="s">
        <v>1055</v>
      </c>
      <c r="J29" s="28">
        <v>67280361.719999999</v>
      </c>
      <c r="K29" s="29">
        <v>67280361.719999999</v>
      </c>
      <c r="L29" s="29">
        <v>67280361.719999999</v>
      </c>
      <c r="M29" s="27" t="s">
        <v>1049</v>
      </c>
      <c r="N29" s="27" t="s">
        <v>1056</v>
      </c>
      <c r="O29" s="27" t="s">
        <v>45</v>
      </c>
      <c r="P29" s="63">
        <v>100</v>
      </c>
      <c r="Q29" s="25">
        <v>0</v>
      </c>
      <c r="R29" s="25" t="s">
        <v>156</v>
      </c>
      <c r="S29" s="67">
        <v>30</v>
      </c>
      <c r="T29" s="29">
        <v>25.82</v>
      </c>
      <c r="U29" s="28">
        <v>774.6</v>
      </c>
      <c r="V29" s="28">
        <v>2605746</v>
      </c>
      <c r="W29" s="28">
        <v>2605746</v>
      </c>
      <c r="X29" s="28"/>
      <c r="Y29" s="28"/>
      <c r="Z29" s="28"/>
      <c r="AA29" s="28"/>
      <c r="AB29" s="28"/>
      <c r="AC29" s="28"/>
      <c r="AD29" s="28"/>
      <c r="AE29" s="28"/>
      <c r="AF29" s="28"/>
      <c r="AG29" s="28"/>
      <c r="AH29" s="28"/>
      <c r="AI29" s="28"/>
      <c r="AJ29" s="28"/>
      <c r="AK29" s="28"/>
      <c r="AL29" s="28">
        <v>86858.2</v>
      </c>
      <c r="AM29" s="28">
        <v>86859</v>
      </c>
      <c r="AN29" s="27"/>
      <c r="AO29" s="24">
        <v>45047</v>
      </c>
      <c r="AP29" s="24"/>
      <c r="AQ29" s="24"/>
      <c r="AR29" s="27" t="s">
        <v>47</v>
      </c>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row>
    <row r="30" spans="1:107" customFormat="1" ht="31.2" x14ac:dyDescent="0.3">
      <c r="A30" s="26" t="s">
        <v>1057</v>
      </c>
      <c r="B30" s="24">
        <v>44728</v>
      </c>
      <c r="C30" s="25" t="s">
        <v>121</v>
      </c>
      <c r="D30" s="26" t="s">
        <v>416</v>
      </c>
      <c r="E30" s="27" t="s">
        <v>416</v>
      </c>
      <c r="F30" s="24" t="s">
        <v>416</v>
      </c>
      <c r="G30" s="25" t="s">
        <v>416</v>
      </c>
      <c r="H30" s="27" t="s">
        <v>416</v>
      </c>
      <c r="I30" s="27" t="s">
        <v>1058</v>
      </c>
      <c r="J30" s="28">
        <v>0</v>
      </c>
      <c r="K30" s="29">
        <v>0</v>
      </c>
      <c r="L30" s="29">
        <v>0</v>
      </c>
      <c r="M30" s="27"/>
      <c r="N30" s="27"/>
      <c r="O30" s="27"/>
      <c r="P30" s="63"/>
      <c r="Q30" s="25"/>
      <c r="R30" s="25"/>
      <c r="S30" s="67"/>
      <c r="T30" s="29" t="e">
        <v>#DIV/0!</v>
      </c>
      <c r="U30" s="28" t="e">
        <v>#DIV/0!</v>
      </c>
      <c r="V30" s="28">
        <v>0</v>
      </c>
      <c r="W30" s="28"/>
      <c r="X30" s="28"/>
      <c r="Y30" s="28"/>
      <c r="Z30" s="28"/>
      <c r="AA30" s="28"/>
      <c r="AB30" s="28"/>
      <c r="AC30" s="28"/>
      <c r="AD30" s="28"/>
      <c r="AE30" s="28"/>
      <c r="AF30" s="28"/>
      <c r="AG30" s="28"/>
      <c r="AH30" s="28"/>
      <c r="AI30" s="28"/>
      <c r="AJ30" s="28"/>
      <c r="AK30" s="28"/>
      <c r="AL30" s="28" t="e">
        <v>#DIV/0!</v>
      </c>
      <c r="AM30" s="28" t="e">
        <v>#DIV/0!</v>
      </c>
      <c r="AN30" s="27"/>
      <c r="AO30" s="24"/>
      <c r="AP30" s="24"/>
      <c r="AQ30" s="24"/>
      <c r="AR30" s="27"/>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row>
    <row r="31" spans="1:107" customFormat="1" ht="57.6" x14ac:dyDescent="0.3">
      <c r="A31" s="26" t="s">
        <v>1059</v>
      </c>
      <c r="B31" s="24">
        <v>44728</v>
      </c>
      <c r="C31" s="25" t="s">
        <v>121</v>
      </c>
      <c r="D31" s="26" t="s">
        <v>1060</v>
      </c>
      <c r="E31" s="6" t="s">
        <v>1061</v>
      </c>
      <c r="F31" s="24">
        <v>44764</v>
      </c>
      <c r="G31" s="26" t="s">
        <v>1062</v>
      </c>
      <c r="H31" s="27" t="s">
        <v>135</v>
      </c>
      <c r="I31" s="27" t="s">
        <v>1063</v>
      </c>
      <c r="J31" s="28">
        <v>58337559.280000001</v>
      </c>
      <c r="K31" s="29">
        <v>58337559.280000001</v>
      </c>
      <c r="L31" s="29">
        <v>58337559.280000001</v>
      </c>
      <c r="M31" s="27" t="s">
        <v>137</v>
      </c>
      <c r="N31" s="27" t="s">
        <v>1064</v>
      </c>
      <c r="O31" s="27" t="s">
        <v>988</v>
      </c>
      <c r="P31" s="63">
        <v>0</v>
      </c>
      <c r="Q31" s="25">
        <v>100</v>
      </c>
      <c r="R31" s="25" t="s">
        <v>156</v>
      </c>
      <c r="S31" s="67">
        <v>60</v>
      </c>
      <c r="T31" s="29">
        <v>127.82000000000001</v>
      </c>
      <c r="U31" s="28">
        <v>7669.2000000000007</v>
      </c>
      <c r="V31" s="28">
        <v>456404</v>
      </c>
      <c r="W31" s="28">
        <v>456404</v>
      </c>
      <c r="X31" s="28"/>
      <c r="Y31" s="28"/>
      <c r="Z31" s="28"/>
      <c r="AA31" s="28"/>
      <c r="AB31" s="28"/>
      <c r="AC31" s="28"/>
      <c r="AD31" s="28"/>
      <c r="AE31" s="28"/>
      <c r="AF31" s="28"/>
      <c r="AG31" s="28"/>
      <c r="AH31" s="28"/>
      <c r="AI31" s="28"/>
      <c r="AJ31" s="28"/>
      <c r="AK31" s="28"/>
      <c r="AL31" s="28">
        <v>7606.7333333333336</v>
      </c>
      <c r="AM31" s="28">
        <v>7607</v>
      </c>
      <c r="AN31" s="27"/>
      <c r="AO31" s="24">
        <v>44986</v>
      </c>
      <c r="AP31" s="24"/>
      <c r="AQ31" s="24"/>
      <c r="AR31" s="27" t="s">
        <v>47</v>
      </c>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row>
    <row r="32" spans="1:107" customFormat="1" ht="82.5" customHeight="1" x14ac:dyDescent="0.3">
      <c r="A32" s="26" t="s">
        <v>1065</v>
      </c>
      <c r="B32" s="24">
        <v>44728</v>
      </c>
      <c r="C32" s="25" t="s">
        <v>121</v>
      </c>
      <c r="D32" s="26" t="s">
        <v>1066</v>
      </c>
      <c r="E32" s="6" t="s">
        <v>1067</v>
      </c>
      <c r="F32" s="24">
        <v>44754</v>
      </c>
      <c r="G32" s="25" t="s">
        <v>1068</v>
      </c>
      <c r="H32" s="27" t="s">
        <v>511</v>
      </c>
      <c r="I32" s="27" t="s">
        <v>1069</v>
      </c>
      <c r="J32" s="28">
        <v>2651440</v>
      </c>
      <c r="K32" s="29">
        <v>2651440</v>
      </c>
      <c r="L32" s="29">
        <v>2651440</v>
      </c>
      <c r="M32" s="27" t="s">
        <v>1070</v>
      </c>
      <c r="N32" s="27" t="s">
        <v>1071</v>
      </c>
      <c r="O32" s="27" t="s">
        <v>45</v>
      </c>
      <c r="P32" s="63">
        <v>100</v>
      </c>
      <c r="Q32" s="25">
        <v>0</v>
      </c>
      <c r="R32" s="25" t="s">
        <v>174</v>
      </c>
      <c r="S32" s="67">
        <v>200</v>
      </c>
      <c r="T32" s="29">
        <v>2.2000000000000002</v>
      </c>
      <c r="U32" s="28">
        <v>440.00000000000006</v>
      </c>
      <c r="V32" s="28">
        <v>1205200</v>
      </c>
      <c r="W32" s="28">
        <v>1205200</v>
      </c>
      <c r="X32" s="28"/>
      <c r="Y32" s="28"/>
      <c r="Z32" s="28"/>
      <c r="AA32" s="28"/>
      <c r="AB32" s="28"/>
      <c r="AC32" s="28"/>
      <c r="AD32" s="28"/>
      <c r="AE32" s="28"/>
      <c r="AF32" s="28"/>
      <c r="AG32" s="28"/>
      <c r="AH32" s="28"/>
      <c r="AI32" s="28"/>
      <c r="AJ32" s="28"/>
      <c r="AK32" s="28"/>
      <c r="AL32" s="28">
        <v>6026</v>
      </c>
      <c r="AM32" s="28">
        <v>6026</v>
      </c>
      <c r="AN32" s="27"/>
      <c r="AO32" s="24">
        <v>44986</v>
      </c>
      <c r="AP32" s="24"/>
      <c r="AQ32" s="24"/>
      <c r="AR32" s="27" t="s">
        <v>47</v>
      </c>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row>
    <row r="33" spans="1:107" customFormat="1" ht="111" customHeight="1" x14ac:dyDescent="0.3">
      <c r="A33" s="26" t="s">
        <v>1072</v>
      </c>
      <c r="B33" s="24">
        <v>44728</v>
      </c>
      <c r="C33" s="25" t="s">
        <v>121</v>
      </c>
      <c r="D33" s="26" t="s">
        <v>1073</v>
      </c>
      <c r="E33" s="6" t="s">
        <v>1074</v>
      </c>
      <c r="F33" s="24">
        <v>44762</v>
      </c>
      <c r="G33" s="25" t="s">
        <v>1075</v>
      </c>
      <c r="H33" s="27" t="s">
        <v>143</v>
      </c>
      <c r="I33" s="27" t="s">
        <v>1076</v>
      </c>
      <c r="J33" s="28">
        <v>2279052</v>
      </c>
      <c r="K33" s="29">
        <v>2279052</v>
      </c>
      <c r="L33" s="29">
        <v>2279052</v>
      </c>
      <c r="M33" s="27" t="s">
        <v>1077</v>
      </c>
      <c r="N33" s="27" t="s">
        <v>1078</v>
      </c>
      <c r="O33" s="27" t="s">
        <v>147</v>
      </c>
      <c r="P33" s="63">
        <v>0</v>
      </c>
      <c r="Q33" s="25">
        <v>100</v>
      </c>
      <c r="R33" s="25" t="s">
        <v>156</v>
      </c>
      <c r="S33" s="67">
        <v>120</v>
      </c>
      <c r="T33" s="29">
        <v>64.38</v>
      </c>
      <c r="U33" s="28">
        <v>7725.5999999999995</v>
      </c>
      <c r="V33" s="28">
        <v>35400</v>
      </c>
      <c r="W33" s="28">
        <v>35400</v>
      </c>
      <c r="X33" s="28"/>
      <c r="Y33" s="28"/>
      <c r="Z33" s="28"/>
      <c r="AA33" s="28"/>
      <c r="AB33" s="28"/>
      <c r="AC33" s="28"/>
      <c r="AD33" s="28"/>
      <c r="AE33" s="28"/>
      <c r="AF33" s="28"/>
      <c r="AG33" s="28"/>
      <c r="AH33" s="28"/>
      <c r="AI33" s="28"/>
      <c r="AJ33" s="28"/>
      <c r="AK33" s="28"/>
      <c r="AL33" s="28">
        <v>295</v>
      </c>
      <c r="AM33" s="28">
        <v>295</v>
      </c>
      <c r="AN33" s="27"/>
      <c r="AO33" s="24">
        <v>44958</v>
      </c>
      <c r="AP33" s="24"/>
      <c r="AQ33" s="24"/>
      <c r="AR33" s="27" t="s">
        <v>47</v>
      </c>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row>
    <row r="34" spans="1:107" customFormat="1" ht="137.25" customHeight="1" x14ac:dyDescent="0.3">
      <c r="A34" s="26" t="s">
        <v>1079</v>
      </c>
      <c r="B34" s="24">
        <v>44728</v>
      </c>
      <c r="C34" s="25" t="s">
        <v>121</v>
      </c>
      <c r="D34" s="26" t="s">
        <v>1080</v>
      </c>
      <c r="E34" s="6" t="s">
        <v>1081</v>
      </c>
      <c r="F34" s="24">
        <v>44764</v>
      </c>
      <c r="G34" s="26" t="s">
        <v>1082</v>
      </c>
      <c r="H34" s="27" t="s">
        <v>527</v>
      </c>
      <c r="I34" s="27" t="s">
        <v>1083</v>
      </c>
      <c r="J34" s="28">
        <v>13189039.5</v>
      </c>
      <c r="K34" s="29">
        <v>13189039.5</v>
      </c>
      <c r="L34" s="29">
        <v>13189039.5</v>
      </c>
      <c r="M34" s="27" t="s">
        <v>1084</v>
      </c>
      <c r="N34" s="27" t="s">
        <v>1085</v>
      </c>
      <c r="O34" s="27" t="s">
        <v>45</v>
      </c>
      <c r="P34" s="63">
        <v>100</v>
      </c>
      <c r="Q34" s="25">
        <v>0</v>
      </c>
      <c r="R34" s="25" t="s">
        <v>156</v>
      </c>
      <c r="S34" s="67">
        <v>30</v>
      </c>
      <c r="T34" s="29">
        <v>4.83</v>
      </c>
      <c r="U34" s="28">
        <v>144.9</v>
      </c>
      <c r="V34" s="28">
        <v>2730650</v>
      </c>
      <c r="W34" s="28">
        <v>1200000</v>
      </c>
      <c r="X34" s="28"/>
      <c r="Y34" s="28"/>
      <c r="Z34" s="28"/>
      <c r="AA34" s="28"/>
      <c r="AB34" s="28">
        <v>1530650</v>
      </c>
      <c r="AC34" s="28"/>
      <c r="AD34" s="28"/>
      <c r="AE34" s="28"/>
      <c r="AF34" s="28"/>
      <c r="AG34" s="28"/>
      <c r="AH34" s="28"/>
      <c r="AI34" s="28"/>
      <c r="AJ34" s="28"/>
      <c r="AK34" s="28"/>
      <c r="AL34" s="28">
        <v>91021.666666666672</v>
      </c>
      <c r="AM34" s="28">
        <v>91022</v>
      </c>
      <c r="AN34" s="27"/>
      <c r="AO34" s="24">
        <v>44986</v>
      </c>
      <c r="AP34" s="24">
        <v>45108</v>
      </c>
      <c r="AQ34" s="24"/>
      <c r="AR34" s="27" t="s">
        <v>47</v>
      </c>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row>
    <row r="35" spans="1:107" customFormat="1" ht="78" x14ac:dyDescent="0.3">
      <c r="A35" s="26" t="s">
        <v>1086</v>
      </c>
      <c r="B35" s="24">
        <v>44728</v>
      </c>
      <c r="C35" s="25" t="s">
        <v>121</v>
      </c>
      <c r="D35" s="26" t="s">
        <v>1087</v>
      </c>
      <c r="E35" s="6" t="s">
        <v>1088</v>
      </c>
      <c r="F35" s="24">
        <v>44764</v>
      </c>
      <c r="G35" s="26" t="s">
        <v>1089</v>
      </c>
      <c r="H35" s="27" t="s">
        <v>527</v>
      </c>
      <c r="I35" s="27" t="s">
        <v>1090</v>
      </c>
      <c r="J35" s="28">
        <v>3935547</v>
      </c>
      <c r="K35" s="29">
        <v>3935547</v>
      </c>
      <c r="L35" s="29">
        <v>3935547</v>
      </c>
      <c r="M35" s="27" t="s">
        <v>1091</v>
      </c>
      <c r="N35" s="27" t="s">
        <v>1092</v>
      </c>
      <c r="O35" s="27" t="s">
        <v>45</v>
      </c>
      <c r="P35" s="63">
        <v>100</v>
      </c>
      <c r="Q35" s="25">
        <v>0</v>
      </c>
      <c r="R35" s="25" t="s">
        <v>156</v>
      </c>
      <c r="S35" s="67">
        <v>60</v>
      </c>
      <c r="T35" s="29">
        <v>2.97</v>
      </c>
      <c r="U35" s="28">
        <v>178.20000000000002</v>
      </c>
      <c r="V35" s="28">
        <v>1325100</v>
      </c>
      <c r="W35" s="28">
        <v>1325100</v>
      </c>
      <c r="X35" s="28"/>
      <c r="Y35" s="28"/>
      <c r="Z35" s="28"/>
      <c r="AA35" s="28"/>
      <c r="AB35" s="28"/>
      <c r="AC35" s="28"/>
      <c r="AD35" s="28"/>
      <c r="AE35" s="28"/>
      <c r="AF35" s="28"/>
      <c r="AG35" s="28"/>
      <c r="AH35" s="28"/>
      <c r="AI35" s="28"/>
      <c r="AJ35" s="28"/>
      <c r="AK35" s="28"/>
      <c r="AL35" s="28">
        <v>22085</v>
      </c>
      <c r="AM35" s="28">
        <v>22085</v>
      </c>
      <c r="AN35" s="27"/>
      <c r="AO35" s="24">
        <v>44986</v>
      </c>
      <c r="AP35" s="24"/>
      <c r="AQ35" s="24"/>
      <c r="AR35" s="27" t="s">
        <v>47</v>
      </c>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row>
    <row r="36" spans="1:107" customFormat="1" ht="148.5" customHeight="1" x14ac:dyDescent="0.3">
      <c r="A36" s="26" t="s">
        <v>1093</v>
      </c>
      <c r="B36" s="24">
        <v>44728</v>
      </c>
      <c r="C36" s="25" t="s">
        <v>121</v>
      </c>
      <c r="D36" s="26" t="s">
        <v>1094</v>
      </c>
      <c r="E36" s="6" t="s">
        <v>1095</v>
      </c>
      <c r="F36" s="24">
        <v>44754</v>
      </c>
      <c r="G36" s="26" t="s">
        <v>1096</v>
      </c>
      <c r="H36" s="27" t="s">
        <v>527</v>
      </c>
      <c r="I36" s="27" t="s">
        <v>1097</v>
      </c>
      <c r="J36" s="28">
        <v>26702936.399999999</v>
      </c>
      <c r="K36" s="29">
        <v>26702936.399999999</v>
      </c>
      <c r="L36" s="29">
        <v>26702936.399999999</v>
      </c>
      <c r="M36" s="27" t="s">
        <v>1098</v>
      </c>
      <c r="N36" s="27" t="s">
        <v>1099</v>
      </c>
      <c r="O36" s="27" t="s">
        <v>45</v>
      </c>
      <c r="P36" s="63">
        <v>100</v>
      </c>
      <c r="Q36" s="25">
        <v>0</v>
      </c>
      <c r="R36" s="25" t="s">
        <v>156</v>
      </c>
      <c r="S36" s="67">
        <v>60</v>
      </c>
      <c r="T36" s="29">
        <v>6.7399999999999993</v>
      </c>
      <c r="U36" s="28">
        <v>404.4</v>
      </c>
      <c r="V36" s="28">
        <v>3961860</v>
      </c>
      <c r="W36" s="28">
        <v>3961860</v>
      </c>
      <c r="X36" s="28"/>
      <c r="Y36" s="28"/>
      <c r="Z36" s="28"/>
      <c r="AA36" s="28"/>
      <c r="AB36" s="28"/>
      <c r="AC36" s="28"/>
      <c r="AD36" s="28"/>
      <c r="AE36" s="28"/>
      <c r="AF36" s="28"/>
      <c r="AG36" s="28"/>
      <c r="AH36" s="28"/>
      <c r="AI36" s="28"/>
      <c r="AJ36" s="28"/>
      <c r="AK36" s="28"/>
      <c r="AL36" s="28">
        <v>66031</v>
      </c>
      <c r="AM36" s="28">
        <v>66031</v>
      </c>
      <c r="AN36" s="27"/>
      <c r="AO36" s="24">
        <v>44986</v>
      </c>
      <c r="AP36" s="24"/>
      <c r="AQ36" s="24"/>
      <c r="AR36" s="27" t="s">
        <v>47</v>
      </c>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row>
    <row r="37" spans="1:107" customFormat="1" ht="86.25" customHeight="1" x14ac:dyDescent="0.3">
      <c r="A37" s="26" t="s">
        <v>1100</v>
      </c>
      <c r="B37" s="24">
        <v>44728</v>
      </c>
      <c r="C37" s="25" t="s">
        <v>121</v>
      </c>
      <c r="D37" s="26" t="s">
        <v>1101</v>
      </c>
      <c r="E37" s="6" t="s">
        <v>1102</v>
      </c>
      <c r="F37" s="24">
        <v>44762</v>
      </c>
      <c r="G37" s="26" t="s">
        <v>1103</v>
      </c>
      <c r="H37" s="27" t="s">
        <v>527</v>
      </c>
      <c r="I37" s="27" t="s">
        <v>1104</v>
      </c>
      <c r="J37" s="28">
        <v>151029959.40000001</v>
      </c>
      <c r="K37" s="29">
        <v>151029959.40000001</v>
      </c>
      <c r="L37" s="29">
        <v>151029959.40000001</v>
      </c>
      <c r="M37" s="27" t="s">
        <v>1105</v>
      </c>
      <c r="N37" s="27" t="s">
        <v>1106</v>
      </c>
      <c r="O37" s="27" t="s">
        <v>45</v>
      </c>
      <c r="P37" s="63">
        <v>100</v>
      </c>
      <c r="Q37" s="25">
        <v>0</v>
      </c>
      <c r="R37" s="25" t="s">
        <v>156</v>
      </c>
      <c r="S37" s="68" t="s">
        <v>1107</v>
      </c>
      <c r="T37" s="29">
        <v>3.49</v>
      </c>
      <c r="U37" s="68" t="s">
        <v>1108</v>
      </c>
      <c r="V37" s="28">
        <v>43275060</v>
      </c>
      <c r="W37" s="28">
        <v>43275060</v>
      </c>
      <c r="X37" s="28"/>
      <c r="Y37" s="28"/>
      <c r="Z37" s="28"/>
      <c r="AA37" s="28"/>
      <c r="AB37" s="28"/>
      <c r="AC37" s="28"/>
      <c r="AD37" s="28"/>
      <c r="AE37" s="28"/>
      <c r="AF37" s="28"/>
      <c r="AG37" s="28"/>
      <c r="AH37" s="28"/>
      <c r="AI37" s="28"/>
      <c r="AJ37" s="28"/>
      <c r="AK37" s="28"/>
      <c r="AL37" s="28">
        <v>1442502</v>
      </c>
      <c r="AM37" s="28">
        <v>1442502</v>
      </c>
      <c r="AN37" s="27"/>
      <c r="AO37" s="24">
        <v>44986</v>
      </c>
      <c r="AP37" s="24"/>
      <c r="AQ37" s="24"/>
      <c r="AR37" s="27" t="s">
        <v>47</v>
      </c>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row>
    <row r="38" spans="1:107" customFormat="1" ht="123.75" customHeight="1" x14ac:dyDescent="0.3">
      <c r="A38" s="26" t="s">
        <v>1109</v>
      </c>
      <c r="B38" s="24">
        <v>44728</v>
      </c>
      <c r="C38" s="25" t="s">
        <v>121</v>
      </c>
      <c r="D38" s="26" t="s">
        <v>1110</v>
      </c>
      <c r="E38" s="6" t="s">
        <v>1111</v>
      </c>
      <c r="F38" s="24">
        <v>44760</v>
      </c>
      <c r="G38" s="26" t="s">
        <v>1112</v>
      </c>
      <c r="H38" s="27" t="s">
        <v>527</v>
      </c>
      <c r="I38" s="27" t="s">
        <v>1113</v>
      </c>
      <c r="J38" s="28">
        <v>356967443.56</v>
      </c>
      <c r="K38" s="29">
        <v>356967443.56</v>
      </c>
      <c r="L38" s="29">
        <v>356967443.56</v>
      </c>
      <c r="M38" s="27" t="s">
        <v>1114</v>
      </c>
      <c r="N38" s="27" t="s">
        <v>1115</v>
      </c>
      <c r="O38" s="27" t="s">
        <v>45</v>
      </c>
      <c r="P38" s="63">
        <v>100</v>
      </c>
      <c r="Q38" s="25">
        <v>0</v>
      </c>
      <c r="R38" s="25" t="s">
        <v>156</v>
      </c>
      <c r="S38" s="68" t="s">
        <v>1116</v>
      </c>
      <c r="T38" s="29">
        <v>179.27</v>
      </c>
      <c r="U38" s="49" t="s">
        <v>1117</v>
      </c>
      <c r="V38" s="28">
        <v>1991228</v>
      </c>
      <c r="W38" s="28">
        <v>1991228</v>
      </c>
      <c r="X38" s="28"/>
      <c r="Y38" s="28"/>
      <c r="Z38" s="28"/>
      <c r="AA38" s="28"/>
      <c r="AB38" s="28"/>
      <c r="AC38" s="28"/>
      <c r="AD38" s="28"/>
      <c r="AE38" s="28"/>
      <c r="AF38" s="28"/>
      <c r="AG38" s="28"/>
      <c r="AH38" s="28"/>
      <c r="AI38" s="28"/>
      <c r="AJ38" s="28"/>
      <c r="AK38" s="28"/>
      <c r="AL38" s="28">
        <v>66374.259999999995</v>
      </c>
      <c r="AM38" s="28">
        <v>66375</v>
      </c>
      <c r="AN38" s="27"/>
      <c r="AO38" s="24">
        <v>44986</v>
      </c>
      <c r="AP38" s="24"/>
      <c r="AQ38" s="24"/>
      <c r="AR38" s="27" t="s">
        <v>47</v>
      </c>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row>
    <row r="39" spans="1:107" customFormat="1" ht="151.5" customHeight="1" x14ac:dyDescent="0.3">
      <c r="A39" s="26" t="s">
        <v>1118</v>
      </c>
      <c r="B39" s="24">
        <v>44728</v>
      </c>
      <c r="C39" s="25" t="s">
        <v>121</v>
      </c>
      <c r="D39" s="26" t="s">
        <v>1119</v>
      </c>
      <c r="E39" s="6" t="s">
        <v>1120</v>
      </c>
      <c r="F39" s="24">
        <v>44762</v>
      </c>
      <c r="G39" s="26" t="s">
        <v>1121</v>
      </c>
      <c r="H39" s="27" t="s">
        <v>143</v>
      </c>
      <c r="I39" s="27" t="s">
        <v>1122</v>
      </c>
      <c r="J39" s="28">
        <v>1052122413.6</v>
      </c>
      <c r="K39" s="29">
        <v>1052122413.6</v>
      </c>
      <c r="L39" s="29">
        <v>1052122413.6</v>
      </c>
      <c r="M39" s="27" t="s">
        <v>1123</v>
      </c>
      <c r="N39" s="27" t="s">
        <v>1124</v>
      </c>
      <c r="O39" s="27" t="s">
        <v>45</v>
      </c>
      <c r="P39" s="63">
        <v>100</v>
      </c>
      <c r="Q39" s="25">
        <v>0</v>
      </c>
      <c r="R39" s="25" t="s">
        <v>156</v>
      </c>
      <c r="S39" s="67">
        <v>30</v>
      </c>
      <c r="T39" s="29">
        <v>218.16</v>
      </c>
      <c r="U39" s="28">
        <v>6544.8</v>
      </c>
      <c r="V39" s="28">
        <v>4822710</v>
      </c>
      <c r="W39" s="28">
        <v>4822710</v>
      </c>
      <c r="X39" s="28"/>
      <c r="Y39" s="28"/>
      <c r="Z39" s="28"/>
      <c r="AA39" s="28"/>
      <c r="AB39" s="28"/>
      <c r="AC39" s="28"/>
      <c r="AD39" s="28"/>
      <c r="AE39" s="28"/>
      <c r="AF39" s="28"/>
      <c r="AG39" s="28"/>
      <c r="AH39" s="28"/>
      <c r="AI39" s="28"/>
      <c r="AJ39" s="28"/>
      <c r="AK39" s="28"/>
      <c r="AL39" s="28">
        <v>160757</v>
      </c>
      <c r="AM39" s="28">
        <v>160757</v>
      </c>
      <c r="AN39" s="27"/>
      <c r="AO39" s="24">
        <v>44986</v>
      </c>
      <c r="AP39" s="24"/>
      <c r="AQ39" s="24"/>
      <c r="AR39" s="27" t="s">
        <v>47</v>
      </c>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row>
    <row r="40" spans="1:107" customFormat="1" ht="156" x14ac:dyDescent="0.3">
      <c r="A40" s="26" t="s">
        <v>1125</v>
      </c>
      <c r="B40" s="24">
        <v>44728</v>
      </c>
      <c r="C40" s="25" t="s">
        <v>121</v>
      </c>
      <c r="D40" s="26" t="s">
        <v>1126</v>
      </c>
      <c r="E40" s="6" t="s">
        <v>1127</v>
      </c>
      <c r="F40" s="24">
        <v>44761</v>
      </c>
      <c r="G40" s="26" t="s">
        <v>1128</v>
      </c>
      <c r="H40" s="27" t="s">
        <v>143</v>
      </c>
      <c r="I40" s="27" t="s">
        <v>1129</v>
      </c>
      <c r="J40" s="28">
        <v>596590538.95000005</v>
      </c>
      <c r="K40" s="29">
        <v>596590538.95000005</v>
      </c>
      <c r="L40" s="29">
        <v>596590538.95000005</v>
      </c>
      <c r="M40" s="27" t="s">
        <v>1130</v>
      </c>
      <c r="N40" s="27" t="s">
        <v>1131</v>
      </c>
      <c r="O40" s="27" t="s">
        <v>1132</v>
      </c>
      <c r="P40" s="63">
        <v>0</v>
      </c>
      <c r="Q40" s="25">
        <v>100</v>
      </c>
      <c r="R40" s="25" t="s">
        <v>156</v>
      </c>
      <c r="S40" s="67">
        <v>30</v>
      </c>
      <c r="T40" s="29">
        <v>524.33000000000004</v>
      </c>
      <c r="U40" s="28">
        <v>15729.900000000001</v>
      </c>
      <c r="V40" s="28">
        <v>1137815</v>
      </c>
      <c r="W40" s="28">
        <v>869975</v>
      </c>
      <c r="X40" s="28"/>
      <c r="Y40" s="28"/>
      <c r="Z40" s="28"/>
      <c r="AA40" s="28"/>
      <c r="AB40" s="28">
        <v>267840</v>
      </c>
      <c r="AC40" s="28"/>
      <c r="AD40" s="28"/>
      <c r="AE40" s="28"/>
      <c r="AF40" s="28"/>
      <c r="AG40" s="28"/>
      <c r="AH40" s="28"/>
      <c r="AI40" s="28"/>
      <c r="AJ40" s="28"/>
      <c r="AK40" s="28"/>
      <c r="AL40" s="28">
        <v>37927.166666666664</v>
      </c>
      <c r="AM40" s="28">
        <v>37928</v>
      </c>
      <c r="AN40" s="27"/>
      <c r="AO40" s="24">
        <v>44986</v>
      </c>
      <c r="AP40" s="24">
        <v>45061</v>
      </c>
      <c r="AQ40" s="24"/>
      <c r="AR40" s="27" t="s">
        <v>47</v>
      </c>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row>
    <row r="41" spans="1:107" customFormat="1" ht="171.75" customHeight="1" x14ac:dyDescent="0.3">
      <c r="A41" s="26" t="s">
        <v>1133</v>
      </c>
      <c r="B41" s="24">
        <v>44733</v>
      </c>
      <c r="C41" s="25" t="s">
        <v>121</v>
      </c>
      <c r="D41" s="26" t="s">
        <v>1134</v>
      </c>
      <c r="E41" s="6" t="s">
        <v>1135</v>
      </c>
      <c r="F41" s="24">
        <v>44754</v>
      </c>
      <c r="G41" s="26" t="s">
        <v>1136</v>
      </c>
      <c r="H41" s="27" t="s">
        <v>527</v>
      </c>
      <c r="I41" s="27" t="s">
        <v>1137</v>
      </c>
      <c r="J41" s="28">
        <v>83564525.599999994</v>
      </c>
      <c r="K41" s="29">
        <v>83564525.599999994</v>
      </c>
      <c r="L41" s="29">
        <v>83564525.599999994</v>
      </c>
      <c r="M41" s="27" t="s">
        <v>1138</v>
      </c>
      <c r="N41" s="27" t="s">
        <v>1139</v>
      </c>
      <c r="O41" s="27" t="s">
        <v>45</v>
      </c>
      <c r="P41" s="63">
        <v>100</v>
      </c>
      <c r="Q41" s="25">
        <v>0</v>
      </c>
      <c r="R41" s="25" t="s">
        <v>156</v>
      </c>
      <c r="S41" s="67">
        <v>30</v>
      </c>
      <c r="T41" s="29">
        <v>6.7299999999999995</v>
      </c>
      <c r="U41" s="28">
        <v>201.89999999999998</v>
      </c>
      <c r="V41" s="28">
        <v>12416720</v>
      </c>
      <c r="W41" s="28">
        <v>4000000</v>
      </c>
      <c r="X41" s="28"/>
      <c r="Y41" s="28"/>
      <c r="Z41" s="28"/>
      <c r="AA41" s="28"/>
      <c r="AB41" s="28">
        <v>8416720</v>
      </c>
      <c r="AC41" s="28"/>
      <c r="AD41" s="28"/>
      <c r="AE41" s="28"/>
      <c r="AF41" s="28"/>
      <c r="AG41" s="28"/>
      <c r="AH41" s="28"/>
      <c r="AI41" s="28"/>
      <c r="AJ41" s="28"/>
      <c r="AK41" s="28"/>
      <c r="AL41" s="28">
        <v>413890.66666666669</v>
      </c>
      <c r="AM41" s="28">
        <v>413891</v>
      </c>
      <c r="AN41" s="27"/>
      <c r="AO41" s="24">
        <v>44986</v>
      </c>
      <c r="AP41" s="24">
        <v>45108</v>
      </c>
      <c r="AQ41" s="24"/>
      <c r="AR41" s="27" t="s">
        <v>47</v>
      </c>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row>
    <row r="42" spans="1:107" customFormat="1" ht="117.75" customHeight="1" x14ac:dyDescent="0.3">
      <c r="A42" s="26" t="s">
        <v>1140</v>
      </c>
      <c r="B42" s="24">
        <v>44733</v>
      </c>
      <c r="C42" s="25" t="s">
        <v>121</v>
      </c>
      <c r="D42" s="26" t="s">
        <v>416</v>
      </c>
      <c r="E42" s="6" t="s">
        <v>416</v>
      </c>
      <c r="F42" s="24" t="s">
        <v>416</v>
      </c>
      <c r="G42" s="25" t="s">
        <v>416</v>
      </c>
      <c r="H42" s="27" t="s">
        <v>416</v>
      </c>
      <c r="I42" s="27" t="s">
        <v>1141</v>
      </c>
      <c r="J42" s="28">
        <v>0</v>
      </c>
      <c r="K42" s="29">
        <v>0</v>
      </c>
      <c r="L42" s="29">
        <v>0</v>
      </c>
      <c r="M42" s="27"/>
      <c r="N42" s="46"/>
      <c r="O42" s="27"/>
      <c r="P42" s="63"/>
      <c r="Q42" s="25"/>
      <c r="R42" s="25"/>
      <c r="S42" s="67"/>
      <c r="T42" s="29" t="e">
        <v>#DIV/0!</v>
      </c>
      <c r="U42" s="28" t="e">
        <v>#DIV/0!</v>
      </c>
      <c r="V42" s="28">
        <v>0</v>
      </c>
      <c r="W42" s="28"/>
      <c r="X42" s="28"/>
      <c r="Y42" s="28"/>
      <c r="Z42" s="28"/>
      <c r="AA42" s="28"/>
      <c r="AB42" s="28"/>
      <c r="AC42" s="28"/>
      <c r="AD42" s="28"/>
      <c r="AE42" s="28"/>
      <c r="AF42" s="28"/>
      <c r="AG42" s="28"/>
      <c r="AH42" s="28"/>
      <c r="AI42" s="28"/>
      <c r="AJ42" s="28"/>
      <c r="AK42" s="28"/>
      <c r="AL42" s="28" t="e">
        <v>#DIV/0!</v>
      </c>
      <c r="AM42" s="28" t="e">
        <v>#DIV/0!</v>
      </c>
      <c r="AN42" s="27"/>
      <c r="AO42" s="24"/>
      <c r="AP42" s="24"/>
      <c r="AQ42" s="24"/>
      <c r="AR42" s="27"/>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row>
    <row r="43" spans="1:107" customFormat="1" ht="107.25" customHeight="1" x14ac:dyDescent="0.3">
      <c r="A43" s="26" t="s">
        <v>1142</v>
      </c>
      <c r="B43" s="24">
        <v>44733</v>
      </c>
      <c r="C43" s="25" t="s">
        <v>121</v>
      </c>
      <c r="D43" s="26" t="s">
        <v>1143</v>
      </c>
      <c r="E43" s="6" t="s">
        <v>1144</v>
      </c>
      <c r="F43" s="24">
        <v>44753</v>
      </c>
      <c r="G43" s="26" t="s">
        <v>1145</v>
      </c>
      <c r="H43" s="27" t="s">
        <v>511</v>
      </c>
      <c r="I43" s="27" t="s">
        <v>1146</v>
      </c>
      <c r="J43" s="28">
        <v>3589740</v>
      </c>
      <c r="K43" s="29">
        <v>3589740</v>
      </c>
      <c r="L43" s="29">
        <v>3589740</v>
      </c>
      <c r="M43" s="27" t="s">
        <v>1070</v>
      </c>
      <c r="N43" s="27" t="s">
        <v>1147</v>
      </c>
      <c r="O43" s="27" t="s">
        <v>45</v>
      </c>
      <c r="P43" s="63">
        <v>100</v>
      </c>
      <c r="Q43" s="25">
        <v>0</v>
      </c>
      <c r="R43" s="25" t="s">
        <v>583</v>
      </c>
      <c r="S43" s="67">
        <v>60</v>
      </c>
      <c r="T43" s="29">
        <v>4.07</v>
      </c>
      <c r="U43" s="28">
        <v>244.20000000000002</v>
      </c>
      <c r="V43" s="28">
        <v>882000</v>
      </c>
      <c r="W43" s="28">
        <v>882000</v>
      </c>
      <c r="X43" s="28"/>
      <c r="Y43" s="28"/>
      <c r="Z43" s="28"/>
      <c r="AA43" s="28"/>
      <c r="AB43" s="28"/>
      <c r="AC43" s="28"/>
      <c r="AD43" s="28"/>
      <c r="AE43" s="28"/>
      <c r="AF43" s="28"/>
      <c r="AG43" s="28"/>
      <c r="AH43" s="28"/>
      <c r="AI43" s="28"/>
      <c r="AJ43" s="28"/>
      <c r="AK43" s="28"/>
      <c r="AL43" s="28">
        <v>14700</v>
      </c>
      <c r="AM43" s="28">
        <v>14700</v>
      </c>
      <c r="AN43" s="27"/>
      <c r="AO43" s="24">
        <v>44986</v>
      </c>
      <c r="AP43" s="24"/>
      <c r="AQ43" s="24"/>
      <c r="AR43" s="27" t="s">
        <v>47</v>
      </c>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row>
    <row r="44" spans="1:107" customFormat="1" ht="140.4" x14ac:dyDescent="0.3">
      <c r="A44" s="26" t="s">
        <v>1148</v>
      </c>
      <c r="B44" s="24">
        <v>44733</v>
      </c>
      <c r="C44" s="25" t="s">
        <v>121</v>
      </c>
      <c r="D44" s="26" t="s">
        <v>1149</v>
      </c>
      <c r="E44" s="6" t="s">
        <v>1150</v>
      </c>
      <c r="F44" s="24">
        <v>44754</v>
      </c>
      <c r="G44" s="25" t="s">
        <v>1151</v>
      </c>
      <c r="H44" s="27" t="s">
        <v>527</v>
      </c>
      <c r="I44" s="27" t="s">
        <v>1152</v>
      </c>
      <c r="J44" s="28">
        <v>246321416</v>
      </c>
      <c r="K44" s="29">
        <v>246321416</v>
      </c>
      <c r="L44" s="29">
        <v>246321416</v>
      </c>
      <c r="M44" s="27" t="s">
        <v>1153</v>
      </c>
      <c r="N44" s="27" t="s">
        <v>1154</v>
      </c>
      <c r="O44" s="27" t="s">
        <v>45</v>
      </c>
      <c r="P44" s="63">
        <v>100</v>
      </c>
      <c r="Q44" s="25">
        <v>0</v>
      </c>
      <c r="R44" s="25" t="s">
        <v>156</v>
      </c>
      <c r="S44" s="67">
        <v>30</v>
      </c>
      <c r="T44" s="29">
        <v>6.71</v>
      </c>
      <c r="U44" s="28">
        <v>201.3</v>
      </c>
      <c r="V44" s="28">
        <v>36709600</v>
      </c>
      <c r="W44" s="28">
        <v>36709600</v>
      </c>
      <c r="X44" s="28"/>
      <c r="Y44" s="28"/>
      <c r="Z44" s="28"/>
      <c r="AA44" s="28"/>
      <c r="AB44" s="28"/>
      <c r="AC44" s="28"/>
      <c r="AD44" s="28"/>
      <c r="AE44" s="28"/>
      <c r="AF44" s="28"/>
      <c r="AG44" s="28"/>
      <c r="AH44" s="28"/>
      <c r="AI44" s="28"/>
      <c r="AJ44" s="28"/>
      <c r="AK44" s="28"/>
      <c r="AL44" s="28">
        <v>1223653.3333333333</v>
      </c>
      <c r="AM44" s="28">
        <v>1223654</v>
      </c>
      <c r="AN44" s="27"/>
      <c r="AO44" s="24">
        <v>44986</v>
      </c>
      <c r="AP44" s="24"/>
      <c r="AQ44" s="24"/>
      <c r="AR44" s="27" t="s">
        <v>47</v>
      </c>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row>
    <row r="45" spans="1:107" customFormat="1" ht="62.4" x14ac:dyDescent="0.3">
      <c r="A45" s="26" t="s">
        <v>1155</v>
      </c>
      <c r="B45" s="24">
        <v>44733</v>
      </c>
      <c r="C45" s="25" t="s">
        <v>121</v>
      </c>
      <c r="D45" s="26" t="s">
        <v>1156</v>
      </c>
      <c r="E45" s="6" t="s">
        <v>1157</v>
      </c>
      <c r="F45" s="24">
        <v>44754</v>
      </c>
      <c r="G45" s="25" t="s">
        <v>1158</v>
      </c>
      <c r="H45" s="27" t="s">
        <v>511</v>
      </c>
      <c r="I45" s="27" t="s">
        <v>1159</v>
      </c>
      <c r="J45" s="28">
        <v>1196443.2</v>
      </c>
      <c r="K45" s="29">
        <v>1196443.2</v>
      </c>
      <c r="L45" s="29">
        <v>1196443.2</v>
      </c>
      <c r="M45" s="27" t="s">
        <v>1160</v>
      </c>
      <c r="N45" s="27" t="s">
        <v>1161</v>
      </c>
      <c r="O45" s="27" t="s">
        <v>45</v>
      </c>
      <c r="P45" s="63">
        <v>100</v>
      </c>
      <c r="Q45" s="25">
        <v>0</v>
      </c>
      <c r="R45" s="25" t="s">
        <v>174</v>
      </c>
      <c r="S45" s="67">
        <v>240</v>
      </c>
      <c r="T45" s="29">
        <v>0.53</v>
      </c>
      <c r="U45" s="28">
        <v>127.2</v>
      </c>
      <c r="V45" s="28">
        <v>2257440</v>
      </c>
      <c r="W45" s="28">
        <v>2257440</v>
      </c>
      <c r="X45" s="28"/>
      <c r="Y45" s="28"/>
      <c r="Z45" s="28"/>
      <c r="AA45" s="28"/>
      <c r="AB45" s="28"/>
      <c r="AC45" s="28"/>
      <c r="AD45" s="28"/>
      <c r="AE45" s="28"/>
      <c r="AF45" s="28"/>
      <c r="AG45" s="28"/>
      <c r="AH45" s="28"/>
      <c r="AI45" s="28"/>
      <c r="AJ45" s="28"/>
      <c r="AK45" s="28"/>
      <c r="AL45" s="28">
        <v>9406</v>
      </c>
      <c r="AM45" s="28">
        <v>9406</v>
      </c>
      <c r="AN45" s="27"/>
      <c r="AO45" s="24">
        <v>44986</v>
      </c>
      <c r="AP45" s="24"/>
      <c r="AQ45" s="24"/>
      <c r="AR45" s="27" t="s">
        <v>47</v>
      </c>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row>
    <row r="46" spans="1:107" customFormat="1" ht="62.4" x14ac:dyDescent="0.3">
      <c r="A46" s="26" t="s">
        <v>1170</v>
      </c>
      <c r="B46" s="24">
        <v>44733</v>
      </c>
      <c r="C46" s="25" t="s">
        <v>121</v>
      </c>
      <c r="D46" s="26" t="s">
        <v>1171</v>
      </c>
      <c r="E46" s="6" t="s">
        <v>1172</v>
      </c>
      <c r="F46" s="24">
        <v>44754</v>
      </c>
      <c r="G46" s="26" t="s">
        <v>1173</v>
      </c>
      <c r="H46" s="27" t="s">
        <v>511</v>
      </c>
      <c r="I46" s="27" t="s">
        <v>1174</v>
      </c>
      <c r="J46" s="28">
        <v>5063557</v>
      </c>
      <c r="K46" s="29">
        <v>5063557</v>
      </c>
      <c r="L46" s="29">
        <v>5063557</v>
      </c>
      <c r="M46" s="27" t="s">
        <v>1175</v>
      </c>
      <c r="N46" s="27" t="s">
        <v>1176</v>
      </c>
      <c r="O46" s="27" t="s">
        <v>45</v>
      </c>
      <c r="P46" s="63">
        <v>100</v>
      </c>
      <c r="Q46" s="25">
        <v>0</v>
      </c>
      <c r="R46" s="25" t="s">
        <v>174</v>
      </c>
      <c r="S46" s="67">
        <v>300</v>
      </c>
      <c r="T46" s="29">
        <v>11.21</v>
      </c>
      <c r="U46" s="28">
        <v>3363.0000000000005</v>
      </c>
      <c r="V46" s="28">
        <v>451700</v>
      </c>
      <c r="W46" s="28">
        <v>451700</v>
      </c>
      <c r="X46" s="28"/>
      <c r="Y46" s="28"/>
      <c r="Z46" s="28"/>
      <c r="AA46" s="28"/>
      <c r="AB46" s="28"/>
      <c r="AC46" s="28"/>
      <c r="AD46" s="28"/>
      <c r="AE46" s="28"/>
      <c r="AF46" s="28"/>
      <c r="AG46" s="28"/>
      <c r="AH46" s="28"/>
      <c r="AI46" s="28"/>
      <c r="AJ46" s="28"/>
      <c r="AK46" s="28"/>
      <c r="AL46" s="28">
        <v>1505.6666666666667</v>
      </c>
      <c r="AM46" s="28">
        <v>1506</v>
      </c>
      <c r="AN46" s="27"/>
      <c r="AO46" s="24">
        <v>44986</v>
      </c>
      <c r="AP46" s="24"/>
      <c r="AQ46" s="24"/>
      <c r="AR46" s="27" t="s">
        <v>47</v>
      </c>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row>
    <row r="47" spans="1:107" customFormat="1" ht="124.8" x14ac:dyDescent="0.3">
      <c r="A47" s="26" t="s">
        <v>1177</v>
      </c>
      <c r="B47" s="24">
        <v>44733</v>
      </c>
      <c r="C47" s="25" t="s">
        <v>121</v>
      </c>
      <c r="D47" s="26" t="s">
        <v>1178</v>
      </c>
      <c r="E47" s="6" t="s">
        <v>1179</v>
      </c>
      <c r="F47" s="24">
        <v>44764</v>
      </c>
      <c r="G47" s="26" t="s">
        <v>1180</v>
      </c>
      <c r="H47" s="27" t="s">
        <v>135</v>
      </c>
      <c r="I47" s="27" t="s">
        <v>1181</v>
      </c>
      <c r="J47" s="28">
        <v>1230918104.5</v>
      </c>
      <c r="K47" s="29">
        <v>1230918104.5</v>
      </c>
      <c r="L47" s="29">
        <v>1230918104.5</v>
      </c>
      <c r="M47" s="27" t="s">
        <v>1182</v>
      </c>
      <c r="N47" s="27" t="s">
        <v>1183</v>
      </c>
      <c r="O47" s="27" t="s">
        <v>45</v>
      </c>
      <c r="P47" s="63">
        <v>100</v>
      </c>
      <c r="Q47" s="25">
        <v>0</v>
      </c>
      <c r="R47" s="25" t="s">
        <v>156</v>
      </c>
      <c r="S47" s="68" t="s">
        <v>1184</v>
      </c>
      <c r="T47" s="29">
        <v>37.67</v>
      </c>
      <c r="U47" s="49" t="s">
        <v>1185</v>
      </c>
      <c r="V47" s="28">
        <v>32676350</v>
      </c>
      <c r="W47" s="28">
        <v>32676350</v>
      </c>
      <c r="X47" s="28"/>
      <c r="Y47" s="28"/>
      <c r="Z47" s="28"/>
      <c r="AA47" s="28"/>
      <c r="AB47" s="28"/>
      <c r="AC47" s="28"/>
      <c r="AD47" s="28"/>
      <c r="AE47" s="28"/>
      <c r="AF47" s="28"/>
      <c r="AG47" s="28"/>
      <c r="AH47" s="28"/>
      <c r="AI47" s="28"/>
      <c r="AJ47" s="28"/>
      <c r="AK47" s="28"/>
      <c r="AL47" s="28">
        <v>544605.82999999996</v>
      </c>
      <c r="AM47" s="28">
        <v>544606</v>
      </c>
      <c r="AN47" s="27"/>
      <c r="AO47" s="24">
        <v>44986</v>
      </c>
      <c r="AP47" s="24"/>
      <c r="AQ47" s="24"/>
      <c r="AR47" s="27" t="s">
        <v>47</v>
      </c>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row>
    <row r="48" spans="1:107" customFormat="1" ht="93.6" x14ac:dyDescent="0.3">
      <c r="A48" s="26" t="s">
        <v>1186</v>
      </c>
      <c r="B48" s="24">
        <v>44733</v>
      </c>
      <c r="C48" s="25" t="s">
        <v>121</v>
      </c>
      <c r="D48" s="26" t="s">
        <v>1187</v>
      </c>
      <c r="E48" s="6" t="s">
        <v>1188</v>
      </c>
      <c r="F48" s="24">
        <v>44768</v>
      </c>
      <c r="G48" s="26" t="s">
        <v>1189</v>
      </c>
      <c r="H48" s="27" t="s">
        <v>143</v>
      </c>
      <c r="I48" s="27" t="s">
        <v>1190</v>
      </c>
      <c r="J48" s="28">
        <v>1127964908.4000001</v>
      </c>
      <c r="K48" s="29">
        <v>1127964908.4000001</v>
      </c>
      <c r="L48" s="29">
        <v>1127964908.4000001</v>
      </c>
      <c r="M48" s="27" t="s">
        <v>1191</v>
      </c>
      <c r="N48" s="27" t="s">
        <v>1192</v>
      </c>
      <c r="O48" s="27" t="s">
        <v>1193</v>
      </c>
      <c r="P48" s="63">
        <v>0</v>
      </c>
      <c r="Q48" s="25">
        <v>100</v>
      </c>
      <c r="R48" s="25" t="s">
        <v>156</v>
      </c>
      <c r="S48" s="67">
        <v>30</v>
      </c>
      <c r="T48" s="29">
        <v>835.0100000000001</v>
      </c>
      <c r="U48" s="28">
        <v>25050.300000000003</v>
      </c>
      <c r="V48" s="28">
        <v>1350840</v>
      </c>
      <c r="W48" s="28">
        <v>1350840</v>
      </c>
      <c r="X48" s="28"/>
      <c r="Y48" s="28"/>
      <c r="Z48" s="28"/>
      <c r="AA48" s="28"/>
      <c r="AB48" s="28"/>
      <c r="AC48" s="28"/>
      <c r="AD48" s="28"/>
      <c r="AE48" s="28"/>
      <c r="AF48" s="28"/>
      <c r="AG48" s="28"/>
      <c r="AH48" s="28"/>
      <c r="AI48" s="28"/>
      <c r="AJ48" s="28"/>
      <c r="AK48" s="28"/>
      <c r="AL48" s="28">
        <v>45028</v>
      </c>
      <c r="AM48" s="28">
        <v>45028</v>
      </c>
      <c r="AN48" s="27"/>
      <c r="AO48" s="24">
        <v>44986</v>
      </c>
      <c r="AP48" s="24"/>
      <c r="AQ48" s="24"/>
      <c r="AR48" s="27" t="s">
        <v>47</v>
      </c>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row>
    <row r="49" spans="1:107" ht="165.75" customHeight="1" x14ac:dyDescent="0.3">
      <c r="A49" s="26" t="s">
        <v>1200</v>
      </c>
      <c r="B49" s="24">
        <v>44735</v>
      </c>
      <c r="C49" s="25" t="s">
        <v>1201</v>
      </c>
      <c r="D49" s="26" t="s">
        <v>1202</v>
      </c>
      <c r="E49" s="6" t="s">
        <v>1203</v>
      </c>
      <c r="F49" s="24">
        <v>44768</v>
      </c>
      <c r="G49" s="26" t="s">
        <v>1200</v>
      </c>
      <c r="H49" s="27" t="s">
        <v>143</v>
      </c>
      <c r="I49" s="27" t="s">
        <v>1204</v>
      </c>
      <c r="J49" s="28">
        <v>1931553482.0999999</v>
      </c>
      <c r="K49" s="29">
        <v>1931553482.0999999</v>
      </c>
      <c r="L49" s="29">
        <v>1931553482.0999999</v>
      </c>
      <c r="M49" s="27" t="s">
        <v>1191</v>
      </c>
      <c r="N49" s="27" t="s">
        <v>1192</v>
      </c>
      <c r="O49" s="27" t="s">
        <v>1193</v>
      </c>
      <c r="P49" s="63">
        <v>0</v>
      </c>
      <c r="Q49" s="25">
        <v>100</v>
      </c>
      <c r="R49" s="25" t="s">
        <v>156</v>
      </c>
      <c r="S49" s="67">
        <v>30</v>
      </c>
      <c r="T49" s="29">
        <v>835.01</v>
      </c>
      <c r="U49" s="28">
        <v>25050.3</v>
      </c>
      <c r="V49" s="28">
        <v>2313210</v>
      </c>
      <c r="W49" s="28">
        <v>2313210</v>
      </c>
      <c r="X49" s="28"/>
      <c r="Y49" s="28"/>
      <c r="Z49" s="28"/>
      <c r="AA49" s="28"/>
      <c r="AB49" s="28"/>
      <c r="AC49" s="28"/>
      <c r="AD49" s="28"/>
      <c r="AE49" s="28"/>
      <c r="AF49" s="28"/>
      <c r="AG49" s="28"/>
      <c r="AH49" s="28"/>
      <c r="AI49" s="28"/>
      <c r="AJ49" s="28"/>
      <c r="AK49" s="28"/>
      <c r="AL49" s="28">
        <v>77107</v>
      </c>
      <c r="AM49" s="28">
        <v>77107</v>
      </c>
      <c r="AN49" s="27"/>
      <c r="AO49" s="24">
        <v>44986</v>
      </c>
      <c r="AP49" s="24"/>
      <c r="AQ49" s="24"/>
      <c r="AR49" s="27" t="s">
        <v>47</v>
      </c>
    </row>
    <row r="50" spans="1:107" ht="31.2" x14ac:dyDescent="0.3">
      <c r="A50" s="26" t="s">
        <v>1205</v>
      </c>
      <c r="B50" s="24" t="s">
        <v>1206</v>
      </c>
      <c r="C50" s="25" t="s">
        <v>121</v>
      </c>
      <c r="D50" s="26" t="s">
        <v>416</v>
      </c>
      <c r="E50" s="6" t="s">
        <v>416</v>
      </c>
      <c r="F50" s="24" t="s">
        <v>416</v>
      </c>
      <c r="G50" s="26" t="s">
        <v>416</v>
      </c>
      <c r="H50" s="27" t="s">
        <v>416</v>
      </c>
      <c r="I50" s="27" t="s">
        <v>1207</v>
      </c>
      <c r="J50" s="34" t="s">
        <v>416</v>
      </c>
      <c r="K50" s="34" t="s">
        <v>416</v>
      </c>
      <c r="L50" s="34" t="s">
        <v>416</v>
      </c>
      <c r="M50" s="27"/>
      <c r="N50" s="27"/>
      <c r="O50" s="27"/>
      <c r="P50" s="63"/>
      <c r="Q50" s="25"/>
      <c r="R50" s="25"/>
      <c r="S50" s="67"/>
      <c r="T50" s="29" t="e">
        <v>#VALUE!</v>
      </c>
      <c r="U50" s="28" t="e">
        <v>#VALUE!</v>
      </c>
      <c r="V50" s="28">
        <v>0</v>
      </c>
      <c r="W50" s="28"/>
      <c r="X50" s="28"/>
      <c r="Y50" s="28"/>
      <c r="Z50" s="28"/>
      <c r="AA50" s="28"/>
      <c r="AB50" s="28"/>
      <c r="AC50" s="28"/>
      <c r="AD50" s="28"/>
      <c r="AE50" s="28"/>
      <c r="AF50" s="28"/>
      <c r="AG50" s="28"/>
      <c r="AH50" s="28"/>
      <c r="AI50" s="28"/>
      <c r="AJ50" s="28"/>
      <c r="AK50" s="28"/>
      <c r="AL50" s="28" t="e">
        <v>#DIV/0!</v>
      </c>
      <c r="AM50" s="28" t="e">
        <v>#DIV/0!</v>
      </c>
      <c r="AN50" s="27"/>
      <c r="AO50" s="24"/>
      <c r="AP50" s="24"/>
      <c r="AQ50" s="24"/>
      <c r="AR50" s="27"/>
    </row>
    <row r="51" spans="1:107" s="2" customFormat="1" ht="57.6" x14ac:dyDescent="0.3">
      <c r="A51" s="26" t="s">
        <v>1208</v>
      </c>
      <c r="B51" s="24">
        <v>44768</v>
      </c>
      <c r="C51" s="25" t="s">
        <v>121</v>
      </c>
      <c r="D51" s="26" t="s">
        <v>1209</v>
      </c>
      <c r="E51" s="6" t="s">
        <v>1210</v>
      </c>
      <c r="F51" s="24">
        <v>44788</v>
      </c>
      <c r="G51" s="26" t="s">
        <v>1211</v>
      </c>
      <c r="H51" s="27" t="s">
        <v>143</v>
      </c>
      <c r="I51" s="27" t="s">
        <v>1212</v>
      </c>
      <c r="J51" s="28">
        <v>14176047.6</v>
      </c>
      <c r="K51" s="29">
        <v>14176047.6</v>
      </c>
      <c r="L51" s="29">
        <v>14176047.6</v>
      </c>
      <c r="M51" s="25" t="s">
        <v>1077</v>
      </c>
      <c r="N51" s="47"/>
      <c r="O51" s="27" t="s">
        <v>147</v>
      </c>
      <c r="P51" s="27">
        <v>0</v>
      </c>
      <c r="Q51" s="27">
        <v>100</v>
      </c>
      <c r="R51" s="63" t="s">
        <v>156</v>
      </c>
      <c r="S51" s="25">
        <v>120</v>
      </c>
      <c r="T51" s="25">
        <v>160.29</v>
      </c>
      <c r="U51" s="64">
        <v>19234.8</v>
      </c>
      <c r="V51" s="29">
        <v>88440</v>
      </c>
      <c r="W51" s="29">
        <v>88440</v>
      </c>
      <c r="X51" s="29"/>
      <c r="Y51" s="29"/>
      <c r="Z51" s="29"/>
      <c r="AA51" s="29"/>
      <c r="AB51" s="29"/>
      <c r="AC51" s="29"/>
      <c r="AD51" s="29"/>
      <c r="AE51" s="29"/>
      <c r="AF51" s="29"/>
      <c r="AG51" s="28"/>
      <c r="AH51" s="28"/>
      <c r="AI51" s="28"/>
      <c r="AJ51" s="28"/>
      <c r="AK51" s="28"/>
      <c r="AL51" s="28">
        <v>737</v>
      </c>
      <c r="AM51" s="28">
        <v>737</v>
      </c>
      <c r="AN51" s="66" t="s">
        <v>1213</v>
      </c>
      <c r="AO51" s="24">
        <v>44958</v>
      </c>
      <c r="AP51" s="24"/>
      <c r="AQ51" s="24"/>
      <c r="AR51" s="27" t="s">
        <v>47</v>
      </c>
    </row>
    <row r="52" spans="1:107" customFormat="1" ht="78" x14ac:dyDescent="0.3">
      <c r="A52" s="23" t="s">
        <v>1948</v>
      </c>
      <c r="B52" s="47">
        <v>44949</v>
      </c>
      <c r="C52" s="27" t="s">
        <v>121</v>
      </c>
      <c r="D52" s="26" t="s">
        <v>1949</v>
      </c>
      <c r="E52" s="6" t="s">
        <v>1950</v>
      </c>
      <c r="F52" s="24">
        <v>44970</v>
      </c>
      <c r="G52" s="23" t="s">
        <v>1951</v>
      </c>
      <c r="H52" s="27" t="s">
        <v>527</v>
      </c>
      <c r="I52" s="27" t="s">
        <v>1952</v>
      </c>
      <c r="J52" s="28">
        <v>130917.6</v>
      </c>
      <c r="K52" s="29">
        <v>130917.6</v>
      </c>
      <c r="L52" s="29">
        <v>130917.6</v>
      </c>
      <c r="M52" s="27" t="s">
        <v>1953</v>
      </c>
      <c r="N52" s="27" t="s">
        <v>1954</v>
      </c>
      <c r="O52" s="27" t="s">
        <v>45</v>
      </c>
      <c r="P52" s="63">
        <v>100</v>
      </c>
      <c r="Q52" s="25">
        <v>0</v>
      </c>
      <c r="R52" s="25" t="s">
        <v>1921</v>
      </c>
      <c r="S52" s="67">
        <v>60</v>
      </c>
      <c r="T52" s="29">
        <v>6.38</v>
      </c>
      <c r="U52" s="28">
        <v>382.8</v>
      </c>
      <c r="V52" s="28">
        <v>20520</v>
      </c>
      <c r="W52" s="28">
        <v>20520</v>
      </c>
      <c r="X52" s="28">
        <v>0</v>
      </c>
      <c r="Y52" s="28">
        <v>0</v>
      </c>
      <c r="Z52" s="28">
        <v>0</v>
      </c>
      <c r="AA52" s="28">
        <v>0</v>
      </c>
      <c r="AB52" s="28">
        <v>0</v>
      </c>
      <c r="AC52" s="28">
        <v>0</v>
      </c>
      <c r="AD52" s="28">
        <v>0</v>
      </c>
      <c r="AE52" s="28">
        <v>0</v>
      </c>
      <c r="AF52" s="28">
        <v>0</v>
      </c>
      <c r="AG52" s="28">
        <v>0</v>
      </c>
      <c r="AH52" s="28">
        <v>0</v>
      </c>
      <c r="AI52" s="28">
        <v>0</v>
      </c>
      <c r="AJ52" s="28">
        <v>0</v>
      </c>
      <c r="AK52" s="28">
        <v>0</v>
      </c>
      <c r="AL52" s="28">
        <v>342</v>
      </c>
      <c r="AM52" s="28">
        <v>342</v>
      </c>
      <c r="AN52" s="27"/>
      <c r="AO52" s="24">
        <v>45078</v>
      </c>
      <c r="AP52" s="24"/>
      <c r="AQ52" s="24"/>
      <c r="AR52" s="27" t="s">
        <v>47</v>
      </c>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row>
    <row r="53" spans="1:107" customFormat="1" ht="144.75" customHeight="1" x14ac:dyDescent="0.3">
      <c r="A53" s="23" t="s">
        <v>1955</v>
      </c>
      <c r="B53" s="47">
        <v>44950</v>
      </c>
      <c r="C53" s="27" t="s">
        <v>121</v>
      </c>
      <c r="D53" s="26" t="s">
        <v>1956</v>
      </c>
      <c r="E53" s="6" t="s">
        <v>1957</v>
      </c>
      <c r="F53" s="24">
        <v>44970</v>
      </c>
      <c r="G53" s="23" t="s">
        <v>1958</v>
      </c>
      <c r="H53" s="27" t="s">
        <v>1959</v>
      </c>
      <c r="I53" s="27" t="s">
        <v>878</v>
      </c>
      <c r="J53" s="28">
        <v>18388935</v>
      </c>
      <c r="K53" s="29">
        <v>18388935</v>
      </c>
      <c r="L53" s="29">
        <v>18388935</v>
      </c>
      <c r="M53" s="27" t="s">
        <v>1960</v>
      </c>
      <c r="N53" s="27" t="s">
        <v>1961</v>
      </c>
      <c r="O53" s="27" t="s">
        <v>45</v>
      </c>
      <c r="P53" s="63">
        <v>100</v>
      </c>
      <c r="Q53" s="25">
        <v>0</v>
      </c>
      <c r="R53" s="25" t="s">
        <v>1921</v>
      </c>
      <c r="S53" s="67">
        <v>60</v>
      </c>
      <c r="T53" s="29">
        <v>1.5</v>
      </c>
      <c r="U53" s="28">
        <v>90</v>
      </c>
      <c r="V53" s="28">
        <v>12259290</v>
      </c>
      <c r="W53" s="28">
        <v>12259290</v>
      </c>
      <c r="X53" s="28">
        <v>0</v>
      </c>
      <c r="Y53" s="28">
        <v>0</v>
      </c>
      <c r="Z53" s="28">
        <v>0</v>
      </c>
      <c r="AA53" s="28">
        <v>0</v>
      </c>
      <c r="AB53" s="28">
        <v>0</v>
      </c>
      <c r="AC53" s="28">
        <v>0</v>
      </c>
      <c r="AD53" s="28">
        <v>0</v>
      </c>
      <c r="AE53" s="28">
        <v>0</v>
      </c>
      <c r="AF53" s="28">
        <v>0</v>
      </c>
      <c r="AG53" s="28">
        <v>0</v>
      </c>
      <c r="AH53" s="28">
        <v>0</v>
      </c>
      <c r="AI53" s="28">
        <v>0</v>
      </c>
      <c r="AJ53" s="28">
        <v>0</v>
      </c>
      <c r="AK53" s="28">
        <v>0</v>
      </c>
      <c r="AL53" s="28">
        <v>204321.5</v>
      </c>
      <c r="AM53" s="28">
        <v>204322</v>
      </c>
      <c r="AN53" s="27"/>
      <c r="AO53" s="24">
        <v>45047</v>
      </c>
      <c r="AP53" s="24"/>
      <c r="AQ53" s="24"/>
      <c r="AR53" s="27" t="s">
        <v>47</v>
      </c>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row>
    <row r="54" spans="1:107" ht="62.4" x14ac:dyDescent="0.3">
      <c r="A54" s="23" t="s">
        <v>1962</v>
      </c>
      <c r="B54" s="47">
        <v>44950</v>
      </c>
      <c r="C54" s="27" t="s">
        <v>121</v>
      </c>
      <c r="D54" s="26" t="s">
        <v>1963</v>
      </c>
      <c r="E54" s="6" t="s">
        <v>1964</v>
      </c>
      <c r="F54" s="24">
        <v>44971</v>
      </c>
      <c r="G54" s="23" t="s">
        <v>1965</v>
      </c>
      <c r="H54" s="27" t="s">
        <v>1966</v>
      </c>
      <c r="I54" s="27" t="s">
        <v>1159</v>
      </c>
      <c r="J54" s="28">
        <v>1388907.11</v>
      </c>
      <c r="K54" s="29">
        <v>1388907.11</v>
      </c>
      <c r="L54" s="29">
        <v>1388907.11</v>
      </c>
      <c r="M54" s="27" t="s">
        <v>1160</v>
      </c>
      <c r="N54" s="27" t="s">
        <v>1161</v>
      </c>
      <c r="O54" s="27" t="s">
        <v>45</v>
      </c>
      <c r="P54" s="63">
        <v>100</v>
      </c>
      <c r="Q54" s="25">
        <v>0</v>
      </c>
      <c r="R54" s="25" t="s">
        <v>174</v>
      </c>
      <c r="S54" s="67">
        <v>240</v>
      </c>
      <c r="T54" s="29">
        <v>0.37000000000000005</v>
      </c>
      <c r="U54" s="28">
        <v>88.800000000000011</v>
      </c>
      <c r="V54" s="28">
        <v>3753803</v>
      </c>
      <c r="W54" s="28">
        <v>3753803</v>
      </c>
      <c r="X54" s="28">
        <v>0</v>
      </c>
      <c r="Y54" s="28">
        <v>0</v>
      </c>
      <c r="Z54" s="28">
        <v>0</v>
      </c>
      <c r="AA54" s="28">
        <v>0</v>
      </c>
      <c r="AB54" s="28">
        <v>0</v>
      </c>
      <c r="AC54" s="28">
        <v>0</v>
      </c>
      <c r="AD54" s="28">
        <v>0</v>
      </c>
      <c r="AE54" s="28">
        <v>0</v>
      </c>
      <c r="AF54" s="28">
        <v>0</v>
      </c>
      <c r="AG54" s="28">
        <v>0</v>
      </c>
      <c r="AH54" s="28">
        <v>0</v>
      </c>
      <c r="AI54" s="28">
        <v>0</v>
      </c>
      <c r="AJ54" s="28">
        <v>0</v>
      </c>
      <c r="AK54" s="28">
        <v>0</v>
      </c>
      <c r="AL54" s="28">
        <v>15640.845833333333</v>
      </c>
      <c r="AM54" s="28">
        <v>15641</v>
      </c>
      <c r="AN54" s="27"/>
      <c r="AO54" s="24">
        <v>45047</v>
      </c>
      <c r="AP54" s="24"/>
      <c r="AQ54" s="24"/>
      <c r="AR54" s="27" t="s">
        <v>47</v>
      </c>
    </row>
    <row r="55" spans="1:107" ht="140.4" customHeight="1" x14ac:dyDescent="0.3">
      <c r="A55" s="23" t="s">
        <v>1967</v>
      </c>
      <c r="B55" s="47">
        <v>44950</v>
      </c>
      <c r="C55" s="27" t="s">
        <v>121</v>
      </c>
      <c r="D55" s="26" t="s">
        <v>1968</v>
      </c>
      <c r="E55" s="6" t="s">
        <v>1969</v>
      </c>
      <c r="F55" s="24">
        <v>44972</v>
      </c>
      <c r="G55" s="23" t="s">
        <v>1970</v>
      </c>
      <c r="H55" s="27" t="s">
        <v>1959</v>
      </c>
      <c r="I55" s="27" t="s">
        <v>1097</v>
      </c>
      <c r="J55" s="28">
        <v>44078580</v>
      </c>
      <c r="K55" s="29">
        <v>44078580</v>
      </c>
      <c r="L55" s="29">
        <v>44078580</v>
      </c>
      <c r="M55" s="27" t="s">
        <v>1971</v>
      </c>
      <c r="N55" s="27" t="s">
        <v>1972</v>
      </c>
      <c r="O55" s="27" t="s">
        <v>45</v>
      </c>
      <c r="P55" s="63">
        <v>100</v>
      </c>
      <c r="Q55" s="25">
        <v>0</v>
      </c>
      <c r="R55" s="25" t="s">
        <v>174</v>
      </c>
      <c r="S55" s="68" t="s">
        <v>1973</v>
      </c>
      <c r="T55" s="29">
        <v>6.5</v>
      </c>
      <c r="U55" s="49" t="s">
        <v>1974</v>
      </c>
      <c r="V55" s="28">
        <v>6781320</v>
      </c>
      <c r="W55" s="28">
        <v>6781320</v>
      </c>
      <c r="X55" s="28">
        <v>0</v>
      </c>
      <c r="Y55" s="28">
        <v>0</v>
      </c>
      <c r="Z55" s="28">
        <v>0</v>
      </c>
      <c r="AA55" s="28">
        <v>0</v>
      </c>
      <c r="AB55" s="28">
        <v>0</v>
      </c>
      <c r="AC55" s="28">
        <v>0</v>
      </c>
      <c r="AD55" s="28">
        <v>0</v>
      </c>
      <c r="AE55" s="28">
        <v>0</v>
      </c>
      <c r="AF55" s="28">
        <v>0</v>
      </c>
      <c r="AG55" s="28">
        <v>0</v>
      </c>
      <c r="AH55" s="28">
        <v>0</v>
      </c>
      <c r="AI55" s="28">
        <v>0</v>
      </c>
      <c r="AJ55" s="28">
        <v>0</v>
      </c>
      <c r="AK55" s="28">
        <v>0</v>
      </c>
      <c r="AL55" s="49" t="s">
        <v>1975</v>
      </c>
      <c r="AM55" s="49" t="s">
        <v>1975</v>
      </c>
      <c r="AN55" s="27"/>
      <c r="AO55" s="24">
        <v>45047</v>
      </c>
      <c r="AP55" s="24"/>
      <c r="AQ55" s="24"/>
      <c r="AR55" s="27" t="s">
        <v>47</v>
      </c>
    </row>
    <row r="56" spans="1:107" ht="57.6" x14ac:dyDescent="0.3">
      <c r="A56" s="23" t="s">
        <v>1976</v>
      </c>
      <c r="B56" s="47">
        <v>44950</v>
      </c>
      <c r="C56" s="27" t="s">
        <v>121</v>
      </c>
      <c r="D56" s="26" t="s">
        <v>416</v>
      </c>
      <c r="E56" s="6" t="s">
        <v>1977</v>
      </c>
      <c r="F56" s="24" t="s">
        <v>416</v>
      </c>
      <c r="G56" s="25" t="s">
        <v>416</v>
      </c>
      <c r="H56" s="27" t="s">
        <v>416</v>
      </c>
      <c r="I56" s="27" t="s">
        <v>864</v>
      </c>
      <c r="J56" s="28">
        <v>0</v>
      </c>
      <c r="K56" s="29">
        <v>0</v>
      </c>
      <c r="L56" s="29">
        <v>0</v>
      </c>
      <c r="M56" s="27"/>
      <c r="N56" s="27"/>
      <c r="O56" s="27"/>
      <c r="P56" s="63"/>
      <c r="Q56" s="25"/>
      <c r="R56" s="25"/>
      <c r="S56" s="67"/>
      <c r="T56" s="29" t="e">
        <v>#DIV/0!</v>
      </c>
      <c r="U56" s="28" t="e">
        <v>#DIV/0!</v>
      </c>
      <c r="V56" s="28">
        <v>0</v>
      </c>
      <c r="W56" s="28"/>
      <c r="X56" s="28"/>
      <c r="Y56" s="28"/>
      <c r="Z56" s="28"/>
      <c r="AA56" s="28"/>
      <c r="AB56" s="28"/>
      <c r="AC56" s="28"/>
      <c r="AD56" s="28"/>
      <c r="AE56" s="28"/>
      <c r="AF56" s="28"/>
      <c r="AG56" s="28"/>
      <c r="AH56" s="28"/>
      <c r="AI56" s="28"/>
      <c r="AJ56" s="28"/>
      <c r="AK56" s="28"/>
      <c r="AL56" s="28" t="e">
        <v>#DIV/0!</v>
      </c>
      <c r="AM56" s="28" t="e">
        <v>#DIV/0!</v>
      </c>
      <c r="AN56" s="27"/>
      <c r="AO56" s="24"/>
      <c r="AP56" s="24"/>
      <c r="AQ56" s="24"/>
      <c r="AR56" s="27"/>
    </row>
    <row r="57" spans="1:107" ht="78" x14ac:dyDescent="0.3">
      <c r="A57" s="23" t="s">
        <v>1980</v>
      </c>
      <c r="B57" s="47">
        <v>44950</v>
      </c>
      <c r="C57" s="27" t="s">
        <v>121</v>
      </c>
      <c r="D57" s="26" t="s">
        <v>1981</v>
      </c>
      <c r="E57" s="6" t="s">
        <v>1982</v>
      </c>
      <c r="F57" s="24">
        <v>44970</v>
      </c>
      <c r="G57" s="23" t="s">
        <v>1983</v>
      </c>
      <c r="H57" s="27" t="s">
        <v>527</v>
      </c>
      <c r="I57" s="27" t="s">
        <v>1984</v>
      </c>
      <c r="J57" s="28">
        <v>991452</v>
      </c>
      <c r="K57" s="29">
        <v>991452</v>
      </c>
      <c r="L57" s="29">
        <v>991452</v>
      </c>
      <c r="M57" s="27" t="s">
        <v>1985</v>
      </c>
      <c r="N57" s="27" t="s">
        <v>1092</v>
      </c>
      <c r="O57" s="27" t="s">
        <v>45</v>
      </c>
      <c r="P57" s="63">
        <v>100</v>
      </c>
      <c r="Q57" s="25">
        <v>0</v>
      </c>
      <c r="R57" s="25" t="s">
        <v>1921</v>
      </c>
      <c r="S57" s="67">
        <v>60</v>
      </c>
      <c r="T57" s="29">
        <v>2.59</v>
      </c>
      <c r="U57" s="28">
        <v>155.39999999999998</v>
      </c>
      <c r="V57" s="28">
        <v>382800</v>
      </c>
      <c r="W57" s="28">
        <v>382800</v>
      </c>
      <c r="X57" s="28">
        <v>0</v>
      </c>
      <c r="Y57" s="28">
        <v>0</v>
      </c>
      <c r="Z57" s="28">
        <v>0</v>
      </c>
      <c r="AA57" s="28">
        <v>0</v>
      </c>
      <c r="AB57" s="28">
        <v>0</v>
      </c>
      <c r="AC57" s="28">
        <v>0</v>
      </c>
      <c r="AD57" s="28">
        <v>0</v>
      </c>
      <c r="AE57" s="28">
        <v>0</v>
      </c>
      <c r="AF57" s="28">
        <v>0</v>
      </c>
      <c r="AG57" s="28">
        <v>0</v>
      </c>
      <c r="AH57" s="28">
        <v>0</v>
      </c>
      <c r="AI57" s="28">
        <v>0</v>
      </c>
      <c r="AJ57" s="28">
        <v>0</v>
      </c>
      <c r="AK57" s="28">
        <v>0</v>
      </c>
      <c r="AL57" s="28">
        <v>6380</v>
      </c>
      <c r="AM57" s="28">
        <v>6380</v>
      </c>
      <c r="AN57" s="27"/>
      <c r="AO57" s="24">
        <v>45047</v>
      </c>
      <c r="AP57" s="24"/>
      <c r="AQ57" s="24"/>
      <c r="AR57" s="27" t="s">
        <v>47</v>
      </c>
    </row>
    <row r="58" spans="1:107" ht="124.8" x14ac:dyDescent="0.3">
      <c r="A58" s="23" t="s">
        <v>1986</v>
      </c>
      <c r="B58" s="47">
        <v>44950</v>
      </c>
      <c r="C58" s="27" t="s">
        <v>121</v>
      </c>
      <c r="D58" s="26" t="s">
        <v>1987</v>
      </c>
      <c r="E58" s="6" t="s">
        <v>1988</v>
      </c>
      <c r="F58" s="24">
        <v>44970</v>
      </c>
      <c r="G58" s="23" t="s">
        <v>1989</v>
      </c>
      <c r="H58" s="27" t="s">
        <v>135</v>
      </c>
      <c r="I58" s="27" t="s">
        <v>1018</v>
      </c>
      <c r="J58" s="28">
        <v>169446920.65000001</v>
      </c>
      <c r="K58" s="29">
        <v>169446920.65000001</v>
      </c>
      <c r="L58" s="29">
        <v>169446920.65000001</v>
      </c>
      <c r="M58" s="27" t="s">
        <v>1990</v>
      </c>
      <c r="N58" s="27" t="s">
        <v>1991</v>
      </c>
      <c r="O58" s="27" t="s">
        <v>45</v>
      </c>
      <c r="P58" s="63">
        <v>100</v>
      </c>
      <c r="Q58" s="25">
        <v>0</v>
      </c>
      <c r="R58" s="25" t="s">
        <v>1921</v>
      </c>
      <c r="S58" s="67">
        <v>60</v>
      </c>
      <c r="T58" s="29">
        <v>72.97</v>
      </c>
      <c r="U58" s="28">
        <v>4378.2</v>
      </c>
      <c r="V58" s="28">
        <v>2322145</v>
      </c>
      <c r="W58" s="28">
        <v>2322145</v>
      </c>
      <c r="X58" s="28">
        <v>0</v>
      </c>
      <c r="Y58" s="28">
        <v>0</v>
      </c>
      <c r="Z58" s="28">
        <v>0</v>
      </c>
      <c r="AA58" s="28">
        <v>0</v>
      </c>
      <c r="AB58" s="28">
        <v>0</v>
      </c>
      <c r="AC58" s="28">
        <v>0</v>
      </c>
      <c r="AD58" s="28">
        <v>0</v>
      </c>
      <c r="AE58" s="28">
        <v>0</v>
      </c>
      <c r="AF58" s="28">
        <v>0</v>
      </c>
      <c r="AG58" s="28">
        <v>0</v>
      </c>
      <c r="AH58" s="28">
        <v>0</v>
      </c>
      <c r="AI58" s="28">
        <v>0</v>
      </c>
      <c r="AJ58" s="28">
        <v>0</v>
      </c>
      <c r="AK58" s="28">
        <v>0</v>
      </c>
      <c r="AL58" s="28">
        <v>38702.416666666664</v>
      </c>
      <c r="AM58" s="28">
        <v>38703</v>
      </c>
      <c r="AN58" s="27"/>
      <c r="AO58" s="24">
        <v>45047</v>
      </c>
      <c r="AP58" s="24"/>
      <c r="AQ58" s="24"/>
      <c r="AR58" s="27" t="s">
        <v>47</v>
      </c>
    </row>
    <row r="59" spans="1:107" ht="57.6" x14ac:dyDescent="0.3">
      <c r="A59" s="23" t="s">
        <v>1992</v>
      </c>
      <c r="B59" s="47">
        <v>44950</v>
      </c>
      <c r="C59" s="27" t="s">
        <v>121</v>
      </c>
      <c r="D59" s="26" t="s">
        <v>416</v>
      </c>
      <c r="E59" s="6" t="s">
        <v>1993</v>
      </c>
      <c r="F59" s="24" t="s">
        <v>416</v>
      </c>
      <c r="G59" s="23" t="s">
        <v>416</v>
      </c>
      <c r="H59" s="27" t="s">
        <v>416</v>
      </c>
      <c r="I59" s="27" t="s">
        <v>948</v>
      </c>
      <c r="J59" s="28">
        <v>0</v>
      </c>
      <c r="K59" s="29">
        <v>0</v>
      </c>
      <c r="L59" s="29">
        <v>0</v>
      </c>
      <c r="M59" s="27"/>
      <c r="N59" s="27"/>
      <c r="O59" s="27"/>
      <c r="P59" s="63"/>
      <c r="Q59" s="25"/>
      <c r="R59" s="25"/>
      <c r="S59" s="67"/>
      <c r="T59" s="29" t="e">
        <v>#DIV/0!</v>
      </c>
      <c r="U59" s="28" t="e">
        <v>#DIV/0!</v>
      </c>
      <c r="V59" s="28">
        <v>0</v>
      </c>
      <c r="W59" s="28"/>
      <c r="X59" s="28"/>
      <c r="Y59" s="28"/>
      <c r="Z59" s="28"/>
      <c r="AA59" s="28"/>
      <c r="AB59" s="28"/>
      <c r="AC59" s="28"/>
      <c r="AD59" s="28"/>
      <c r="AE59" s="28"/>
      <c r="AF59" s="28"/>
      <c r="AG59" s="28"/>
      <c r="AH59" s="28"/>
      <c r="AI59" s="28"/>
      <c r="AJ59" s="28"/>
      <c r="AK59" s="28"/>
      <c r="AL59" s="28" t="e">
        <v>#DIV/0!</v>
      </c>
      <c r="AM59" s="28" t="e">
        <v>#DIV/0!</v>
      </c>
      <c r="AN59" s="27"/>
      <c r="AO59" s="24"/>
      <c r="AP59" s="24"/>
      <c r="AQ59" s="24"/>
      <c r="AR59" s="27"/>
    </row>
    <row r="60" spans="1:107" ht="62.4" x14ac:dyDescent="0.3">
      <c r="A60" s="23" t="s">
        <v>1994</v>
      </c>
      <c r="B60" s="47">
        <v>44950</v>
      </c>
      <c r="C60" s="27" t="s">
        <v>121</v>
      </c>
      <c r="D60" s="26" t="s">
        <v>1995</v>
      </c>
      <c r="E60" s="6" t="s">
        <v>1996</v>
      </c>
      <c r="F60" s="24">
        <v>44970</v>
      </c>
      <c r="G60" s="23" t="s">
        <v>1997</v>
      </c>
      <c r="H60" s="27" t="s">
        <v>527</v>
      </c>
      <c r="I60" s="27" t="s">
        <v>1998</v>
      </c>
      <c r="J60" s="49">
        <v>873452.65</v>
      </c>
      <c r="K60" s="29">
        <v>873452.65</v>
      </c>
      <c r="L60" s="29">
        <v>873452.65</v>
      </c>
      <c r="M60" s="27" t="s">
        <v>914</v>
      </c>
      <c r="N60" s="27" t="s">
        <v>955</v>
      </c>
      <c r="O60" s="27" t="s">
        <v>45</v>
      </c>
      <c r="P60" s="63">
        <v>100</v>
      </c>
      <c r="Q60" s="25">
        <v>0</v>
      </c>
      <c r="R60" s="25" t="s">
        <v>1921</v>
      </c>
      <c r="S60" s="67">
        <v>60</v>
      </c>
      <c r="T60" s="29">
        <v>4.97</v>
      </c>
      <c r="U60" s="28">
        <v>298.2</v>
      </c>
      <c r="V60" s="28">
        <v>175745</v>
      </c>
      <c r="W60" s="28">
        <v>175745</v>
      </c>
      <c r="X60" s="28">
        <v>0</v>
      </c>
      <c r="Y60" s="28">
        <v>0</v>
      </c>
      <c r="Z60" s="28">
        <v>0</v>
      </c>
      <c r="AA60" s="28">
        <v>0</v>
      </c>
      <c r="AB60" s="28">
        <v>0</v>
      </c>
      <c r="AC60" s="28">
        <v>0</v>
      </c>
      <c r="AD60" s="28">
        <v>0</v>
      </c>
      <c r="AE60" s="28">
        <v>0</v>
      </c>
      <c r="AF60" s="28">
        <v>0</v>
      </c>
      <c r="AG60" s="28">
        <v>0</v>
      </c>
      <c r="AH60" s="28">
        <v>0</v>
      </c>
      <c r="AI60" s="28">
        <v>0</v>
      </c>
      <c r="AJ60" s="28">
        <v>0</v>
      </c>
      <c r="AK60" s="28">
        <v>0</v>
      </c>
      <c r="AL60" s="28">
        <v>2929.0833333333335</v>
      </c>
      <c r="AM60" s="28">
        <v>2930</v>
      </c>
      <c r="AN60" s="27"/>
      <c r="AO60" s="24">
        <v>45047</v>
      </c>
      <c r="AP60" s="24"/>
      <c r="AQ60" s="24"/>
      <c r="AR60" s="27" t="s">
        <v>47</v>
      </c>
    </row>
    <row r="61" spans="1:107" ht="78" x14ac:dyDescent="0.3">
      <c r="A61" s="23" t="s">
        <v>1999</v>
      </c>
      <c r="B61" s="47">
        <v>44950</v>
      </c>
      <c r="C61" s="27" t="s">
        <v>121</v>
      </c>
      <c r="D61" s="26" t="s">
        <v>2000</v>
      </c>
      <c r="E61" s="6" t="s">
        <v>2001</v>
      </c>
      <c r="F61" s="24">
        <v>44977</v>
      </c>
      <c r="G61" s="25" t="s">
        <v>2002</v>
      </c>
      <c r="H61" s="27" t="s">
        <v>511</v>
      </c>
      <c r="I61" s="27" t="s">
        <v>993</v>
      </c>
      <c r="J61" s="28">
        <v>10103593.5</v>
      </c>
      <c r="K61" s="29">
        <v>10103593.5</v>
      </c>
      <c r="L61" s="29">
        <v>10103593.5</v>
      </c>
      <c r="M61" s="27" t="s">
        <v>2003</v>
      </c>
      <c r="N61" s="27" t="s">
        <v>2004</v>
      </c>
      <c r="O61" s="27" t="s">
        <v>45</v>
      </c>
      <c r="P61" s="63">
        <v>100</v>
      </c>
      <c r="Q61" s="25">
        <v>0</v>
      </c>
      <c r="R61" s="25" t="s">
        <v>1921</v>
      </c>
      <c r="S61" s="67">
        <v>60</v>
      </c>
      <c r="T61" s="29">
        <v>25.74</v>
      </c>
      <c r="U61" s="28">
        <v>1544.3999999999999</v>
      </c>
      <c r="V61" s="28">
        <v>392525</v>
      </c>
      <c r="W61" s="28">
        <v>392525</v>
      </c>
      <c r="X61" s="28">
        <v>0</v>
      </c>
      <c r="Y61" s="28">
        <v>0</v>
      </c>
      <c r="Z61" s="28">
        <v>0</v>
      </c>
      <c r="AA61" s="28">
        <v>0</v>
      </c>
      <c r="AB61" s="28">
        <v>0</v>
      </c>
      <c r="AC61" s="28">
        <v>0</v>
      </c>
      <c r="AD61" s="28">
        <v>0</v>
      </c>
      <c r="AE61" s="28">
        <v>0</v>
      </c>
      <c r="AF61" s="28">
        <v>0</v>
      </c>
      <c r="AG61" s="28">
        <v>0</v>
      </c>
      <c r="AH61" s="28">
        <v>0</v>
      </c>
      <c r="AI61" s="28">
        <v>0</v>
      </c>
      <c r="AJ61" s="28">
        <v>0</v>
      </c>
      <c r="AK61" s="28">
        <v>0</v>
      </c>
      <c r="AL61" s="28">
        <v>6542.083333333333</v>
      </c>
      <c r="AM61" s="28">
        <v>6543</v>
      </c>
      <c r="AN61" s="27"/>
      <c r="AO61" s="24">
        <v>45047</v>
      </c>
      <c r="AP61" s="24"/>
      <c r="AQ61" s="24"/>
      <c r="AR61" s="27" t="s">
        <v>47</v>
      </c>
    </row>
    <row r="62" spans="1:107" ht="62.4" x14ac:dyDescent="0.3">
      <c r="A62" s="23" t="s">
        <v>2005</v>
      </c>
      <c r="B62" s="47">
        <v>44950</v>
      </c>
      <c r="C62" s="27" t="s">
        <v>121</v>
      </c>
      <c r="D62" s="26" t="s">
        <v>2006</v>
      </c>
      <c r="E62" s="6" t="s">
        <v>2007</v>
      </c>
      <c r="F62" s="24">
        <v>44974</v>
      </c>
      <c r="G62" s="25" t="s">
        <v>2008</v>
      </c>
      <c r="H62" s="27" t="s">
        <v>527</v>
      </c>
      <c r="I62" s="27" t="s">
        <v>2009</v>
      </c>
      <c r="J62" s="28">
        <v>1381551.6</v>
      </c>
      <c r="K62" s="29">
        <v>1381551.6</v>
      </c>
      <c r="L62" s="29">
        <v>1381551.6</v>
      </c>
      <c r="M62" s="27" t="s">
        <v>2010</v>
      </c>
      <c r="N62" s="27" t="s">
        <v>1004</v>
      </c>
      <c r="O62" s="27" t="s">
        <v>45</v>
      </c>
      <c r="P62" s="63">
        <v>100</v>
      </c>
      <c r="Q62" s="25">
        <v>0</v>
      </c>
      <c r="R62" s="25" t="s">
        <v>174</v>
      </c>
      <c r="S62" s="67">
        <v>240</v>
      </c>
      <c r="T62" s="29">
        <v>0.66</v>
      </c>
      <c r="U62" s="28">
        <v>158.4</v>
      </c>
      <c r="V62" s="28">
        <v>2093260</v>
      </c>
      <c r="W62" s="28">
        <v>2093260</v>
      </c>
      <c r="X62" s="28">
        <v>0</v>
      </c>
      <c r="Y62" s="28">
        <v>0</v>
      </c>
      <c r="Z62" s="28">
        <v>0</v>
      </c>
      <c r="AA62" s="28">
        <v>0</v>
      </c>
      <c r="AB62" s="28">
        <v>0</v>
      </c>
      <c r="AC62" s="28">
        <v>0</v>
      </c>
      <c r="AD62" s="28">
        <v>0</v>
      </c>
      <c r="AE62" s="28">
        <v>0</v>
      </c>
      <c r="AF62" s="28">
        <v>0</v>
      </c>
      <c r="AG62" s="28">
        <v>0</v>
      </c>
      <c r="AH62" s="28">
        <v>0</v>
      </c>
      <c r="AI62" s="28">
        <v>0</v>
      </c>
      <c r="AJ62" s="28">
        <v>0</v>
      </c>
      <c r="AK62" s="28">
        <v>0</v>
      </c>
      <c r="AL62" s="28">
        <v>8721.9166666666661</v>
      </c>
      <c r="AM62" s="28">
        <v>8722</v>
      </c>
      <c r="AN62" s="27"/>
      <c r="AO62" s="24">
        <v>45047</v>
      </c>
      <c r="AP62" s="24"/>
      <c r="AQ62" s="24"/>
      <c r="AR62" s="27" t="s">
        <v>47</v>
      </c>
    </row>
    <row r="63" spans="1:107" customFormat="1" ht="62.4" x14ac:dyDescent="0.3">
      <c r="A63" s="23" t="s">
        <v>2011</v>
      </c>
      <c r="B63" s="47">
        <v>44950</v>
      </c>
      <c r="C63" s="27" t="s">
        <v>121</v>
      </c>
      <c r="D63" s="26" t="s">
        <v>2012</v>
      </c>
      <c r="E63" s="6" t="s">
        <v>2013</v>
      </c>
      <c r="F63" s="24">
        <v>44974</v>
      </c>
      <c r="G63" s="25" t="s">
        <v>2014</v>
      </c>
      <c r="H63" s="27" t="s">
        <v>511</v>
      </c>
      <c r="I63" s="27" t="s">
        <v>2015</v>
      </c>
      <c r="J63" s="28">
        <v>8968926.5999999996</v>
      </c>
      <c r="K63" s="29">
        <v>8968926.5999999996</v>
      </c>
      <c r="L63" s="29">
        <v>8968926.5999999996</v>
      </c>
      <c r="M63" s="27" t="s">
        <v>2016</v>
      </c>
      <c r="N63" s="27" t="s">
        <v>2017</v>
      </c>
      <c r="O63" s="27" t="s">
        <v>45</v>
      </c>
      <c r="P63" s="63">
        <v>100</v>
      </c>
      <c r="Q63" s="25">
        <v>0</v>
      </c>
      <c r="R63" s="25" t="s">
        <v>174</v>
      </c>
      <c r="S63" s="67">
        <v>300</v>
      </c>
      <c r="T63" s="29">
        <v>11.09</v>
      </c>
      <c r="U63" s="28">
        <v>3327</v>
      </c>
      <c r="V63" s="28">
        <v>808740</v>
      </c>
      <c r="W63" s="28">
        <v>808740</v>
      </c>
      <c r="X63" s="28">
        <v>0</v>
      </c>
      <c r="Y63" s="28">
        <v>0</v>
      </c>
      <c r="Z63" s="28">
        <v>0</v>
      </c>
      <c r="AA63" s="28">
        <v>0</v>
      </c>
      <c r="AB63" s="28">
        <v>0</v>
      </c>
      <c r="AC63" s="28">
        <v>0</v>
      </c>
      <c r="AD63" s="28">
        <v>0</v>
      </c>
      <c r="AE63" s="28">
        <v>0</v>
      </c>
      <c r="AF63" s="28">
        <v>0</v>
      </c>
      <c r="AG63" s="28">
        <v>0</v>
      </c>
      <c r="AH63" s="28">
        <v>0</v>
      </c>
      <c r="AI63" s="28">
        <v>0</v>
      </c>
      <c r="AJ63" s="28">
        <v>0</v>
      </c>
      <c r="AK63" s="28">
        <v>0</v>
      </c>
      <c r="AL63" s="28">
        <v>2695.8</v>
      </c>
      <c r="AM63" s="28">
        <v>2696</v>
      </c>
      <c r="AN63" s="27"/>
      <c r="AO63" s="24">
        <v>45078</v>
      </c>
      <c r="AP63" s="24"/>
      <c r="AQ63" s="24"/>
      <c r="AR63" s="27" t="s">
        <v>47</v>
      </c>
      <c r="AS63" s="1"/>
      <c r="AT63" s="1"/>
      <c r="AU63" s="1"/>
      <c r="AV63" s="1"/>
      <c r="AW63" s="1"/>
      <c r="AX63" s="1"/>
      <c r="AY63" s="1"/>
    </row>
    <row r="64" spans="1:107" customFormat="1" ht="139.94999999999999" customHeight="1" x14ac:dyDescent="0.3">
      <c r="A64" s="23" t="s">
        <v>2018</v>
      </c>
      <c r="B64" s="47">
        <v>44950</v>
      </c>
      <c r="C64" s="27" t="s">
        <v>121</v>
      </c>
      <c r="D64" s="26" t="s">
        <v>2019</v>
      </c>
      <c r="E64" s="6" t="s">
        <v>2020</v>
      </c>
      <c r="F64" s="24">
        <v>44974</v>
      </c>
      <c r="G64" s="25" t="s">
        <v>2021</v>
      </c>
      <c r="H64" s="27" t="s">
        <v>527</v>
      </c>
      <c r="I64" s="27" t="s">
        <v>1104</v>
      </c>
      <c r="J64" s="28">
        <v>209806383</v>
      </c>
      <c r="K64" s="29">
        <v>209806383</v>
      </c>
      <c r="L64" s="29">
        <v>209806383</v>
      </c>
      <c r="M64" s="27" t="s">
        <v>1105</v>
      </c>
      <c r="N64" s="27" t="s">
        <v>2022</v>
      </c>
      <c r="O64" s="27" t="s">
        <v>45</v>
      </c>
      <c r="P64" s="63">
        <v>100</v>
      </c>
      <c r="Q64" s="25">
        <v>0</v>
      </c>
      <c r="R64" s="25" t="s">
        <v>1921</v>
      </c>
      <c r="S64" s="68" t="s">
        <v>2023</v>
      </c>
      <c r="T64" s="29">
        <v>3.95</v>
      </c>
      <c r="U64" s="68" t="s">
        <v>2024</v>
      </c>
      <c r="V64" s="28">
        <v>53115540</v>
      </c>
      <c r="W64" s="28">
        <v>53115540</v>
      </c>
      <c r="X64" s="28">
        <v>0</v>
      </c>
      <c r="Y64" s="28">
        <v>0</v>
      </c>
      <c r="Z64" s="28">
        <v>0</v>
      </c>
      <c r="AA64" s="28">
        <v>0</v>
      </c>
      <c r="AB64" s="28">
        <v>0</v>
      </c>
      <c r="AC64" s="28">
        <v>0</v>
      </c>
      <c r="AD64" s="28">
        <v>0</v>
      </c>
      <c r="AE64" s="28">
        <v>0</v>
      </c>
      <c r="AF64" s="28">
        <v>0</v>
      </c>
      <c r="AG64" s="28">
        <v>0</v>
      </c>
      <c r="AH64" s="28">
        <v>0</v>
      </c>
      <c r="AI64" s="28">
        <v>0</v>
      </c>
      <c r="AJ64" s="28">
        <v>0</v>
      </c>
      <c r="AK64" s="28">
        <v>0</v>
      </c>
      <c r="AL64" s="68" t="s">
        <v>2025</v>
      </c>
      <c r="AM64" s="68" t="s">
        <v>2025</v>
      </c>
      <c r="AN64" s="27"/>
      <c r="AO64" s="24">
        <v>45047</v>
      </c>
      <c r="AP64" s="24"/>
      <c r="AQ64" s="24"/>
      <c r="AR64" s="27" t="s">
        <v>47</v>
      </c>
      <c r="AS64" s="1"/>
      <c r="AT64" s="1"/>
      <c r="AU64" s="1"/>
      <c r="AV64" s="1"/>
      <c r="AW64" s="1"/>
      <c r="AX64" s="1"/>
      <c r="AY64" s="1"/>
    </row>
    <row r="65" spans="1:107" customFormat="1" ht="133.19999999999999" customHeight="1" x14ac:dyDescent="0.3">
      <c r="A65" s="23" t="s">
        <v>2026</v>
      </c>
      <c r="B65" s="47">
        <v>44950</v>
      </c>
      <c r="C65" s="27" t="s">
        <v>121</v>
      </c>
      <c r="D65" s="26" t="s">
        <v>2027</v>
      </c>
      <c r="E65" s="6" t="s">
        <v>2028</v>
      </c>
      <c r="F65" s="24">
        <v>44978</v>
      </c>
      <c r="G65" s="23" t="s">
        <v>2029</v>
      </c>
      <c r="H65" s="27" t="s">
        <v>527</v>
      </c>
      <c r="I65" s="27" t="s">
        <v>1152</v>
      </c>
      <c r="J65" s="28">
        <v>386901418.19999999</v>
      </c>
      <c r="K65" s="29">
        <v>386901418.19999999</v>
      </c>
      <c r="L65" s="29">
        <v>386901418.19999999</v>
      </c>
      <c r="M65" s="27" t="s">
        <v>2030</v>
      </c>
      <c r="N65" s="27" t="s">
        <v>2031</v>
      </c>
      <c r="O65" s="27" t="s">
        <v>45</v>
      </c>
      <c r="P65" s="63">
        <v>100</v>
      </c>
      <c r="Q65" s="25">
        <v>0</v>
      </c>
      <c r="R65" s="25" t="s">
        <v>1921</v>
      </c>
      <c r="S65" s="67">
        <v>30</v>
      </c>
      <c r="T65" s="29">
        <v>6.71</v>
      </c>
      <c r="U65" s="28">
        <v>201.3</v>
      </c>
      <c r="V65" s="28">
        <v>57660420</v>
      </c>
      <c r="W65" s="28">
        <v>57660420</v>
      </c>
      <c r="X65" s="28">
        <v>0</v>
      </c>
      <c r="Y65" s="28">
        <v>0</v>
      </c>
      <c r="Z65" s="28">
        <v>0</v>
      </c>
      <c r="AA65" s="28">
        <v>0</v>
      </c>
      <c r="AB65" s="28">
        <v>0</v>
      </c>
      <c r="AC65" s="28">
        <v>0</v>
      </c>
      <c r="AD65" s="28">
        <v>0</v>
      </c>
      <c r="AE65" s="28">
        <v>0</v>
      </c>
      <c r="AF65" s="28">
        <v>0</v>
      </c>
      <c r="AG65" s="28">
        <v>0</v>
      </c>
      <c r="AH65" s="28">
        <v>0</v>
      </c>
      <c r="AI65" s="28">
        <v>0</v>
      </c>
      <c r="AJ65" s="28">
        <v>0</v>
      </c>
      <c r="AK65" s="28">
        <v>0</v>
      </c>
      <c r="AL65" s="28">
        <v>1922014</v>
      </c>
      <c r="AM65" s="28">
        <v>1922014</v>
      </c>
      <c r="AN65" s="27"/>
      <c r="AO65" s="24">
        <v>45047</v>
      </c>
      <c r="AP65" s="24"/>
      <c r="AQ65" s="24"/>
      <c r="AR65" s="27" t="s">
        <v>47</v>
      </c>
      <c r="AS65" s="1"/>
      <c r="AT65" s="1"/>
      <c r="AU65" s="1"/>
      <c r="AV65" s="1"/>
      <c r="AW65" s="1"/>
      <c r="AX65" s="1"/>
      <c r="AY65" s="1"/>
    </row>
    <row r="66" spans="1:107" ht="79.5" customHeight="1" x14ac:dyDescent="0.3">
      <c r="A66" s="23" t="s">
        <v>2064</v>
      </c>
      <c r="B66" s="47">
        <v>44951</v>
      </c>
      <c r="C66" s="27" t="s">
        <v>121</v>
      </c>
      <c r="D66" s="26" t="s">
        <v>2065</v>
      </c>
      <c r="E66" s="6" t="s">
        <v>2066</v>
      </c>
      <c r="F66" s="24">
        <v>44972</v>
      </c>
      <c r="G66" s="23" t="s">
        <v>2067</v>
      </c>
      <c r="H66" s="27" t="s">
        <v>527</v>
      </c>
      <c r="I66" s="27" t="s">
        <v>2068</v>
      </c>
      <c r="J66" s="28">
        <v>6004340</v>
      </c>
      <c r="K66" s="29">
        <v>6004340</v>
      </c>
      <c r="L66" s="29">
        <v>6004340</v>
      </c>
      <c r="M66" s="27" t="s">
        <v>2069</v>
      </c>
      <c r="N66" s="27" t="s">
        <v>2070</v>
      </c>
      <c r="O66" s="27" t="s">
        <v>45</v>
      </c>
      <c r="P66" s="63">
        <v>100</v>
      </c>
      <c r="Q66" s="25">
        <v>0</v>
      </c>
      <c r="R66" s="25" t="s">
        <v>1921</v>
      </c>
      <c r="S66" s="67">
        <v>60</v>
      </c>
      <c r="T66" s="29">
        <v>13.24</v>
      </c>
      <c r="U66" s="28">
        <v>794.4</v>
      </c>
      <c r="V66" s="28">
        <v>453500</v>
      </c>
      <c r="W66" s="28">
        <v>45350</v>
      </c>
      <c r="X66" s="28">
        <v>0</v>
      </c>
      <c r="Y66" s="28">
        <v>0</v>
      </c>
      <c r="Z66" s="28">
        <v>0</v>
      </c>
      <c r="AA66" s="28">
        <v>0</v>
      </c>
      <c r="AB66" s="28">
        <v>408150</v>
      </c>
      <c r="AC66" s="28">
        <v>0</v>
      </c>
      <c r="AD66" s="28">
        <v>0</v>
      </c>
      <c r="AE66" s="28">
        <v>0</v>
      </c>
      <c r="AF66" s="28">
        <v>0</v>
      </c>
      <c r="AG66" s="28">
        <v>0</v>
      </c>
      <c r="AH66" s="28">
        <v>0</v>
      </c>
      <c r="AI66" s="28">
        <v>0</v>
      </c>
      <c r="AJ66" s="28">
        <v>0</v>
      </c>
      <c r="AK66" s="28">
        <v>0</v>
      </c>
      <c r="AL66" s="28">
        <v>7558.333333333333</v>
      </c>
      <c r="AM66" s="28">
        <v>7559</v>
      </c>
      <c r="AN66" s="27"/>
      <c r="AO66" s="24">
        <v>45047</v>
      </c>
      <c r="AP66" s="24">
        <v>45200</v>
      </c>
      <c r="AQ66" s="24"/>
      <c r="AR66" s="27" t="s">
        <v>47</v>
      </c>
    </row>
    <row r="67" spans="1:107" ht="79.5" customHeight="1" x14ac:dyDescent="0.3">
      <c r="A67" s="23" t="s">
        <v>2071</v>
      </c>
      <c r="B67" s="47">
        <v>44951</v>
      </c>
      <c r="C67" s="27" t="s">
        <v>121</v>
      </c>
      <c r="D67" s="26" t="s">
        <v>2072</v>
      </c>
      <c r="E67" s="6" t="s">
        <v>2073</v>
      </c>
      <c r="F67" s="24">
        <v>44972</v>
      </c>
      <c r="G67" s="23" t="s">
        <v>2074</v>
      </c>
      <c r="H67" s="27" t="s">
        <v>527</v>
      </c>
      <c r="I67" s="27" t="s">
        <v>1048</v>
      </c>
      <c r="J67" s="28">
        <v>34056382.100000001</v>
      </c>
      <c r="K67" s="29">
        <v>34056382.100000001</v>
      </c>
      <c r="L67" s="29">
        <v>34056382.100000001</v>
      </c>
      <c r="M67" s="27" t="s">
        <v>2069</v>
      </c>
      <c r="N67" s="27" t="s">
        <v>2075</v>
      </c>
      <c r="O67" s="27" t="s">
        <v>45</v>
      </c>
      <c r="P67" s="63">
        <v>100</v>
      </c>
      <c r="Q67" s="25">
        <v>0</v>
      </c>
      <c r="R67" s="25" t="s">
        <v>1921</v>
      </c>
      <c r="S67" s="67">
        <v>60</v>
      </c>
      <c r="T67" s="29">
        <v>17.3</v>
      </c>
      <c r="U67" s="28">
        <v>1038</v>
      </c>
      <c r="V67" s="28">
        <v>1968577</v>
      </c>
      <c r="W67" s="28">
        <v>1968577</v>
      </c>
      <c r="X67" s="28">
        <v>0</v>
      </c>
      <c r="Y67" s="28">
        <v>0</v>
      </c>
      <c r="Z67" s="28">
        <v>0</v>
      </c>
      <c r="AA67" s="28">
        <v>0</v>
      </c>
      <c r="AB67" s="28">
        <v>0</v>
      </c>
      <c r="AC67" s="28">
        <v>0</v>
      </c>
      <c r="AD67" s="28">
        <v>0</v>
      </c>
      <c r="AE67" s="28">
        <v>0</v>
      </c>
      <c r="AF67" s="28">
        <v>0</v>
      </c>
      <c r="AG67" s="28">
        <v>0</v>
      </c>
      <c r="AH67" s="28">
        <v>0</v>
      </c>
      <c r="AI67" s="28">
        <v>0</v>
      </c>
      <c r="AJ67" s="28">
        <v>0</v>
      </c>
      <c r="AK67" s="28">
        <v>0</v>
      </c>
      <c r="AL67" s="28">
        <v>32809.616666666669</v>
      </c>
      <c r="AM67" s="28">
        <v>32810</v>
      </c>
      <c r="AN67" s="27"/>
      <c r="AO67" s="24">
        <v>45047</v>
      </c>
      <c r="AP67" s="24"/>
      <c r="AQ67" s="24"/>
      <c r="AR67" s="27" t="s">
        <v>47</v>
      </c>
    </row>
    <row r="68" spans="1:107" ht="79.5" customHeight="1" x14ac:dyDescent="0.3">
      <c r="A68" s="23" t="s">
        <v>2076</v>
      </c>
      <c r="B68" s="47">
        <v>44951</v>
      </c>
      <c r="C68" s="27" t="s">
        <v>121</v>
      </c>
      <c r="D68" s="26" t="s">
        <v>416</v>
      </c>
      <c r="E68" s="6" t="s">
        <v>2077</v>
      </c>
      <c r="F68" s="24" t="s">
        <v>416</v>
      </c>
      <c r="G68" s="25" t="s">
        <v>416</v>
      </c>
      <c r="H68" s="27" t="s">
        <v>416</v>
      </c>
      <c r="I68" s="27" t="s">
        <v>2078</v>
      </c>
      <c r="J68" s="28">
        <v>0</v>
      </c>
      <c r="K68" s="29">
        <v>0</v>
      </c>
      <c r="L68" s="29">
        <v>0</v>
      </c>
      <c r="M68" s="27"/>
      <c r="N68" s="27"/>
      <c r="O68" s="27"/>
      <c r="P68" s="63"/>
      <c r="Q68" s="25"/>
      <c r="R68" s="25"/>
      <c r="S68" s="67"/>
      <c r="T68" s="29" t="e">
        <v>#DIV/0!</v>
      </c>
      <c r="U68" s="28" t="e">
        <v>#DIV/0!</v>
      </c>
      <c r="V68" s="28">
        <v>0</v>
      </c>
      <c r="W68" s="28"/>
      <c r="X68" s="28"/>
      <c r="Y68" s="28"/>
      <c r="Z68" s="28"/>
      <c r="AA68" s="28"/>
      <c r="AB68" s="28"/>
      <c r="AC68" s="28"/>
      <c r="AD68" s="28"/>
      <c r="AE68" s="28"/>
      <c r="AF68" s="28"/>
      <c r="AG68" s="28"/>
      <c r="AH68" s="28"/>
      <c r="AI68" s="28"/>
      <c r="AJ68" s="28"/>
      <c r="AK68" s="28"/>
      <c r="AL68" s="28" t="e">
        <v>#DIV/0!</v>
      </c>
      <c r="AM68" s="28" t="e">
        <v>#DIV/0!</v>
      </c>
      <c r="AN68" s="27"/>
      <c r="AO68" s="24"/>
      <c r="AP68" s="24"/>
      <c r="AQ68" s="24"/>
      <c r="AR68" s="27"/>
    </row>
    <row r="69" spans="1:107" ht="79.5" customHeight="1" x14ac:dyDescent="0.3">
      <c r="A69" s="23" t="s">
        <v>2079</v>
      </c>
      <c r="B69" s="47">
        <v>44951</v>
      </c>
      <c r="C69" s="27" t="s">
        <v>121</v>
      </c>
      <c r="D69" s="26" t="s">
        <v>2080</v>
      </c>
      <c r="E69" s="6" t="s">
        <v>2081</v>
      </c>
      <c r="F69" s="24">
        <v>44977</v>
      </c>
      <c r="G69" s="23" t="s">
        <v>2082</v>
      </c>
      <c r="H69" s="27" t="s">
        <v>511</v>
      </c>
      <c r="I69" s="27" t="s">
        <v>1113</v>
      </c>
      <c r="J69" s="28">
        <v>134250516.40000001</v>
      </c>
      <c r="K69" s="29">
        <v>134250516.40000001</v>
      </c>
      <c r="L69" s="29">
        <v>134250516.40000001</v>
      </c>
      <c r="M69" s="27" t="s">
        <v>2003</v>
      </c>
      <c r="N69" s="27" t="s">
        <v>2083</v>
      </c>
      <c r="O69" s="27" t="s">
        <v>45</v>
      </c>
      <c r="P69" s="63">
        <v>100</v>
      </c>
      <c r="Q69" s="25">
        <v>0</v>
      </c>
      <c r="R69" s="25" t="s">
        <v>1921</v>
      </c>
      <c r="S69" s="67">
        <v>30</v>
      </c>
      <c r="T69" s="29">
        <v>52.36</v>
      </c>
      <c r="U69" s="28">
        <v>1570.8</v>
      </c>
      <c r="V69" s="28">
        <v>2563990</v>
      </c>
      <c r="W69" s="28">
        <v>2563990</v>
      </c>
      <c r="X69" s="28">
        <v>0</v>
      </c>
      <c r="Y69" s="28">
        <v>0</v>
      </c>
      <c r="Z69" s="28">
        <v>0</v>
      </c>
      <c r="AA69" s="28">
        <v>0</v>
      </c>
      <c r="AB69" s="28">
        <v>0</v>
      </c>
      <c r="AC69" s="28">
        <v>0</v>
      </c>
      <c r="AD69" s="28">
        <v>0</v>
      </c>
      <c r="AE69" s="28">
        <v>0</v>
      </c>
      <c r="AF69" s="28">
        <v>0</v>
      </c>
      <c r="AG69" s="28">
        <v>0</v>
      </c>
      <c r="AH69" s="28">
        <v>0</v>
      </c>
      <c r="AI69" s="28">
        <v>0</v>
      </c>
      <c r="AJ69" s="28">
        <v>0</v>
      </c>
      <c r="AK69" s="28">
        <v>0</v>
      </c>
      <c r="AL69" s="28">
        <v>85466.333333333328</v>
      </c>
      <c r="AM69" s="28">
        <v>85467</v>
      </c>
      <c r="AN69" s="27"/>
      <c r="AO69" s="24">
        <v>45047</v>
      </c>
      <c r="AP69" s="24"/>
      <c r="AQ69" s="24"/>
      <c r="AR69" s="27" t="s">
        <v>47</v>
      </c>
    </row>
    <row r="70" spans="1:107" ht="79.5" customHeight="1" x14ac:dyDescent="0.3">
      <c r="A70" s="23" t="s">
        <v>2084</v>
      </c>
      <c r="B70" s="47">
        <v>44956</v>
      </c>
      <c r="C70" s="27" t="s">
        <v>121</v>
      </c>
      <c r="D70" s="26" t="s">
        <v>2085</v>
      </c>
      <c r="E70" s="6" t="s">
        <v>2086</v>
      </c>
      <c r="F70" s="24">
        <v>44977</v>
      </c>
      <c r="G70" s="23" t="s">
        <v>2087</v>
      </c>
      <c r="H70" s="27" t="s">
        <v>135</v>
      </c>
      <c r="I70" s="27" t="s">
        <v>2088</v>
      </c>
      <c r="J70" s="28">
        <v>5656728.3200000003</v>
      </c>
      <c r="K70" s="29">
        <v>5656728.3200000003</v>
      </c>
      <c r="L70" s="29">
        <v>5656728.3200000003</v>
      </c>
      <c r="M70" s="27" t="s">
        <v>2089</v>
      </c>
      <c r="N70" s="27" t="s">
        <v>2090</v>
      </c>
      <c r="O70" s="27" t="s">
        <v>988</v>
      </c>
      <c r="P70" s="63">
        <v>0</v>
      </c>
      <c r="Q70" s="25">
        <v>100</v>
      </c>
      <c r="R70" s="25" t="s">
        <v>174</v>
      </c>
      <c r="S70" s="67">
        <v>240</v>
      </c>
      <c r="T70" s="29">
        <v>2.93</v>
      </c>
      <c r="U70" s="28">
        <v>703.2</v>
      </c>
      <c r="V70" s="28">
        <v>1930624</v>
      </c>
      <c r="W70" s="28">
        <v>1352393</v>
      </c>
      <c r="X70" s="28">
        <v>0</v>
      </c>
      <c r="Y70" s="28">
        <v>0</v>
      </c>
      <c r="Z70" s="28">
        <v>0</v>
      </c>
      <c r="AA70" s="28">
        <v>0</v>
      </c>
      <c r="AB70" s="28">
        <v>578231</v>
      </c>
      <c r="AC70" s="28">
        <v>0</v>
      </c>
      <c r="AD70" s="28">
        <v>0</v>
      </c>
      <c r="AE70" s="28">
        <v>0</v>
      </c>
      <c r="AF70" s="28">
        <v>0</v>
      </c>
      <c r="AG70" s="28">
        <v>0</v>
      </c>
      <c r="AH70" s="28">
        <v>0</v>
      </c>
      <c r="AI70" s="28">
        <v>0</v>
      </c>
      <c r="AJ70" s="28">
        <v>0</v>
      </c>
      <c r="AK70" s="28">
        <v>0</v>
      </c>
      <c r="AL70" s="28">
        <v>8044.2666666666664</v>
      </c>
      <c r="AM70" s="28">
        <v>8045</v>
      </c>
      <c r="AN70" s="27"/>
      <c r="AO70" s="24">
        <v>45047</v>
      </c>
      <c r="AP70" s="24">
        <v>45170</v>
      </c>
      <c r="AQ70" s="24"/>
      <c r="AR70" s="27" t="s">
        <v>47</v>
      </c>
    </row>
    <row r="71" spans="1:107" ht="79.5" customHeight="1" x14ac:dyDescent="0.3">
      <c r="A71" s="23" t="s">
        <v>2091</v>
      </c>
      <c r="B71" s="47">
        <v>44956</v>
      </c>
      <c r="C71" s="27" t="s">
        <v>121</v>
      </c>
      <c r="D71" s="26" t="s">
        <v>2092</v>
      </c>
      <c r="E71" s="6" t="s">
        <v>2093</v>
      </c>
      <c r="F71" s="24">
        <v>44977</v>
      </c>
      <c r="G71" s="23" t="s">
        <v>2094</v>
      </c>
      <c r="H71" s="27" t="s">
        <v>143</v>
      </c>
      <c r="I71" s="27" t="s">
        <v>1076</v>
      </c>
      <c r="J71" s="28">
        <v>1597010.28</v>
      </c>
      <c r="K71" s="29">
        <v>1597010.28</v>
      </c>
      <c r="L71" s="29">
        <v>1597010.28</v>
      </c>
      <c r="M71" s="27" t="s">
        <v>1077</v>
      </c>
      <c r="N71" s="27" t="s">
        <v>1078</v>
      </c>
      <c r="O71" s="27" t="s">
        <v>147</v>
      </c>
      <c r="P71" s="63">
        <v>0</v>
      </c>
      <c r="Q71" s="25">
        <v>100</v>
      </c>
      <c r="R71" s="25" t="s">
        <v>1921</v>
      </c>
      <c r="S71" s="67">
        <v>120</v>
      </c>
      <c r="T71" s="29">
        <v>64.38</v>
      </c>
      <c r="U71" s="28">
        <v>7725.5999999999995</v>
      </c>
      <c r="V71" s="28">
        <v>24806</v>
      </c>
      <c r="W71" s="28">
        <v>24806</v>
      </c>
      <c r="X71" s="28">
        <v>0</v>
      </c>
      <c r="Y71" s="28">
        <v>0</v>
      </c>
      <c r="Z71" s="28">
        <v>0</v>
      </c>
      <c r="AA71" s="28">
        <v>0</v>
      </c>
      <c r="AB71" s="28">
        <v>0</v>
      </c>
      <c r="AC71" s="28">
        <v>0</v>
      </c>
      <c r="AD71" s="28">
        <v>0</v>
      </c>
      <c r="AE71" s="28">
        <v>0</v>
      </c>
      <c r="AF71" s="28">
        <v>0</v>
      </c>
      <c r="AG71" s="28">
        <v>0</v>
      </c>
      <c r="AH71" s="28">
        <v>0</v>
      </c>
      <c r="AI71" s="28">
        <v>0</v>
      </c>
      <c r="AJ71" s="28">
        <v>0</v>
      </c>
      <c r="AK71" s="28">
        <v>0</v>
      </c>
      <c r="AL71" s="28">
        <v>206.71666666666667</v>
      </c>
      <c r="AM71" s="28">
        <v>207</v>
      </c>
      <c r="AN71" s="27"/>
      <c r="AO71" s="24">
        <v>45066</v>
      </c>
      <c r="AP71" s="24"/>
      <c r="AQ71" s="24"/>
      <c r="AR71" s="27" t="s">
        <v>47</v>
      </c>
    </row>
    <row r="72" spans="1:107" ht="79.5" customHeight="1" x14ac:dyDescent="0.3">
      <c r="A72" s="23" t="s">
        <v>2095</v>
      </c>
      <c r="B72" s="47">
        <v>44956</v>
      </c>
      <c r="C72" s="27" t="s">
        <v>121</v>
      </c>
      <c r="D72" s="47" t="s">
        <v>416</v>
      </c>
      <c r="E72" s="6" t="s">
        <v>2096</v>
      </c>
      <c r="F72" s="24" t="s">
        <v>416</v>
      </c>
      <c r="G72" s="25" t="s">
        <v>416</v>
      </c>
      <c r="H72" s="27" t="s">
        <v>416</v>
      </c>
      <c r="I72" s="27" t="s">
        <v>2097</v>
      </c>
      <c r="J72" s="28">
        <v>0</v>
      </c>
      <c r="K72" s="29">
        <v>0</v>
      </c>
      <c r="L72" s="29">
        <v>0</v>
      </c>
      <c r="M72" s="27"/>
      <c r="N72" s="27"/>
      <c r="O72" s="27"/>
      <c r="P72" s="63"/>
      <c r="Q72" s="25"/>
      <c r="R72" s="25"/>
      <c r="S72" s="67"/>
      <c r="T72" s="29" t="e">
        <v>#DIV/0!</v>
      </c>
      <c r="U72" s="28" t="e">
        <v>#DIV/0!</v>
      </c>
      <c r="V72" s="28">
        <v>0</v>
      </c>
      <c r="W72" s="28"/>
      <c r="X72" s="28"/>
      <c r="Y72" s="28"/>
      <c r="Z72" s="28"/>
      <c r="AA72" s="28"/>
      <c r="AB72" s="28"/>
      <c r="AC72" s="28"/>
      <c r="AD72" s="28"/>
      <c r="AE72" s="28"/>
      <c r="AF72" s="28"/>
      <c r="AG72" s="28"/>
      <c r="AH72" s="28"/>
      <c r="AI72" s="28"/>
      <c r="AJ72" s="28"/>
      <c r="AK72" s="28"/>
      <c r="AL72" s="28" t="e">
        <v>#DIV/0!</v>
      </c>
      <c r="AM72" s="28" t="e">
        <v>#DIV/0!</v>
      </c>
      <c r="AN72" s="27"/>
      <c r="AO72" s="24"/>
      <c r="AP72" s="24"/>
      <c r="AQ72" s="24"/>
      <c r="AR72" s="27"/>
    </row>
    <row r="73" spans="1:107" ht="79.5" customHeight="1" x14ac:dyDescent="0.3">
      <c r="A73" s="23" t="s">
        <v>2098</v>
      </c>
      <c r="B73" s="47">
        <v>44956</v>
      </c>
      <c r="C73" s="27" t="s">
        <v>121</v>
      </c>
      <c r="D73" s="26" t="s">
        <v>2099</v>
      </c>
      <c r="E73" s="6" t="s">
        <v>2100</v>
      </c>
      <c r="F73" s="24">
        <v>44979</v>
      </c>
      <c r="G73" s="25" t="s">
        <v>2101</v>
      </c>
      <c r="H73" s="27" t="s">
        <v>519</v>
      </c>
      <c r="I73" s="27" t="s">
        <v>2102</v>
      </c>
      <c r="J73" s="28">
        <v>45021592.079999998</v>
      </c>
      <c r="K73" s="29">
        <v>45021592.079999998</v>
      </c>
      <c r="L73" s="29">
        <v>45021592.079999998</v>
      </c>
      <c r="M73" s="27" t="s">
        <v>2103</v>
      </c>
      <c r="N73" s="27" t="s">
        <v>2104</v>
      </c>
      <c r="O73" s="27" t="s">
        <v>45</v>
      </c>
      <c r="P73" s="63">
        <v>100</v>
      </c>
      <c r="Q73" s="25">
        <v>0</v>
      </c>
      <c r="R73" s="25" t="s">
        <v>1921</v>
      </c>
      <c r="S73" s="67">
        <v>30</v>
      </c>
      <c r="T73" s="29">
        <v>12.715499787329348</v>
      </c>
      <c r="U73" s="28">
        <v>381.46499361988043</v>
      </c>
      <c r="V73" s="28">
        <v>3540686</v>
      </c>
      <c r="W73" s="28">
        <v>3540686</v>
      </c>
      <c r="X73" s="28">
        <v>0</v>
      </c>
      <c r="Y73" s="28">
        <v>0</v>
      </c>
      <c r="Z73" s="28">
        <v>0</v>
      </c>
      <c r="AA73" s="28">
        <v>0</v>
      </c>
      <c r="AB73" s="28">
        <v>0</v>
      </c>
      <c r="AC73" s="28">
        <v>0</v>
      </c>
      <c r="AD73" s="28">
        <v>0</v>
      </c>
      <c r="AE73" s="28">
        <v>0</v>
      </c>
      <c r="AF73" s="28">
        <v>0</v>
      </c>
      <c r="AG73" s="28">
        <v>0</v>
      </c>
      <c r="AH73" s="28">
        <v>0</v>
      </c>
      <c r="AI73" s="28">
        <v>0</v>
      </c>
      <c r="AJ73" s="28">
        <v>0</v>
      </c>
      <c r="AK73" s="28">
        <v>0</v>
      </c>
      <c r="AL73" s="28">
        <v>118022.86666666667</v>
      </c>
      <c r="AM73" s="28">
        <v>118023</v>
      </c>
      <c r="AN73" s="27"/>
      <c r="AO73" s="24">
        <v>45047</v>
      </c>
      <c r="AP73" s="24"/>
      <c r="AQ73" s="24"/>
      <c r="AR73" s="27" t="s">
        <v>47</v>
      </c>
    </row>
    <row r="74" spans="1:107" ht="79.5" customHeight="1" x14ac:dyDescent="0.3">
      <c r="A74" s="23" t="s">
        <v>2105</v>
      </c>
      <c r="B74" s="47">
        <v>44956</v>
      </c>
      <c r="C74" s="27" t="s">
        <v>121</v>
      </c>
      <c r="D74" s="26" t="s">
        <v>2106</v>
      </c>
      <c r="E74" s="6" t="s">
        <v>2107</v>
      </c>
      <c r="F74" s="24">
        <v>44978</v>
      </c>
      <c r="G74" s="25" t="s">
        <v>2108</v>
      </c>
      <c r="H74" s="27" t="s">
        <v>527</v>
      </c>
      <c r="I74" s="27" t="s">
        <v>2109</v>
      </c>
      <c r="J74" s="28">
        <v>136832.85</v>
      </c>
      <c r="K74" s="29">
        <v>136832.85</v>
      </c>
      <c r="L74" s="29">
        <v>136832.85</v>
      </c>
      <c r="M74" s="27" t="s">
        <v>1084</v>
      </c>
      <c r="N74" s="27" t="s">
        <v>2110</v>
      </c>
      <c r="O74" s="27" t="s">
        <v>45</v>
      </c>
      <c r="P74" s="63">
        <v>100</v>
      </c>
      <c r="Q74" s="25">
        <v>0</v>
      </c>
      <c r="R74" s="25" t="s">
        <v>1921</v>
      </c>
      <c r="S74" s="67">
        <v>30</v>
      </c>
      <c r="T74" s="29">
        <v>2.31</v>
      </c>
      <c r="U74" s="28">
        <v>69.3</v>
      </c>
      <c r="V74" s="28">
        <v>59235</v>
      </c>
      <c r="W74" s="28">
        <v>59235</v>
      </c>
      <c r="X74" s="28">
        <v>0</v>
      </c>
      <c r="Y74" s="28">
        <v>0</v>
      </c>
      <c r="Z74" s="28">
        <v>0</v>
      </c>
      <c r="AA74" s="28">
        <v>0</v>
      </c>
      <c r="AB74" s="28">
        <v>0</v>
      </c>
      <c r="AC74" s="28">
        <v>0</v>
      </c>
      <c r="AD74" s="28">
        <v>0</v>
      </c>
      <c r="AE74" s="28">
        <v>0</v>
      </c>
      <c r="AF74" s="28">
        <v>0</v>
      </c>
      <c r="AG74" s="28">
        <v>0</v>
      </c>
      <c r="AH74" s="28">
        <v>0</v>
      </c>
      <c r="AI74" s="28">
        <v>0</v>
      </c>
      <c r="AJ74" s="28">
        <v>0</v>
      </c>
      <c r="AK74" s="28">
        <v>0</v>
      </c>
      <c r="AL74" s="28">
        <v>1974.5</v>
      </c>
      <c r="AM74" s="28">
        <v>1975</v>
      </c>
      <c r="AN74" s="27"/>
      <c r="AO74" s="24">
        <v>45078</v>
      </c>
      <c r="AP74" s="24"/>
      <c r="AQ74" s="24"/>
      <c r="AR74" s="27" t="s">
        <v>47</v>
      </c>
    </row>
    <row r="75" spans="1:107" ht="79.5" customHeight="1" x14ac:dyDescent="0.3">
      <c r="A75" s="23" t="s">
        <v>2111</v>
      </c>
      <c r="B75" s="47">
        <v>44957</v>
      </c>
      <c r="C75" s="27" t="s">
        <v>121</v>
      </c>
      <c r="D75" s="26" t="s">
        <v>2112</v>
      </c>
      <c r="E75" s="6" t="s">
        <v>2113</v>
      </c>
      <c r="F75" s="24">
        <v>44977</v>
      </c>
      <c r="G75" s="23" t="s">
        <v>2114</v>
      </c>
      <c r="H75" s="27" t="s">
        <v>927</v>
      </c>
      <c r="I75" s="27" t="s">
        <v>942</v>
      </c>
      <c r="J75" s="28">
        <v>20483806.399999999</v>
      </c>
      <c r="K75" s="29">
        <v>20483806.399999999</v>
      </c>
      <c r="L75" s="29">
        <v>20483806.399999999</v>
      </c>
      <c r="M75" s="27" t="s">
        <v>2115</v>
      </c>
      <c r="N75" s="27" t="s">
        <v>2116</v>
      </c>
      <c r="O75" s="27" t="s">
        <v>45</v>
      </c>
      <c r="P75" s="63">
        <v>100</v>
      </c>
      <c r="Q75" s="25">
        <v>0</v>
      </c>
      <c r="R75" s="25" t="s">
        <v>1921</v>
      </c>
      <c r="S75" s="67">
        <v>20</v>
      </c>
      <c r="T75" s="29">
        <v>31.119999999999997</v>
      </c>
      <c r="U75" s="28">
        <v>622.4</v>
      </c>
      <c r="V75" s="28">
        <v>658220</v>
      </c>
      <c r="W75" s="28">
        <v>658220</v>
      </c>
      <c r="X75" s="28">
        <v>0</v>
      </c>
      <c r="Y75" s="28">
        <v>0</v>
      </c>
      <c r="Z75" s="28">
        <v>0</v>
      </c>
      <c r="AA75" s="28">
        <v>0</v>
      </c>
      <c r="AB75" s="28">
        <v>0</v>
      </c>
      <c r="AC75" s="28">
        <v>0</v>
      </c>
      <c r="AD75" s="28">
        <v>0</v>
      </c>
      <c r="AE75" s="28">
        <v>0</v>
      </c>
      <c r="AF75" s="28">
        <v>0</v>
      </c>
      <c r="AG75" s="28">
        <v>0</v>
      </c>
      <c r="AH75" s="28">
        <v>0</v>
      </c>
      <c r="AI75" s="28">
        <v>0</v>
      </c>
      <c r="AJ75" s="28">
        <v>0</v>
      </c>
      <c r="AK75" s="28">
        <v>0</v>
      </c>
      <c r="AL75" s="28">
        <v>32911</v>
      </c>
      <c r="AM75" s="28">
        <v>32911</v>
      </c>
      <c r="AN75" s="27"/>
      <c r="AO75" s="24">
        <v>45078</v>
      </c>
      <c r="AP75" s="24"/>
      <c r="AQ75" s="24"/>
      <c r="AR75" s="27" t="s">
        <v>47</v>
      </c>
    </row>
    <row r="76" spans="1:107" ht="79.5" customHeight="1" x14ac:dyDescent="0.3">
      <c r="A76" s="23" t="s">
        <v>2119</v>
      </c>
      <c r="B76" s="47">
        <v>44957</v>
      </c>
      <c r="C76" s="27" t="s">
        <v>121</v>
      </c>
      <c r="D76" s="26" t="s">
        <v>2120</v>
      </c>
      <c r="E76" s="6" t="s">
        <v>2121</v>
      </c>
      <c r="F76" s="24">
        <v>44977</v>
      </c>
      <c r="G76" s="23" t="s">
        <v>2122</v>
      </c>
      <c r="H76" s="27" t="s">
        <v>519</v>
      </c>
      <c r="I76" s="27" t="s">
        <v>1032</v>
      </c>
      <c r="J76" s="28">
        <v>21158721.300000001</v>
      </c>
      <c r="K76" s="29">
        <v>21158721.300000001</v>
      </c>
      <c r="L76" s="29">
        <v>21158721.300000001</v>
      </c>
      <c r="M76" s="27" t="s">
        <v>2123</v>
      </c>
      <c r="N76" s="27" t="s">
        <v>2124</v>
      </c>
      <c r="O76" s="27" t="s">
        <v>45</v>
      </c>
      <c r="P76" s="63">
        <v>100</v>
      </c>
      <c r="Q76" s="25">
        <v>0</v>
      </c>
      <c r="R76" s="25" t="s">
        <v>1921</v>
      </c>
      <c r="S76" s="67">
        <v>30</v>
      </c>
      <c r="T76" s="29">
        <v>2.11</v>
      </c>
      <c r="U76" s="28">
        <v>63.3</v>
      </c>
      <c r="V76" s="28">
        <v>10027830</v>
      </c>
      <c r="W76" s="28">
        <v>10027830</v>
      </c>
      <c r="X76" s="28">
        <v>0</v>
      </c>
      <c r="Y76" s="28">
        <v>0</v>
      </c>
      <c r="Z76" s="28">
        <v>0</v>
      </c>
      <c r="AA76" s="28">
        <v>0</v>
      </c>
      <c r="AB76" s="28">
        <v>0</v>
      </c>
      <c r="AC76" s="28">
        <v>0</v>
      </c>
      <c r="AD76" s="28">
        <v>0</v>
      </c>
      <c r="AE76" s="28">
        <v>0</v>
      </c>
      <c r="AF76" s="28">
        <v>0</v>
      </c>
      <c r="AG76" s="28">
        <v>0</v>
      </c>
      <c r="AH76" s="28">
        <v>0</v>
      </c>
      <c r="AI76" s="28">
        <v>0</v>
      </c>
      <c r="AJ76" s="28">
        <v>0</v>
      </c>
      <c r="AK76" s="28">
        <v>0</v>
      </c>
      <c r="AL76" s="28">
        <v>334261</v>
      </c>
      <c r="AM76" s="28">
        <v>334261</v>
      </c>
      <c r="AN76" s="27"/>
      <c r="AO76" s="24">
        <v>45047</v>
      </c>
      <c r="AP76" s="24"/>
      <c r="AQ76" s="24"/>
      <c r="AR76" s="27" t="s">
        <v>47</v>
      </c>
    </row>
    <row r="77" spans="1:107" ht="79.5" customHeight="1" x14ac:dyDescent="0.3">
      <c r="A77" s="23" t="s">
        <v>2125</v>
      </c>
      <c r="B77" s="47">
        <v>44957</v>
      </c>
      <c r="C77" s="27" t="s">
        <v>121</v>
      </c>
      <c r="D77" s="26" t="s">
        <v>2126</v>
      </c>
      <c r="E77" s="6" t="s">
        <v>2127</v>
      </c>
      <c r="F77" s="24">
        <v>44977</v>
      </c>
      <c r="G77" s="23" t="s">
        <v>2128</v>
      </c>
      <c r="H77" s="27" t="s">
        <v>927</v>
      </c>
      <c r="I77" s="27" t="s">
        <v>928</v>
      </c>
      <c r="J77" s="49">
        <v>63726643.200000003</v>
      </c>
      <c r="K77" s="29">
        <v>63726643.200000003</v>
      </c>
      <c r="L77" s="29">
        <v>63726643.200000003</v>
      </c>
      <c r="M77" s="27" t="s">
        <v>2115</v>
      </c>
      <c r="N77" s="27" t="s">
        <v>2129</v>
      </c>
      <c r="O77" s="27" t="s">
        <v>45</v>
      </c>
      <c r="P77" s="63">
        <v>100</v>
      </c>
      <c r="Q77" s="25">
        <v>0</v>
      </c>
      <c r="R77" s="25" t="s">
        <v>1921</v>
      </c>
      <c r="S77" s="67">
        <v>60</v>
      </c>
      <c r="T77" s="29">
        <v>28.16</v>
      </c>
      <c r="U77" s="28">
        <v>1689.6</v>
      </c>
      <c r="V77" s="28">
        <v>2263020</v>
      </c>
      <c r="W77" s="28">
        <v>2263020</v>
      </c>
      <c r="X77" s="28">
        <v>0</v>
      </c>
      <c r="Y77" s="28">
        <v>0</v>
      </c>
      <c r="Z77" s="28">
        <v>0</v>
      </c>
      <c r="AA77" s="28">
        <v>0</v>
      </c>
      <c r="AB77" s="28">
        <v>0</v>
      </c>
      <c r="AC77" s="28">
        <v>0</v>
      </c>
      <c r="AD77" s="28">
        <v>0</v>
      </c>
      <c r="AE77" s="28">
        <v>0</v>
      </c>
      <c r="AF77" s="28">
        <v>0</v>
      </c>
      <c r="AG77" s="28">
        <v>0</v>
      </c>
      <c r="AH77" s="28">
        <v>0</v>
      </c>
      <c r="AI77" s="28">
        <v>0</v>
      </c>
      <c r="AJ77" s="28">
        <v>0</v>
      </c>
      <c r="AK77" s="28">
        <v>0</v>
      </c>
      <c r="AL77" s="28">
        <v>37717</v>
      </c>
      <c r="AM77" s="28">
        <v>37717</v>
      </c>
      <c r="AN77" s="27"/>
      <c r="AO77" s="24">
        <v>45108</v>
      </c>
      <c r="AP77" s="24"/>
      <c r="AQ77" s="24"/>
      <c r="AR77" s="27" t="s">
        <v>47</v>
      </c>
    </row>
    <row r="78" spans="1:107" ht="79.5" customHeight="1" x14ac:dyDescent="0.3">
      <c r="A78" s="23" t="s">
        <v>2130</v>
      </c>
      <c r="B78" s="47">
        <v>44957</v>
      </c>
      <c r="C78" s="27" t="s">
        <v>121</v>
      </c>
      <c r="D78" s="26" t="s">
        <v>2131</v>
      </c>
      <c r="E78" s="6" t="s">
        <v>2132</v>
      </c>
      <c r="F78" s="24">
        <v>44977</v>
      </c>
      <c r="G78" s="23" t="s">
        <v>2133</v>
      </c>
      <c r="H78" s="27" t="s">
        <v>1959</v>
      </c>
      <c r="I78" s="27" t="s">
        <v>2134</v>
      </c>
      <c r="J78" s="49">
        <v>10328.18</v>
      </c>
      <c r="K78" s="29">
        <v>10328.18</v>
      </c>
      <c r="L78" s="29">
        <v>10328.18</v>
      </c>
      <c r="M78" s="27" t="s">
        <v>2135</v>
      </c>
      <c r="N78" s="27" t="s">
        <v>2136</v>
      </c>
      <c r="O78" s="27" t="s">
        <v>45</v>
      </c>
      <c r="P78" s="63">
        <v>100</v>
      </c>
      <c r="Q78" s="25">
        <v>0</v>
      </c>
      <c r="R78" s="25" t="s">
        <v>1921</v>
      </c>
      <c r="S78" s="67">
        <v>30</v>
      </c>
      <c r="T78" s="29">
        <v>6.29</v>
      </c>
      <c r="U78" s="28">
        <v>188.7</v>
      </c>
      <c r="V78" s="28">
        <v>1642</v>
      </c>
      <c r="W78" s="28">
        <v>1642</v>
      </c>
      <c r="X78" s="28">
        <v>0</v>
      </c>
      <c r="Y78" s="28">
        <v>0</v>
      </c>
      <c r="Z78" s="28">
        <v>0</v>
      </c>
      <c r="AA78" s="28">
        <v>0</v>
      </c>
      <c r="AB78" s="28">
        <v>0</v>
      </c>
      <c r="AC78" s="28">
        <v>0</v>
      </c>
      <c r="AD78" s="28">
        <v>0</v>
      </c>
      <c r="AE78" s="28">
        <v>0</v>
      </c>
      <c r="AF78" s="28">
        <v>0</v>
      </c>
      <c r="AG78" s="28">
        <v>0</v>
      </c>
      <c r="AH78" s="28">
        <v>0</v>
      </c>
      <c r="AI78" s="28">
        <v>0</v>
      </c>
      <c r="AJ78" s="28">
        <v>0</v>
      </c>
      <c r="AK78" s="28">
        <v>0</v>
      </c>
      <c r="AL78" s="28">
        <v>54.733333333333334</v>
      </c>
      <c r="AM78" s="28">
        <v>55</v>
      </c>
      <c r="AN78" s="27"/>
      <c r="AO78" s="24">
        <v>45047</v>
      </c>
      <c r="AP78" s="24"/>
      <c r="AQ78" s="24"/>
      <c r="AR78" s="27" t="s">
        <v>47</v>
      </c>
    </row>
    <row r="79" spans="1:107" customFormat="1" ht="79.5" customHeight="1" x14ac:dyDescent="0.3">
      <c r="A79" s="23" t="s">
        <v>2144</v>
      </c>
      <c r="B79" s="47">
        <v>44959</v>
      </c>
      <c r="C79" s="27" t="s">
        <v>121</v>
      </c>
      <c r="D79" s="26" t="s">
        <v>2145</v>
      </c>
      <c r="E79" s="6" t="s">
        <v>2146</v>
      </c>
      <c r="F79" s="24">
        <v>44978</v>
      </c>
      <c r="G79" s="25" t="s">
        <v>2147</v>
      </c>
      <c r="H79" s="27" t="s">
        <v>527</v>
      </c>
      <c r="I79" s="27" t="s">
        <v>2148</v>
      </c>
      <c r="J79" s="28">
        <v>8446491.6799999997</v>
      </c>
      <c r="K79" s="29">
        <v>8446491.6799999997</v>
      </c>
      <c r="L79" s="29">
        <v>8446491.6799999997</v>
      </c>
      <c r="M79" s="27" t="s">
        <v>2149</v>
      </c>
      <c r="N79" s="27" t="s">
        <v>2150</v>
      </c>
      <c r="O79" s="27" t="s">
        <v>45</v>
      </c>
      <c r="P79" s="63">
        <v>100</v>
      </c>
      <c r="Q79" s="25">
        <v>0</v>
      </c>
      <c r="R79" s="25" t="s">
        <v>1921</v>
      </c>
      <c r="S79" s="67">
        <v>60</v>
      </c>
      <c r="T79" s="29">
        <v>9.129999999999999</v>
      </c>
      <c r="U79" s="28">
        <v>547.79999999999995</v>
      </c>
      <c r="V79" s="28">
        <v>925136</v>
      </c>
      <c r="W79" s="28">
        <v>925136</v>
      </c>
      <c r="X79" s="28">
        <v>0</v>
      </c>
      <c r="Y79" s="28">
        <v>0</v>
      </c>
      <c r="Z79" s="28">
        <v>0</v>
      </c>
      <c r="AA79" s="28">
        <v>0</v>
      </c>
      <c r="AB79" s="28">
        <v>0</v>
      </c>
      <c r="AC79" s="28">
        <v>0</v>
      </c>
      <c r="AD79" s="28">
        <v>0</v>
      </c>
      <c r="AE79" s="28">
        <v>0</v>
      </c>
      <c r="AF79" s="28">
        <v>0</v>
      </c>
      <c r="AG79" s="28">
        <v>0</v>
      </c>
      <c r="AH79" s="28">
        <v>0</v>
      </c>
      <c r="AI79" s="28">
        <v>0</v>
      </c>
      <c r="AJ79" s="28">
        <v>0</v>
      </c>
      <c r="AK79" s="28">
        <v>0</v>
      </c>
      <c r="AL79" s="28">
        <v>15418.933333333332</v>
      </c>
      <c r="AM79" s="28">
        <v>15419</v>
      </c>
      <c r="AN79" s="27"/>
      <c r="AO79" s="24">
        <v>45047</v>
      </c>
      <c r="AP79" s="24"/>
      <c r="AQ79" s="24"/>
      <c r="AR79" s="27" t="s">
        <v>47</v>
      </c>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row>
    <row r="80" spans="1:107" customFormat="1" ht="92.25" customHeight="1" x14ac:dyDescent="0.3">
      <c r="A80" s="23" t="s">
        <v>2164</v>
      </c>
      <c r="B80" s="47">
        <v>44959</v>
      </c>
      <c r="C80" s="27" t="s">
        <v>121</v>
      </c>
      <c r="D80" s="26" t="s">
        <v>2165</v>
      </c>
      <c r="E80" s="6" t="s">
        <v>2166</v>
      </c>
      <c r="F80" s="24">
        <v>44991</v>
      </c>
      <c r="G80" s="23" t="s">
        <v>2167</v>
      </c>
      <c r="H80" s="27" t="s">
        <v>135</v>
      </c>
      <c r="I80" s="27" t="s">
        <v>2168</v>
      </c>
      <c r="J80" s="28">
        <v>732711394.79999995</v>
      </c>
      <c r="K80" s="29">
        <v>732711394.79999995</v>
      </c>
      <c r="L80" s="29">
        <v>732711394.79999995</v>
      </c>
      <c r="M80" s="27" t="s">
        <v>2169</v>
      </c>
      <c r="N80" s="27" t="s">
        <v>2170</v>
      </c>
      <c r="O80" s="27" t="s">
        <v>45</v>
      </c>
      <c r="P80" s="63">
        <v>100</v>
      </c>
      <c r="Q80" s="25">
        <v>0</v>
      </c>
      <c r="R80" s="25" t="s">
        <v>1921</v>
      </c>
      <c r="S80" s="68" t="s">
        <v>2171</v>
      </c>
      <c r="T80" s="29">
        <v>37.86</v>
      </c>
      <c r="U80" s="49" t="s">
        <v>2172</v>
      </c>
      <c r="V80" s="28">
        <v>19353180</v>
      </c>
      <c r="W80" s="28">
        <v>19353180</v>
      </c>
      <c r="X80" s="28">
        <v>0</v>
      </c>
      <c r="Y80" s="28">
        <v>0</v>
      </c>
      <c r="Z80" s="28">
        <v>0</v>
      </c>
      <c r="AA80" s="28">
        <v>0</v>
      </c>
      <c r="AB80" s="28">
        <v>0</v>
      </c>
      <c r="AC80" s="28">
        <v>0</v>
      </c>
      <c r="AD80" s="28">
        <v>0</v>
      </c>
      <c r="AE80" s="28">
        <v>0</v>
      </c>
      <c r="AF80" s="28">
        <v>0</v>
      </c>
      <c r="AG80" s="28">
        <v>0</v>
      </c>
      <c r="AH80" s="28">
        <v>0</v>
      </c>
      <c r="AI80" s="28">
        <v>0</v>
      </c>
      <c r="AJ80" s="28">
        <v>0</v>
      </c>
      <c r="AK80" s="28">
        <v>0</v>
      </c>
      <c r="AL80" s="49" t="s">
        <v>2173</v>
      </c>
      <c r="AM80" s="49" t="s">
        <v>2174</v>
      </c>
      <c r="AN80" s="27"/>
      <c r="AO80" s="24">
        <v>45047</v>
      </c>
      <c r="AP80" s="24"/>
      <c r="AQ80" s="24"/>
      <c r="AR80" s="27" t="s">
        <v>47</v>
      </c>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row>
    <row r="81" spans="1:107" customFormat="1" ht="92.25" customHeight="1" x14ac:dyDescent="0.3">
      <c r="A81" s="23" t="s">
        <v>2180</v>
      </c>
      <c r="B81" s="24">
        <v>44960</v>
      </c>
      <c r="C81" s="25" t="s">
        <v>121</v>
      </c>
      <c r="D81" s="26" t="s">
        <v>2181</v>
      </c>
      <c r="E81" s="6" t="s">
        <v>2182</v>
      </c>
      <c r="F81" s="24">
        <v>44984</v>
      </c>
      <c r="G81" s="23" t="s">
        <v>2183</v>
      </c>
      <c r="H81" s="27" t="s">
        <v>527</v>
      </c>
      <c r="I81" s="27" t="s">
        <v>1083</v>
      </c>
      <c r="J81" s="28">
        <v>59496092</v>
      </c>
      <c r="K81" s="29">
        <v>59496092</v>
      </c>
      <c r="L81" s="29">
        <v>59496092</v>
      </c>
      <c r="M81" s="27" t="s">
        <v>1084</v>
      </c>
      <c r="N81" s="27" t="s">
        <v>2184</v>
      </c>
      <c r="O81" s="27" t="s">
        <v>45</v>
      </c>
      <c r="P81" s="63">
        <v>100</v>
      </c>
      <c r="Q81" s="25">
        <v>0</v>
      </c>
      <c r="R81" s="25" t="s">
        <v>1921</v>
      </c>
      <c r="S81" s="67">
        <v>30</v>
      </c>
      <c r="T81" s="29">
        <v>6.28</v>
      </c>
      <c r="U81" s="28">
        <v>188.4</v>
      </c>
      <c r="V81" s="28">
        <v>9473900</v>
      </c>
      <c r="W81" s="28">
        <v>9473900</v>
      </c>
      <c r="X81" s="28">
        <v>0</v>
      </c>
      <c r="Y81" s="28">
        <v>0</v>
      </c>
      <c r="Z81" s="28">
        <v>0</v>
      </c>
      <c r="AA81" s="28">
        <v>0</v>
      </c>
      <c r="AB81" s="28">
        <v>0</v>
      </c>
      <c r="AC81" s="28">
        <v>0</v>
      </c>
      <c r="AD81" s="28">
        <v>0</v>
      </c>
      <c r="AE81" s="28">
        <v>0</v>
      </c>
      <c r="AF81" s="28">
        <v>0</v>
      </c>
      <c r="AG81" s="28">
        <v>0</v>
      </c>
      <c r="AH81" s="28">
        <v>0</v>
      </c>
      <c r="AI81" s="28">
        <v>0</v>
      </c>
      <c r="AJ81" s="28">
        <v>0</v>
      </c>
      <c r="AK81" s="28">
        <v>0</v>
      </c>
      <c r="AL81" s="28">
        <v>315796.66666666669</v>
      </c>
      <c r="AM81" s="28">
        <v>315797</v>
      </c>
      <c r="AN81" s="27"/>
      <c r="AO81" s="24">
        <v>45047</v>
      </c>
      <c r="AP81" s="24"/>
      <c r="AQ81" s="24"/>
      <c r="AR81" s="27" t="s">
        <v>47</v>
      </c>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row>
    <row r="82" spans="1:107" customFormat="1" ht="92.25" customHeight="1" x14ac:dyDescent="0.3">
      <c r="A82" s="23" t="s">
        <v>2185</v>
      </c>
      <c r="B82" s="24">
        <v>44960</v>
      </c>
      <c r="C82" s="25" t="s">
        <v>121</v>
      </c>
      <c r="D82" s="26" t="s">
        <v>2186</v>
      </c>
      <c r="E82" s="6" t="s">
        <v>2187</v>
      </c>
      <c r="F82" s="24">
        <v>44985</v>
      </c>
      <c r="G82" s="25" t="s">
        <v>2188</v>
      </c>
      <c r="H82" s="27" t="s">
        <v>2189</v>
      </c>
      <c r="I82" s="27" t="s">
        <v>2190</v>
      </c>
      <c r="J82" s="28">
        <v>24090982.199999999</v>
      </c>
      <c r="K82" s="29">
        <v>24090982.199999999</v>
      </c>
      <c r="L82" s="29">
        <v>24090982.199999999</v>
      </c>
      <c r="M82" s="27" t="s">
        <v>2191</v>
      </c>
      <c r="N82" s="27" t="s">
        <v>2192</v>
      </c>
      <c r="O82" s="27" t="s">
        <v>45</v>
      </c>
      <c r="P82" s="63">
        <v>100</v>
      </c>
      <c r="Q82" s="25">
        <v>0</v>
      </c>
      <c r="R82" s="25" t="s">
        <v>1921</v>
      </c>
      <c r="S82" s="67">
        <v>30</v>
      </c>
      <c r="T82" s="29">
        <v>12.9</v>
      </c>
      <c r="U82" s="28">
        <v>387</v>
      </c>
      <c r="V82" s="28">
        <v>1867518</v>
      </c>
      <c r="W82" s="28">
        <v>1867518</v>
      </c>
      <c r="X82" s="28">
        <v>0</v>
      </c>
      <c r="Y82" s="28">
        <v>0</v>
      </c>
      <c r="Z82" s="28">
        <v>0</v>
      </c>
      <c r="AA82" s="28">
        <v>0</v>
      </c>
      <c r="AB82" s="28">
        <v>0</v>
      </c>
      <c r="AC82" s="28">
        <v>0</v>
      </c>
      <c r="AD82" s="28">
        <v>0</v>
      </c>
      <c r="AE82" s="28">
        <v>0</v>
      </c>
      <c r="AF82" s="28">
        <v>0</v>
      </c>
      <c r="AG82" s="28">
        <v>0</v>
      </c>
      <c r="AH82" s="28">
        <v>0</v>
      </c>
      <c r="AI82" s="28">
        <v>0</v>
      </c>
      <c r="AJ82" s="28">
        <v>0</v>
      </c>
      <c r="AK82" s="28">
        <v>0</v>
      </c>
      <c r="AL82" s="28">
        <v>62250.6</v>
      </c>
      <c r="AM82" s="28">
        <v>62251</v>
      </c>
      <c r="AN82" s="27"/>
      <c r="AO82" s="24">
        <v>45078</v>
      </c>
      <c r="AP82" s="24"/>
      <c r="AQ82" s="24"/>
      <c r="AR82" s="27" t="s">
        <v>47</v>
      </c>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row>
    <row r="83" spans="1:107" customFormat="1" ht="92.25" customHeight="1" x14ac:dyDescent="0.3">
      <c r="A83" s="23" t="s">
        <v>2193</v>
      </c>
      <c r="B83" s="24">
        <v>44960</v>
      </c>
      <c r="C83" s="25" t="s">
        <v>121</v>
      </c>
      <c r="D83" s="26" t="s">
        <v>2194</v>
      </c>
      <c r="E83" s="6" t="s">
        <v>2195</v>
      </c>
      <c r="F83" s="24">
        <v>44984</v>
      </c>
      <c r="G83" s="25" t="s">
        <v>2196</v>
      </c>
      <c r="H83" s="27" t="s">
        <v>527</v>
      </c>
      <c r="I83" s="27" t="s">
        <v>1025</v>
      </c>
      <c r="J83" s="28">
        <v>34364412</v>
      </c>
      <c r="K83" s="29">
        <v>34364412</v>
      </c>
      <c r="L83" s="29">
        <v>34364412</v>
      </c>
      <c r="M83" s="27" t="s">
        <v>2197</v>
      </c>
      <c r="N83" s="27" t="s">
        <v>2198</v>
      </c>
      <c r="O83" s="27" t="s">
        <v>45</v>
      </c>
      <c r="P83" s="63">
        <v>100</v>
      </c>
      <c r="Q83" s="25">
        <v>0</v>
      </c>
      <c r="R83" s="25" t="s">
        <v>1921</v>
      </c>
      <c r="S83" s="67">
        <v>60</v>
      </c>
      <c r="T83" s="29">
        <v>91.8</v>
      </c>
      <c r="U83" s="28">
        <v>5508</v>
      </c>
      <c r="V83" s="28">
        <v>374340</v>
      </c>
      <c r="W83" s="28">
        <v>374340</v>
      </c>
      <c r="X83" s="28">
        <v>0</v>
      </c>
      <c r="Y83" s="28">
        <v>0</v>
      </c>
      <c r="Z83" s="28">
        <v>0</v>
      </c>
      <c r="AA83" s="28">
        <v>0</v>
      </c>
      <c r="AB83" s="28">
        <v>0</v>
      </c>
      <c r="AC83" s="28">
        <v>0</v>
      </c>
      <c r="AD83" s="28">
        <v>0</v>
      </c>
      <c r="AE83" s="28">
        <v>0</v>
      </c>
      <c r="AF83" s="28">
        <v>0</v>
      </c>
      <c r="AG83" s="28">
        <v>0</v>
      </c>
      <c r="AH83" s="28">
        <v>0</v>
      </c>
      <c r="AI83" s="28">
        <v>0</v>
      </c>
      <c r="AJ83" s="28">
        <v>0</v>
      </c>
      <c r="AK83" s="28">
        <v>0</v>
      </c>
      <c r="AL83" s="28">
        <v>6239</v>
      </c>
      <c r="AM83" s="28">
        <v>6239</v>
      </c>
      <c r="AN83" s="27"/>
      <c r="AO83" s="24">
        <v>45047</v>
      </c>
      <c r="AP83" s="24"/>
      <c r="AQ83" s="24"/>
      <c r="AR83" s="27" t="s">
        <v>47</v>
      </c>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row>
    <row r="84" spans="1:107" customFormat="1" ht="92.25" customHeight="1" x14ac:dyDescent="0.3">
      <c r="A84" s="23" t="s">
        <v>2202</v>
      </c>
      <c r="B84" s="24">
        <v>44960</v>
      </c>
      <c r="C84" s="25" t="s">
        <v>121</v>
      </c>
      <c r="D84" s="26" t="s">
        <v>2203</v>
      </c>
      <c r="E84" s="6" t="s">
        <v>2204</v>
      </c>
      <c r="F84" s="24">
        <v>44984</v>
      </c>
      <c r="G84" s="23" t="s">
        <v>2205</v>
      </c>
      <c r="H84" s="27" t="s">
        <v>135</v>
      </c>
      <c r="I84" s="27" t="s">
        <v>2206</v>
      </c>
      <c r="J84" s="28">
        <v>4309022.4000000004</v>
      </c>
      <c r="K84" s="29">
        <v>4309022.4000000004</v>
      </c>
      <c r="L84" s="29">
        <v>4309022.4000000004</v>
      </c>
      <c r="M84" s="27" t="s">
        <v>137</v>
      </c>
      <c r="N84" s="27" t="s">
        <v>987</v>
      </c>
      <c r="O84" s="27" t="s">
        <v>988</v>
      </c>
      <c r="P84" s="63">
        <v>0</v>
      </c>
      <c r="Q84" s="25">
        <v>100</v>
      </c>
      <c r="R84" s="25" t="s">
        <v>1921</v>
      </c>
      <c r="S84" s="67">
        <v>60</v>
      </c>
      <c r="T84" s="29">
        <v>33.940000000000005</v>
      </c>
      <c r="U84" s="28">
        <v>2036.4000000000003</v>
      </c>
      <c r="V84" s="28">
        <v>126960</v>
      </c>
      <c r="W84" s="28">
        <v>126960</v>
      </c>
      <c r="X84" s="28">
        <v>0</v>
      </c>
      <c r="Y84" s="28">
        <v>0</v>
      </c>
      <c r="Z84" s="28">
        <v>0</v>
      </c>
      <c r="AA84" s="28">
        <v>0</v>
      </c>
      <c r="AB84" s="28">
        <v>0</v>
      </c>
      <c r="AC84" s="28">
        <v>0</v>
      </c>
      <c r="AD84" s="28">
        <v>0</v>
      </c>
      <c r="AE84" s="28">
        <v>0</v>
      </c>
      <c r="AF84" s="28">
        <v>0</v>
      </c>
      <c r="AG84" s="28">
        <v>0</v>
      </c>
      <c r="AH84" s="28">
        <v>0</v>
      </c>
      <c r="AI84" s="28">
        <v>0</v>
      </c>
      <c r="AJ84" s="28">
        <v>0</v>
      </c>
      <c r="AK84" s="28">
        <v>0</v>
      </c>
      <c r="AL84" s="28">
        <v>2116</v>
      </c>
      <c r="AM84" s="28">
        <v>2116</v>
      </c>
      <c r="AN84" s="27"/>
      <c r="AO84" s="24">
        <v>45139</v>
      </c>
      <c r="AP84" s="24"/>
      <c r="AQ84" s="24"/>
      <c r="AR84" s="27" t="s">
        <v>47</v>
      </c>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row>
    <row r="85" spans="1:107" customFormat="1" ht="81.599999999999994" customHeight="1" x14ac:dyDescent="0.3">
      <c r="A85" s="23" t="s">
        <v>2207</v>
      </c>
      <c r="B85" s="24">
        <v>44960</v>
      </c>
      <c r="C85" s="25" t="s">
        <v>121</v>
      </c>
      <c r="D85" s="26" t="s">
        <v>2208</v>
      </c>
      <c r="E85" s="6" t="s">
        <v>2209</v>
      </c>
      <c r="F85" s="24">
        <v>44984</v>
      </c>
      <c r="G85" s="23" t="s">
        <v>2210</v>
      </c>
      <c r="H85" s="27" t="s">
        <v>527</v>
      </c>
      <c r="I85" s="27" t="s">
        <v>1137</v>
      </c>
      <c r="J85" s="28">
        <v>131131540.09999999</v>
      </c>
      <c r="K85" s="29">
        <v>131131540.09999999</v>
      </c>
      <c r="L85" s="29">
        <v>131131540.09999999</v>
      </c>
      <c r="M85" s="27" t="s">
        <v>2211</v>
      </c>
      <c r="N85" s="27" t="s">
        <v>2212</v>
      </c>
      <c r="O85" s="27" t="s">
        <v>45</v>
      </c>
      <c r="P85" s="63">
        <v>100</v>
      </c>
      <c r="Q85" s="25">
        <v>0</v>
      </c>
      <c r="R85" s="25" t="s">
        <v>1921</v>
      </c>
      <c r="S85" s="67">
        <v>30</v>
      </c>
      <c r="T85" s="29">
        <v>7.81</v>
      </c>
      <c r="U85" s="28">
        <v>234.29999999999998</v>
      </c>
      <c r="V85" s="28">
        <v>16790210</v>
      </c>
      <c r="W85" s="28">
        <v>16790210</v>
      </c>
      <c r="X85" s="28">
        <v>0</v>
      </c>
      <c r="Y85" s="28">
        <v>0</v>
      </c>
      <c r="Z85" s="28">
        <v>0</v>
      </c>
      <c r="AA85" s="28">
        <v>0</v>
      </c>
      <c r="AB85" s="28">
        <v>0</v>
      </c>
      <c r="AC85" s="28">
        <v>0</v>
      </c>
      <c r="AD85" s="28">
        <v>0</v>
      </c>
      <c r="AE85" s="28">
        <v>0</v>
      </c>
      <c r="AF85" s="28">
        <v>0</v>
      </c>
      <c r="AG85" s="28">
        <v>0</v>
      </c>
      <c r="AH85" s="28">
        <v>0</v>
      </c>
      <c r="AI85" s="28">
        <v>0</v>
      </c>
      <c r="AJ85" s="28">
        <v>0</v>
      </c>
      <c r="AK85" s="28">
        <v>0</v>
      </c>
      <c r="AL85" s="28">
        <v>559673.66666666663</v>
      </c>
      <c r="AM85" s="28">
        <v>559674</v>
      </c>
      <c r="AN85" s="27"/>
      <c r="AO85" s="24">
        <v>45047</v>
      </c>
      <c r="AP85" s="24"/>
      <c r="AQ85" s="24"/>
      <c r="AR85" s="27" t="s">
        <v>47</v>
      </c>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row>
    <row r="86" spans="1:107" customFormat="1" ht="81.599999999999994" customHeight="1" x14ac:dyDescent="0.3">
      <c r="A86" s="23" t="s">
        <v>2213</v>
      </c>
      <c r="B86" s="24">
        <v>44964</v>
      </c>
      <c r="C86" s="25" t="s">
        <v>121</v>
      </c>
      <c r="D86" s="26" t="s">
        <v>416</v>
      </c>
      <c r="E86" s="6" t="s">
        <v>2214</v>
      </c>
      <c r="F86" s="24" t="s">
        <v>416</v>
      </c>
      <c r="G86" s="25" t="s">
        <v>416</v>
      </c>
      <c r="H86" s="27" t="s">
        <v>416</v>
      </c>
      <c r="I86" s="27" t="s">
        <v>2215</v>
      </c>
      <c r="J86" s="28">
        <v>0</v>
      </c>
      <c r="K86" s="29">
        <v>0</v>
      </c>
      <c r="L86" s="29">
        <v>0</v>
      </c>
      <c r="M86" s="27"/>
      <c r="N86" s="27"/>
      <c r="O86" s="27"/>
      <c r="P86" s="63"/>
      <c r="Q86" s="25"/>
      <c r="R86" s="25"/>
      <c r="S86" s="67"/>
      <c r="T86" s="29" t="e">
        <v>#DIV/0!</v>
      </c>
      <c r="U86" s="28" t="e">
        <v>#DIV/0!</v>
      </c>
      <c r="V86" s="28">
        <v>0</v>
      </c>
      <c r="W86" s="28"/>
      <c r="X86" s="28"/>
      <c r="Y86" s="28"/>
      <c r="Z86" s="28"/>
      <c r="AA86" s="28"/>
      <c r="AB86" s="28"/>
      <c r="AC86" s="28"/>
      <c r="AD86" s="28"/>
      <c r="AE86" s="28"/>
      <c r="AF86" s="28"/>
      <c r="AG86" s="28"/>
      <c r="AH86" s="28"/>
      <c r="AI86" s="28"/>
      <c r="AJ86" s="28"/>
      <c r="AK86" s="28"/>
      <c r="AL86" s="28" t="e">
        <v>#DIV/0!</v>
      </c>
      <c r="AM86" s="28" t="e">
        <v>#DIV/0!</v>
      </c>
      <c r="AN86" s="27"/>
      <c r="AO86" s="24"/>
      <c r="AP86" s="24"/>
      <c r="AQ86" s="24"/>
      <c r="AR86" s="27"/>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row>
    <row r="87" spans="1:107" customFormat="1" ht="81.599999999999994" customHeight="1" x14ac:dyDescent="0.3">
      <c r="A87" s="23" t="s">
        <v>2216</v>
      </c>
      <c r="B87" s="24">
        <v>44964</v>
      </c>
      <c r="C87" s="25" t="s">
        <v>121</v>
      </c>
      <c r="D87" s="26" t="s">
        <v>2217</v>
      </c>
      <c r="E87" s="6" t="s">
        <v>2218</v>
      </c>
      <c r="F87" s="24">
        <v>44986</v>
      </c>
      <c r="G87" s="23" t="s">
        <v>2219</v>
      </c>
      <c r="H87" s="27" t="s">
        <v>135</v>
      </c>
      <c r="I87" s="27" t="s">
        <v>1009</v>
      </c>
      <c r="J87" s="28">
        <v>172290622.36000001</v>
      </c>
      <c r="K87" s="29">
        <v>172290622.36000001</v>
      </c>
      <c r="L87" s="29">
        <v>172290622.36000001</v>
      </c>
      <c r="M87" s="27" t="s">
        <v>1010</v>
      </c>
      <c r="N87" s="27" t="s">
        <v>2220</v>
      </c>
      <c r="O87" s="27" t="s">
        <v>45</v>
      </c>
      <c r="P87" s="63">
        <v>100</v>
      </c>
      <c r="Q87" s="25">
        <v>0</v>
      </c>
      <c r="R87" s="25" t="s">
        <v>1921</v>
      </c>
      <c r="S87" s="67">
        <v>30</v>
      </c>
      <c r="T87" s="29">
        <v>23.060000000000002</v>
      </c>
      <c r="U87" s="28">
        <v>691.80000000000007</v>
      </c>
      <c r="V87" s="28">
        <v>7471406</v>
      </c>
      <c r="W87" s="28">
        <v>7471406</v>
      </c>
      <c r="X87" s="28">
        <v>0</v>
      </c>
      <c r="Y87" s="28">
        <v>0</v>
      </c>
      <c r="Z87" s="28">
        <v>0</v>
      </c>
      <c r="AA87" s="28">
        <v>0</v>
      </c>
      <c r="AB87" s="28">
        <v>0</v>
      </c>
      <c r="AC87" s="28">
        <v>0</v>
      </c>
      <c r="AD87" s="28">
        <v>0</v>
      </c>
      <c r="AE87" s="28">
        <v>0</v>
      </c>
      <c r="AF87" s="28">
        <v>0</v>
      </c>
      <c r="AG87" s="28">
        <v>0</v>
      </c>
      <c r="AH87" s="28">
        <v>0</v>
      </c>
      <c r="AI87" s="28">
        <v>0</v>
      </c>
      <c r="AJ87" s="28">
        <v>0</v>
      </c>
      <c r="AK87" s="28">
        <v>0</v>
      </c>
      <c r="AL87" s="28">
        <v>249046.86666666667</v>
      </c>
      <c r="AM87" s="28">
        <v>249047</v>
      </c>
      <c r="AN87" s="27"/>
      <c r="AO87" s="24">
        <v>45047</v>
      </c>
      <c r="AP87" s="24"/>
      <c r="AQ87" s="24"/>
      <c r="AR87" s="27" t="s">
        <v>47</v>
      </c>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row>
    <row r="88" spans="1:107" customFormat="1" ht="81.599999999999994" customHeight="1" x14ac:dyDescent="0.3">
      <c r="A88" s="23" t="s">
        <v>2221</v>
      </c>
      <c r="B88" s="24">
        <v>44964</v>
      </c>
      <c r="C88" s="25" t="s">
        <v>121</v>
      </c>
      <c r="D88" s="26" t="s">
        <v>2222</v>
      </c>
      <c r="E88" s="6" t="s">
        <v>2223</v>
      </c>
      <c r="F88" s="24">
        <v>44985</v>
      </c>
      <c r="G88" s="25" t="s">
        <v>2224</v>
      </c>
      <c r="H88" s="27" t="s">
        <v>511</v>
      </c>
      <c r="I88" s="27" t="s">
        <v>2225</v>
      </c>
      <c r="J88" s="28">
        <v>4569460</v>
      </c>
      <c r="K88" s="29">
        <v>4569460</v>
      </c>
      <c r="L88" s="29">
        <v>4569460</v>
      </c>
      <c r="M88" s="27" t="s">
        <v>2226</v>
      </c>
      <c r="N88" s="27" t="s">
        <v>1071</v>
      </c>
      <c r="O88" s="27" t="s">
        <v>45</v>
      </c>
      <c r="P88" s="63">
        <v>100</v>
      </c>
      <c r="Q88" s="25">
        <v>0</v>
      </c>
      <c r="R88" s="25" t="s">
        <v>174</v>
      </c>
      <c r="S88" s="67">
        <v>200</v>
      </c>
      <c r="T88" s="29">
        <v>2.57</v>
      </c>
      <c r="U88" s="28">
        <v>514</v>
      </c>
      <c r="V88" s="28">
        <v>1778000</v>
      </c>
      <c r="W88" s="28">
        <v>1778000</v>
      </c>
      <c r="X88" s="28">
        <v>0</v>
      </c>
      <c r="Y88" s="28">
        <v>0</v>
      </c>
      <c r="Z88" s="28">
        <v>0</v>
      </c>
      <c r="AA88" s="28">
        <v>0</v>
      </c>
      <c r="AB88" s="28">
        <v>0</v>
      </c>
      <c r="AC88" s="28">
        <v>0</v>
      </c>
      <c r="AD88" s="28">
        <v>0</v>
      </c>
      <c r="AE88" s="28">
        <v>0</v>
      </c>
      <c r="AF88" s="28">
        <v>0</v>
      </c>
      <c r="AG88" s="28">
        <v>0</v>
      </c>
      <c r="AH88" s="28">
        <v>0</v>
      </c>
      <c r="AI88" s="28">
        <v>0</v>
      </c>
      <c r="AJ88" s="28">
        <v>0</v>
      </c>
      <c r="AK88" s="28">
        <v>0</v>
      </c>
      <c r="AL88" s="28">
        <v>8890</v>
      </c>
      <c r="AM88" s="28">
        <v>8890</v>
      </c>
      <c r="AN88" s="27"/>
      <c r="AO88" s="24">
        <v>45047</v>
      </c>
      <c r="AP88" s="24"/>
      <c r="AQ88" s="24"/>
      <c r="AR88" s="27" t="s">
        <v>47</v>
      </c>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row>
    <row r="89" spans="1:107" customFormat="1" ht="81.599999999999994" customHeight="1" x14ac:dyDescent="0.3">
      <c r="A89" s="23" t="s">
        <v>2227</v>
      </c>
      <c r="B89" s="24">
        <v>44964</v>
      </c>
      <c r="C89" s="25" t="s">
        <v>121</v>
      </c>
      <c r="D89" s="26" t="s">
        <v>2228</v>
      </c>
      <c r="E89" s="6" t="s">
        <v>2229</v>
      </c>
      <c r="F89" s="24">
        <v>44984</v>
      </c>
      <c r="G89" s="25" t="s">
        <v>2230</v>
      </c>
      <c r="H89" s="27" t="s">
        <v>527</v>
      </c>
      <c r="I89" s="27" t="s">
        <v>871</v>
      </c>
      <c r="J89" s="28">
        <v>16032816</v>
      </c>
      <c r="K89" s="29">
        <v>16032816</v>
      </c>
      <c r="L89" s="29">
        <v>16032816</v>
      </c>
      <c r="M89" s="27" t="s">
        <v>872</v>
      </c>
      <c r="N89" s="27" t="s">
        <v>2231</v>
      </c>
      <c r="O89" s="27" t="s">
        <v>45</v>
      </c>
      <c r="P89" s="63">
        <v>100</v>
      </c>
      <c r="Q89" s="25">
        <v>0</v>
      </c>
      <c r="R89" s="25" t="s">
        <v>1921</v>
      </c>
      <c r="S89" s="67">
        <v>120</v>
      </c>
      <c r="T89" s="29">
        <v>62.55</v>
      </c>
      <c r="U89" s="28">
        <v>7506</v>
      </c>
      <c r="V89" s="28">
        <v>256320</v>
      </c>
      <c r="W89" s="28">
        <v>256320</v>
      </c>
      <c r="X89" s="28">
        <v>0</v>
      </c>
      <c r="Y89" s="28">
        <v>0</v>
      </c>
      <c r="Z89" s="28">
        <v>0</v>
      </c>
      <c r="AA89" s="28">
        <v>0</v>
      </c>
      <c r="AB89" s="28">
        <v>0</v>
      </c>
      <c r="AC89" s="28">
        <v>0</v>
      </c>
      <c r="AD89" s="28">
        <v>0</v>
      </c>
      <c r="AE89" s="28">
        <v>0</v>
      </c>
      <c r="AF89" s="28">
        <v>0</v>
      </c>
      <c r="AG89" s="28">
        <v>0</v>
      </c>
      <c r="AH89" s="28">
        <v>0</v>
      </c>
      <c r="AI89" s="28">
        <v>0</v>
      </c>
      <c r="AJ89" s="28">
        <v>0</v>
      </c>
      <c r="AK89" s="28">
        <v>0</v>
      </c>
      <c r="AL89" s="28">
        <v>2136</v>
      </c>
      <c r="AM89" s="28">
        <v>2136</v>
      </c>
      <c r="AN89" s="27"/>
      <c r="AO89" s="24">
        <v>45047</v>
      </c>
      <c r="AP89" s="24"/>
      <c r="AQ89" s="24"/>
      <c r="AR89" s="27" t="s">
        <v>47</v>
      </c>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row>
    <row r="90" spans="1:107" customFormat="1" ht="81.599999999999994" customHeight="1" x14ac:dyDescent="0.3">
      <c r="A90" s="23" t="s">
        <v>2232</v>
      </c>
      <c r="B90" s="24">
        <v>44964</v>
      </c>
      <c r="C90" s="25" t="s">
        <v>121</v>
      </c>
      <c r="D90" s="26" t="s">
        <v>2233</v>
      </c>
      <c r="E90" s="6" t="s">
        <v>2234</v>
      </c>
      <c r="F90" s="24">
        <v>44984</v>
      </c>
      <c r="G90" s="25" t="s">
        <v>2235</v>
      </c>
      <c r="H90" s="27" t="s">
        <v>527</v>
      </c>
      <c r="I90" s="27" t="s">
        <v>1146</v>
      </c>
      <c r="J90" s="28">
        <v>3806992.8</v>
      </c>
      <c r="K90" s="29">
        <v>3806992.8</v>
      </c>
      <c r="L90" s="29">
        <v>3806992.8</v>
      </c>
      <c r="M90" s="27" t="s">
        <v>2236</v>
      </c>
      <c r="N90" s="27" t="s">
        <v>2237</v>
      </c>
      <c r="O90" s="27" t="s">
        <v>45</v>
      </c>
      <c r="P90" s="63">
        <v>100</v>
      </c>
      <c r="Q90" s="25">
        <v>0</v>
      </c>
      <c r="R90" s="25" t="s">
        <v>1921</v>
      </c>
      <c r="S90" s="67">
        <v>60</v>
      </c>
      <c r="T90" s="29">
        <v>4.5699999999999994</v>
      </c>
      <c r="U90" s="28">
        <v>274.2</v>
      </c>
      <c r="V90" s="28">
        <v>833040</v>
      </c>
      <c r="W90" s="28">
        <v>833040</v>
      </c>
      <c r="X90" s="28">
        <v>0</v>
      </c>
      <c r="Y90" s="28">
        <v>0</v>
      </c>
      <c r="Z90" s="28">
        <v>0</v>
      </c>
      <c r="AA90" s="28">
        <v>0</v>
      </c>
      <c r="AB90" s="28">
        <v>0</v>
      </c>
      <c r="AC90" s="28">
        <v>0</v>
      </c>
      <c r="AD90" s="28">
        <v>0</v>
      </c>
      <c r="AE90" s="28">
        <v>0</v>
      </c>
      <c r="AF90" s="28">
        <v>0</v>
      </c>
      <c r="AG90" s="28">
        <v>0</v>
      </c>
      <c r="AH90" s="28">
        <v>0</v>
      </c>
      <c r="AI90" s="28">
        <v>0</v>
      </c>
      <c r="AJ90" s="28">
        <v>0</v>
      </c>
      <c r="AK90" s="28">
        <v>0</v>
      </c>
      <c r="AL90" s="28">
        <v>13884</v>
      </c>
      <c r="AM90" s="28">
        <v>13884</v>
      </c>
      <c r="AN90" s="27"/>
      <c r="AO90" s="24">
        <v>45047</v>
      </c>
      <c r="AP90" s="24"/>
      <c r="AQ90" s="24"/>
      <c r="AR90" s="27" t="s">
        <v>47</v>
      </c>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row>
    <row r="91" spans="1:107" customFormat="1" ht="81.599999999999994" customHeight="1" x14ac:dyDescent="0.3">
      <c r="A91" s="23" t="s">
        <v>2238</v>
      </c>
      <c r="B91" s="24">
        <v>44965</v>
      </c>
      <c r="C91" s="25" t="s">
        <v>121</v>
      </c>
      <c r="D91" s="26" t="s">
        <v>2239</v>
      </c>
      <c r="E91" s="6" t="s">
        <v>2240</v>
      </c>
      <c r="F91" s="24">
        <v>44991</v>
      </c>
      <c r="G91" s="23" t="s">
        <v>2241</v>
      </c>
      <c r="H91" s="27" t="s">
        <v>135</v>
      </c>
      <c r="I91" s="27" t="s">
        <v>1063</v>
      </c>
      <c r="J91" s="28">
        <v>88686628.799999997</v>
      </c>
      <c r="K91" s="29">
        <v>88686628.799999997</v>
      </c>
      <c r="L91" s="29">
        <v>88686628.799999997</v>
      </c>
      <c r="M91" s="27" t="s">
        <v>137</v>
      </c>
      <c r="N91" s="27" t="s">
        <v>1064</v>
      </c>
      <c r="O91" s="27" t="s">
        <v>988</v>
      </c>
      <c r="P91" s="63">
        <v>100</v>
      </c>
      <c r="Q91" s="25">
        <v>0</v>
      </c>
      <c r="R91" s="25" t="s">
        <v>1921</v>
      </c>
      <c r="S91" s="67">
        <v>60</v>
      </c>
      <c r="T91" s="29">
        <v>127.82</v>
      </c>
      <c r="U91" s="28">
        <v>7669.2</v>
      </c>
      <c r="V91" s="28">
        <v>693840</v>
      </c>
      <c r="W91" s="28">
        <v>693840</v>
      </c>
      <c r="X91" s="28">
        <v>0</v>
      </c>
      <c r="Y91" s="28">
        <v>0</v>
      </c>
      <c r="Z91" s="28">
        <v>0</v>
      </c>
      <c r="AA91" s="28">
        <v>0</v>
      </c>
      <c r="AB91" s="28">
        <v>0</v>
      </c>
      <c r="AC91" s="28">
        <v>0</v>
      </c>
      <c r="AD91" s="28">
        <v>0</v>
      </c>
      <c r="AE91" s="28">
        <v>0</v>
      </c>
      <c r="AF91" s="28">
        <v>0</v>
      </c>
      <c r="AG91" s="28">
        <v>0</v>
      </c>
      <c r="AH91" s="28">
        <v>0</v>
      </c>
      <c r="AI91" s="28">
        <v>0</v>
      </c>
      <c r="AJ91" s="28">
        <v>0</v>
      </c>
      <c r="AK91" s="28">
        <v>0</v>
      </c>
      <c r="AL91" s="28">
        <v>11564</v>
      </c>
      <c r="AM91" s="28">
        <v>11564</v>
      </c>
      <c r="AN91" s="27"/>
      <c r="AO91" s="24">
        <v>45139</v>
      </c>
      <c r="AP91" s="24"/>
      <c r="AQ91" s="24"/>
      <c r="AR91" s="27" t="s">
        <v>47</v>
      </c>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row>
    <row r="92" spans="1:107" customFormat="1" ht="81.599999999999994" customHeight="1" x14ac:dyDescent="0.3">
      <c r="A92" s="23" t="s">
        <v>2242</v>
      </c>
      <c r="B92" s="24">
        <v>44965</v>
      </c>
      <c r="C92" s="25" t="s">
        <v>121</v>
      </c>
      <c r="D92" s="26" t="s">
        <v>2243</v>
      </c>
      <c r="E92" s="6" t="s">
        <v>2244</v>
      </c>
      <c r="F92" s="24">
        <v>44991</v>
      </c>
      <c r="G92" s="23" t="s">
        <v>2245</v>
      </c>
      <c r="H92" s="27" t="s">
        <v>135</v>
      </c>
      <c r="I92" s="27" t="s">
        <v>2246</v>
      </c>
      <c r="J92" s="28">
        <v>61216234.200000003</v>
      </c>
      <c r="K92" s="29">
        <v>61216234.200000003</v>
      </c>
      <c r="L92" s="29">
        <v>61216234.200000003</v>
      </c>
      <c r="M92" s="27" t="s">
        <v>1042</v>
      </c>
      <c r="N92" s="27" t="s">
        <v>1043</v>
      </c>
      <c r="O92" s="27" t="s">
        <v>155</v>
      </c>
      <c r="P92" s="63">
        <v>100</v>
      </c>
      <c r="Q92" s="25">
        <v>0</v>
      </c>
      <c r="R92" s="25" t="s">
        <v>1921</v>
      </c>
      <c r="S92" s="67">
        <v>30</v>
      </c>
      <c r="T92" s="29">
        <v>387.42</v>
      </c>
      <c r="U92" s="28">
        <v>11622.6</v>
      </c>
      <c r="V92" s="28">
        <v>158010</v>
      </c>
      <c r="W92" s="28">
        <v>158010</v>
      </c>
      <c r="X92" s="28">
        <v>0</v>
      </c>
      <c r="Y92" s="28">
        <v>0</v>
      </c>
      <c r="Z92" s="28">
        <v>0</v>
      </c>
      <c r="AA92" s="28">
        <v>0</v>
      </c>
      <c r="AB92" s="28">
        <v>0</v>
      </c>
      <c r="AC92" s="28">
        <v>0</v>
      </c>
      <c r="AD92" s="28">
        <v>0</v>
      </c>
      <c r="AE92" s="28">
        <v>0</v>
      </c>
      <c r="AF92" s="28">
        <v>0</v>
      </c>
      <c r="AG92" s="28">
        <v>0</v>
      </c>
      <c r="AH92" s="28">
        <v>0</v>
      </c>
      <c r="AI92" s="28">
        <v>0</v>
      </c>
      <c r="AJ92" s="28">
        <v>0</v>
      </c>
      <c r="AK92" s="28">
        <v>0</v>
      </c>
      <c r="AL92" s="28">
        <v>5267</v>
      </c>
      <c r="AM92" s="28">
        <v>5267</v>
      </c>
      <c r="AN92" s="27"/>
      <c r="AO92" s="24">
        <v>45078</v>
      </c>
      <c r="AP92" s="24"/>
      <c r="AQ92" s="24"/>
      <c r="AR92" s="27" t="s">
        <v>47</v>
      </c>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row>
    <row r="93" spans="1:107" customFormat="1" ht="57.6" x14ac:dyDescent="0.3">
      <c r="A93" s="23" t="s">
        <v>2268</v>
      </c>
      <c r="B93" s="24">
        <v>44966</v>
      </c>
      <c r="C93" s="25" t="s">
        <v>121</v>
      </c>
      <c r="D93" s="26"/>
      <c r="E93" s="6" t="s">
        <v>2269</v>
      </c>
      <c r="F93" s="24"/>
      <c r="G93" s="25"/>
      <c r="H93" s="27" t="s">
        <v>143</v>
      </c>
      <c r="I93" s="27" t="s">
        <v>1122</v>
      </c>
      <c r="J93" s="28">
        <v>1128184523.4000001</v>
      </c>
      <c r="K93" s="29">
        <v>1128184523.4000001</v>
      </c>
      <c r="L93" s="29">
        <v>1128184523.4000001</v>
      </c>
      <c r="M93" s="27" t="s">
        <v>2270</v>
      </c>
      <c r="N93" s="27" t="s">
        <v>2271</v>
      </c>
      <c r="O93" s="27" t="s">
        <v>45</v>
      </c>
      <c r="P93" s="63">
        <v>100</v>
      </c>
      <c r="Q93" s="25">
        <v>0</v>
      </c>
      <c r="R93" s="25" t="s">
        <v>1921</v>
      </c>
      <c r="S93" s="67">
        <v>30</v>
      </c>
      <c r="T93" s="29">
        <v>183.34</v>
      </c>
      <c r="U93" s="28">
        <v>5500.2</v>
      </c>
      <c r="V93" s="28">
        <v>6153510</v>
      </c>
      <c r="W93" s="28">
        <v>6153510</v>
      </c>
      <c r="X93" s="28">
        <v>0</v>
      </c>
      <c r="Y93" s="28">
        <v>0</v>
      </c>
      <c r="Z93" s="28">
        <v>0</v>
      </c>
      <c r="AA93" s="28">
        <v>0</v>
      </c>
      <c r="AB93" s="28">
        <v>0</v>
      </c>
      <c r="AC93" s="28">
        <v>0</v>
      </c>
      <c r="AD93" s="28">
        <v>0</v>
      </c>
      <c r="AE93" s="28">
        <v>0</v>
      </c>
      <c r="AF93" s="28">
        <v>0</v>
      </c>
      <c r="AG93" s="28">
        <v>0</v>
      </c>
      <c r="AH93" s="28">
        <v>0</v>
      </c>
      <c r="AI93" s="28">
        <v>0</v>
      </c>
      <c r="AJ93" s="28">
        <v>0</v>
      </c>
      <c r="AK93" s="28">
        <v>0</v>
      </c>
      <c r="AL93" s="28">
        <v>205117</v>
      </c>
      <c r="AM93" s="28">
        <v>205117</v>
      </c>
      <c r="AN93" s="27"/>
      <c r="AO93" s="24">
        <v>45078</v>
      </c>
      <c r="AP93" s="24"/>
      <c r="AQ93" s="24"/>
      <c r="AR93" s="27"/>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row>
    <row r="94" spans="1:107" customFormat="1" ht="57.6" x14ac:dyDescent="0.3">
      <c r="A94" s="23" t="s">
        <v>2272</v>
      </c>
      <c r="B94" s="24">
        <v>44966</v>
      </c>
      <c r="C94" s="25" t="s">
        <v>121</v>
      </c>
      <c r="D94" s="26"/>
      <c r="E94" s="6" t="s">
        <v>2273</v>
      </c>
      <c r="F94" s="24"/>
      <c r="G94" s="25"/>
      <c r="H94" s="27" t="s">
        <v>143</v>
      </c>
      <c r="I94" s="27" t="s">
        <v>1122</v>
      </c>
      <c r="J94" s="28">
        <v>1688874911.4000001</v>
      </c>
      <c r="K94" s="29">
        <v>1688874911.4000001</v>
      </c>
      <c r="L94" s="29">
        <v>1688874911.4000001</v>
      </c>
      <c r="M94" s="27" t="s">
        <v>2270</v>
      </c>
      <c r="N94" s="27" t="s">
        <v>2271</v>
      </c>
      <c r="O94" s="27" t="s">
        <v>45</v>
      </c>
      <c r="P94" s="63">
        <v>100</v>
      </c>
      <c r="Q94" s="25">
        <v>0</v>
      </c>
      <c r="R94" s="25" t="s">
        <v>1921</v>
      </c>
      <c r="S94" s="67">
        <v>30</v>
      </c>
      <c r="T94" s="29">
        <v>183.34</v>
      </c>
      <c r="U94" s="28">
        <v>5500.2</v>
      </c>
      <c r="V94" s="28">
        <v>9211710</v>
      </c>
      <c r="W94" s="28">
        <v>9211710</v>
      </c>
      <c r="X94" s="28">
        <v>0</v>
      </c>
      <c r="Y94" s="28">
        <v>0</v>
      </c>
      <c r="Z94" s="28">
        <v>0</v>
      </c>
      <c r="AA94" s="28">
        <v>0</v>
      </c>
      <c r="AB94" s="28">
        <v>0</v>
      </c>
      <c r="AC94" s="28">
        <v>0</v>
      </c>
      <c r="AD94" s="28">
        <v>0</v>
      </c>
      <c r="AE94" s="28">
        <v>0</v>
      </c>
      <c r="AF94" s="28">
        <v>0</v>
      </c>
      <c r="AG94" s="28">
        <v>0</v>
      </c>
      <c r="AH94" s="28">
        <v>0</v>
      </c>
      <c r="AI94" s="28">
        <v>0</v>
      </c>
      <c r="AJ94" s="28">
        <v>0</v>
      </c>
      <c r="AK94" s="28">
        <v>0</v>
      </c>
      <c r="AL94" s="28">
        <v>307057</v>
      </c>
      <c r="AM94" s="28">
        <v>307057</v>
      </c>
      <c r="AN94" s="27"/>
      <c r="AO94" s="24">
        <v>45078</v>
      </c>
      <c r="AP94" s="24"/>
      <c r="AQ94" s="24"/>
      <c r="AR94" s="27"/>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row>
    <row r="95" spans="1:107" customFormat="1" ht="78" x14ac:dyDescent="0.3">
      <c r="A95" s="23" t="s">
        <v>2274</v>
      </c>
      <c r="B95" s="24">
        <v>44966</v>
      </c>
      <c r="C95" s="25" t="s">
        <v>121</v>
      </c>
      <c r="D95" s="26"/>
      <c r="E95" s="6" t="s">
        <v>2275</v>
      </c>
      <c r="F95" s="24"/>
      <c r="G95" s="25"/>
      <c r="H95" s="27"/>
      <c r="I95" s="27" t="s">
        <v>2276</v>
      </c>
      <c r="J95" s="28">
        <v>0</v>
      </c>
      <c r="K95" s="29">
        <v>0</v>
      </c>
      <c r="L95" s="29">
        <v>0</v>
      </c>
      <c r="M95" s="27"/>
      <c r="N95" s="27"/>
      <c r="O95" s="27"/>
      <c r="P95" s="63"/>
      <c r="Q95" s="25"/>
      <c r="R95" s="25"/>
      <c r="S95" s="67"/>
      <c r="T95" s="29" t="e">
        <v>#DIV/0!</v>
      </c>
      <c r="U95" s="28" t="e">
        <v>#DIV/0!</v>
      </c>
      <c r="V95" s="28">
        <v>0</v>
      </c>
      <c r="W95" s="28">
        <v>0</v>
      </c>
      <c r="X95" s="28">
        <v>0</v>
      </c>
      <c r="Y95" s="28">
        <v>0</v>
      </c>
      <c r="Z95" s="28">
        <v>0</v>
      </c>
      <c r="AA95" s="28">
        <v>0</v>
      </c>
      <c r="AB95" s="28">
        <v>0</v>
      </c>
      <c r="AC95" s="28">
        <v>0</v>
      </c>
      <c r="AD95" s="28">
        <v>0</v>
      </c>
      <c r="AE95" s="28">
        <v>0</v>
      </c>
      <c r="AF95" s="28">
        <v>0</v>
      </c>
      <c r="AG95" s="28">
        <v>0</v>
      </c>
      <c r="AH95" s="28">
        <v>0</v>
      </c>
      <c r="AI95" s="28">
        <v>0</v>
      </c>
      <c r="AJ95" s="28">
        <v>0</v>
      </c>
      <c r="AK95" s="28">
        <v>0</v>
      </c>
      <c r="AL95" s="28" t="e">
        <v>#DIV/0!</v>
      </c>
      <c r="AM95" s="28" t="e">
        <v>#DIV/0!</v>
      </c>
      <c r="AN95" s="27"/>
      <c r="AO95" s="24"/>
      <c r="AP95" s="24"/>
      <c r="AQ95" s="24"/>
      <c r="AR95" s="27"/>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row>
    <row r="96" spans="1:107" customFormat="1" ht="105" customHeight="1" x14ac:dyDescent="0.3">
      <c r="A96" s="23" t="s">
        <v>2277</v>
      </c>
      <c r="B96" s="24">
        <v>44966</v>
      </c>
      <c r="C96" s="25" t="s">
        <v>121</v>
      </c>
      <c r="D96" s="26"/>
      <c r="E96" s="6" t="s">
        <v>2278</v>
      </c>
      <c r="F96" s="24"/>
      <c r="G96" s="25"/>
      <c r="H96" s="27" t="s">
        <v>143</v>
      </c>
      <c r="I96" s="27" t="s">
        <v>2279</v>
      </c>
      <c r="J96" s="28">
        <v>799157569.5</v>
      </c>
      <c r="K96" s="29">
        <v>799157569.5</v>
      </c>
      <c r="L96" s="29">
        <v>799157569.5</v>
      </c>
      <c r="M96" s="27" t="s">
        <v>2280</v>
      </c>
      <c r="N96" s="27" t="s">
        <v>2281</v>
      </c>
      <c r="O96" s="27" t="s">
        <v>155</v>
      </c>
      <c r="P96" s="63">
        <v>0</v>
      </c>
      <c r="Q96" s="25">
        <v>100</v>
      </c>
      <c r="R96" s="25" t="s">
        <v>156</v>
      </c>
      <c r="S96" s="67">
        <v>30</v>
      </c>
      <c r="T96" s="29">
        <v>524.33000000000004</v>
      </c>
      <c r="U96" s="28">
        <v>15729.900000000001</v>
      </c>
      <c r="V96" s="28">
        <v>1524150</v>
      </c>
      <c r="W96" s="28">
        <v>1524150</v>
      </c>
      <c r="X96" s="28">
        <v>0</v>
      </c>
      <c r="Y96" s="28">
        <v>0</v>
      </c>
      <c r="Z96" s="28">
        <v>0</v>
      </c>
      <c r="AA96" s="28">
        <v>0</v>
      </c>
      <c r="AB96" s="28">
        <v>0</v>
      </c>
      <c r="AC96" s="28">
        <v>0</v>
      </c>
      <c r="AD96" s="28">
        <v>0</v>
      </c>
      <c r="AE96" s="28">
        <v>0</v>
      </c>
      <c r="AF96" s="28">
        <v>0</v>
      </c>
      <c r="AG96" s="28">
        <v>0</v>
      </c>
      <c r="AH96" s="28">
        <v>0</v>
      </c>
      <c r="AI96" s="28">
        <v>0</v>
      </c>
      <c r="AJ96" s="28">
        <v>0</v>
      </c>
      <c r="AK96" s="28">
        <v>0</v>
      </c>
      <c r="AL96" s="28">
        <v>50805</v>
      </c>
      <c r="AM96" s="28">
        <v>50805</v>
      </c>
      <c r="AN96" s="27"/>
      <c r="AO96" s="24">
        <v>45107</v>
      </c>
      <c r="AP96" s="24"/>
      <c r="AQ96" s="24"/>
      <c r="AR96" s="27"/>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row>
    <row r="97" spans="1:44" x14ac:dyDescent="0.3">
      <c r="A97" s="26"/>
      <c r="B97" s="24"/>
      <c r="C97" s="25"/>
      <c r="D97" s="26"/>
      <c r="E97" s="6"/>
      <c r="F97" s="24"/>
      <c r="G97" s="26"/>
      <c r="H97" s="27"/>
      <c r="I97" s="27"/>
      <c r="J97" s="28"/>
      <c r="K97" s="29"/>
      <c r="L97" s="29"/>
      <c r="M97" s="27"/>
      <c r="N97" s="27"/>
      <c r="O97" s="27"/>
      <c r="P97" s="63"/>
      <c r="Q97" s="25"/>
      <c r="R97" s="25"/>
      <c r="S97" s="67"/>
      <c r="T97" s="29"/>
      <c r="U97" s="28"/>
      <c r="V97" s="28"/>
      <c r="W97" s="28"/>
      <c r="X97" s="28"/>
      <c r="Y97" s="28"/>
      <c r="Z97" s="28"/>
      <c r="AA97" s="28"/>
      <c r="AB97" s="28"/>
      <c r="AC97" s="28"/>
      <c r="AD97" s="28"/>
      <c r="AE97" s="28"/>
      <c r="AF97" s="28"/>
      <c r="AG97" s="28"/>
      <c r="AH97" s="28"/>
      <c r="AI97" s="28"/>
      <c r="AJ97" s="28"/>
      <c r="AK97" s="28"/>
      <c r="AL97" s="28"/>
      <c r="AM97" s="28"/>
      <c r="AN97" s="27"/>
      <c r="AO97" s="24"/>
      <c r="AP97" s="24"/>
      <c r="AQ97" s="24"/>
      <c r="AR97" s="27"/>
    </row>
    <row r="98" spans="1:44" x14ac:dyDescent="0.3">
      <c r="A98" s="26"/>
      <c r="B98" s="24"/>
      <c r="C98" s="25"/>
      <c r="D98" s="26"/>
      <c r="E98" s="6"/>
      <c r="F98" s="24"/>
      <c r="G98" s="26"/>
      <c r="H98" s="27"/>
      <c r="I98" s="27"/>
      <c r="J98" s="28"/>
      <c r="K98" s="29"/>
      <c r="L98" s="29"/>
      <c r="M98" s="27"/>
      <c r="N98" s="27"/>
      <c r="O98" s="27"/>
      <c r="P98" s="63"/>
      <c r="Q98" s="25"/>
      <c r="R98" s="25"/>
      <c r="S98" s="67"/>
      <c r="T98" s="29"/>
      <c r="U98" s="28"/>
      <c r="V98" s="28"/>
      <c r="W98" s="28"/>
      <c r="X98" s="28"/>
      <c r="Y98" s="28"/>
      <c r="Z98" s="28"/>
      <c r="AA98" s="28"/>
      <c r="AB98" s="28"/>
      <c r="AC98" s="28"/>
      <c r="AD98" s="28"/>
      <c r="AE98" s="28"/>
      <c r="AF98" s="28"/>
      <c r="AG98" s="28"/>
      <c r="AH98" s="28"/>
      <c r="AI98" s="28"/>
      <c r="AJ98" s="28"/>
      <c r="AK98" s="28"/>
      <c r="AL98" s="28"/>
      <c r="AM98" s="28"/>
      <c r="AN98" s="27"/>
      <c r="AO98" s="24"/>
      <c r="AP98" s="24"/>
      <c r="AQ98" s="24"/>
      <c r="AR98" s="27"/>
    </row>
    <row r="99" spans="1:44" x14ac:dyDescent="0.3">
      <c r="A99" s="26"/>
      <c r="B99" s="24"/>
      <c r="C99" s="25"/>
      <c r="D99" s="26"/>
      <c r="E99" s="26"/>
      <c r="F99" s="26"/>
      <c r="G99" s="26"/>
      <c r="H99" s="26"/>
      <c r="I99" s="27"/>
      <c r="J99" s="34"/>
      <c r="K99" s="34"/>
      <c r="L99" s="34"/>
      <c r="M99" s="34"/>
      <c r="N99" s="39"/>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row>
    <row r="100" spans="1:44" x14ac:dyDescent="0.3">
      <c r="A100" s="26"/>
      <c r="B100" s="24"/>
      <c r="C100" s="25"/>
      <c r="D100" s="26"/>
      <c r="E100" s="6"/>
      <c r="F100" s="24"/>
      <c r="G100" s="26"/>
      <c r="H100" s="40"/>
      <c r="I100" s="27"/>
      <c r="J100" s="28"/>
      <c r="K100" s="29"/>
      <c r="L100" s="29"/>
      <c r="M100" s="27"/>
      <c r="N100" s="27"/>
      <c r="O100" s="27"/>
      <c r="P100" s="63"/>
      <c r="Q100" s="25"/>
      <c r="R100" s="25"/>
      <c r="S100" s="67"/>
      <c r="T100" s="29"/>
      <c r="U100" s="28"/>
      <c r="V100" s="28"/>
      <c r="W100" s="28"/>
      <c r="X100" s="28"/>
      <c r="Y100" s="28"/>
      <c r="Z100" s="28"/>
      <c r="AA100" s="28"/>
      <c r="AB100" s="28"/>
      <c r="AC100" s="28"/>
      <c r="AD100" s="28"/>
      <c r="AE100" s="28"/>
      <c r="AF100" s="28"/>
      <c r="AG100" s="28"/>
      <c r="AH100" s="28"/>
      <c r="AI100" s="28"/>
      <c r="AJ100" s="28"/>
      <c r="AK100" s="28"/>
      <c r="AL100" s="28"/>
      <c r="AM100" s="28"/>
      <c r="AN100" s="27"/>
      <c r="AO100" s="24"/>
      <c r="AP100" s="24"/>
      <c r="AQ100" s="24"/>
      <c r="AR100" s="27"/>
    </row>
    <row r="101" spans="1:44" x14ac:dyDescent="0.3">
      <c r="A101" s="26"/>
      <c r="B101" s="24"/>
      <c r="C101" s="25"/>
      <c r="D101" s="26"/>
      <c r="E101" s="6"/>
      <c r="F101" s="24"/>
      <c r="G101" s="26"/>
      <c r="H101" s="40"/>
      <c r="I101" s="27"/>
      <c r="J101" s="28"/>
      <c r="K101" s="29"/>
      <c r="L101" s="29"/>
      <c r="M101" s="27"/>
      <c r="N101" s="27"/>
      <c r="O101" s="27"/>
      <c r="P101" s="25"/>
      <c r="Q101" s="25"/>
      <c r="R101" s="25"/>
      <c r="S101" s="67"/>
      <c r="T101" s="29"/>
      <c r="U101" s="28"/>
      <c r="V101" s="28"/>
      <c r="W101" s="28"/>
      <c r="X101" s="28"/>
      <c r="Y101" s="28"/>
      <c r="Z101" s="28"/>
      <c r="AA101" s="28"/>
      <c r="AB101" s="28"/>
      <c r="AC101" s="28"/>
      <c r="AD101" s="28"/>
      <c r="AE101" s="28"/>
      <c r="AF101" s="28"/>
      <c r="AG101" s="28"/>
      <c r="AH101" s="28"/>
      <c r="AI101" s="28"/>
      <c r="AJ101" s="28"/>
      <c r="AK101" s="28"/>
      <c r="AL101" s="28"/>
      <c r="AM101" s="28"/>
      <c r="AN101" s="27"/>
      <c r="AO101" s="24"/>
      <c r="AP101" s="24"/>
      <c r="AQ101" s="24"/>
      <c r="AR101" s="27"/>
    </row>
    <row r="102" spans="1:44" x14ac:dyDescent="0.3">
      <c r="A102" s="26"/>
      <c r="B102" s="24"/>
      <c r="C102" s="25"/>
      <c r="D102" s="26"/>
      <c r="E102" s="6"/>
      <c r="F102" s="24"/>
      <c r="G102" s="26"/>
      <c r="H102" s="40"/>
      <c r="I102" s="27"/>
      <c r="J102" s="28"/>
      <c r="K102" s="29"/>
      <c r="L102" s="29"/>
      <c r="M102" s="27"/>
      <c r="N102" s="27"/>
      <c r="O102" s="27"/>
      <c r="P102" s="63"/>
      <c r="Q102" s="25"/>
      <c r="R102" s="25"/>
      <c r="S102" s="67"/>
      <c r="T102" s="29"/>
      <c r="U102" s="28"/>
      <c r="V102" s="28"/>
      <c r="W102" s="28"/>
      <c r="X102" s="28"/>
      <c r="Y102" s="28"/>
      <c r="Z102" s="28"/>
      <c r="AA102" s="28"/>
      <c r="AB102" s="28"/>
      <c r="AC102" s="28"/>
      <c r="AD102" s="28"/>
      <c r="AE102" s="28"/>
      <c r="AF102" s="28"/>
      <c r="AG102" s="28"/>
      <c r="AH102" s="28"/>
      <c r="AI102" s="28"/>
      <c r="AJ102" s="28"/>
      <c r="AK102" s="28"/>
      <c r="AL102" s="28"/>
      <c r="AM102" s="28"/>
      <c r="AN102" s="27"/>
      <c r="AO102" s="24"/>
      <c r="AP102" s="24"/>
      <c r="AQ102" s="24"/>
      <c r="AR102" s="27"/>
    </row>
    <row r="103" spans="1:44" x14ac:dyDescent="0.3">
      <c r="A103" s="26"/>
      <c r="B103" s="24"/>
      <c r="C103" s="25"/>
      <c r="D103" s="26"/>
      <c r="E103" s="6"/>
      <c r="F103" s="24"/>
      <c r="G103" s="26"/>
      <c r="H103" s="27"/>
      <c r="I103" s="27"/>
      <c r="J103" s="28"/>
      <c r="K103" s="29"/>
      <c r="L103" s="29"/>
      <c r="M103" s="27"/>
      <c r="N103" s="27"/>
      <c r="O103" s="27"/>
      <c r="P103" s="63"/>
      <c r="Q103" s="25"/>
      <c r="R103" s="25"/>
      <c r="S103" s="68"/>
      <c r="T103" s="29"/>
      <c r="U103" s="28"/>
      <c r="V103" s="28"/>
      <c r="W103" s="28"/>
      <c r="X103" s="28"/>
      <c r="Y103" s="28"/>
      <c r="Z103" s="28"/>
      <c r="AA103" s="28"/>
      <c r="AB103" s="28"/>
      <c r="AC103" s="28"/>
      <c r="AD103" s="28"/>
      <c r="AE103" s="28"/>
      <c r="AF103" s="28"/>
      <c r="AG103" s="28"/>
      <c r="AH103" s="28"/>
      <c r="AI103" s="28"/>
      <c r="AJ103" s="28"/>
      <c r="AK103" s="28"/>
      <c r="AL103" s="28"/>
      <c r="AM103" s="28"/>
      <c r="AN103" s="27"/>
      <c r="AO103" s="24"/>
      <c r="AP103" s="24"/>
      <c r="AQ103" s="24"/>
      <c r="AR103" s="27"/>
    </row>
    <row r="104" spans="1:44" x14ac:dyDescent="0.3">
      <c r="A104" s="26"/>
      <c r="B104" s="24"/>
      <c r="C104" s="25"/>
      <c r="D104" s="26"/>
      <c r="E104" s="6"/>
      <c r="F104" s="24"/>
      <c r="G104" s="26"/>
      <c r="H104" s="27"/>
      <c r="I104" s="27"/>
      <c r="J104" s="28"/>
      <c r="K104" s="29"/>
      <c r="L104" s="29"/>
      <c r="M104" s="27"/>
      <c r="N104" s="27"/>
      <c r="O104" s="27"/>
      <c r="P104" s="25"/>
      <c r="Q104" s="25"/>
      <c r="R104" s="25"/>
      <c r="S104" s="68"/>
      <c r="T104" s="29"/>
      <c r="U104" s="49"/>
      <c r="V104" s="28"/>
      <c r="W104" s="28"/>
      <c r="X104" s="28"/>
      <c r="Y104" s="28"/>
      <c r="Z104" s="28"/>
      <c r="AA104" s="28"/>
      <c r="AB104" s="28"/>
      <c r="AC104" s="28"/>
      <c r="AD104" s="28"/>
      <c r="AE104" s="28"/>
      <c r="AF104" s="28"/>
      <c r="AG104" s="28"/>
      <c r="AH104" s="28"/>
      <c r="AI104" s="28"/>
      <c r="AJ104" s="28"/>
      <c r="AK104" s="28"/>
      <c r="AL104" s="28"/>
      <c r="AM104" s="28"/>
      <c r="AN104" s="27"/>
      <c r="AO104" s="24"/>
      <c r="AP104" s="24"/>
      <c r="AQ104" s="24"/>
      <c r="AR104" s="27"/>
    </row>
    <row r="105" spans="1:44" x14ac:dyDescent="0.3">
      <c r="A105" s="26"/>
      <c r="B105" s="24"/>
      <c r="C105" s="25"/>
      <c r="D105" s="26"/>
      <c r="E105" s="6"/>
      <c r="F105" s="24"/>
      <c r="G105" s="26"/>
      <c r="H105" s="27"/>
      <c r="I105" s="27"/>
      <c r="J105" s="28"/>
      <c r="K105" s="29"/>
      <c r="L105" s="29"/>
      <c r="M105" s="27"/>
      <c r="N105" s="27"/>
      <c r="O105" s="27"/>
      <c r="P105" s="63"/>
      <c r="Q105" s="25"/>
      <c r="R105" s="25"/>
      <c r="S105" s="67"/>
      <c r="T105" s="29"/>
      <c r="U105" s="28"/>
      <c r="V105" s="28"/>
      <c r="W105" s="28"/>
      <c r="X105" s="28"/>
      <c r="Y105" s="28"/>
      <c r="Z105" s="28"/>
      <c r="AA105" s="28"/>
      <c r="AB105" s="28"/>
      <c r="AC105" s="28"/>
      <c r="AD105" s="28"/>
      <c r="AE105" s="28"/>
      <c r="AF105" s="28"/>
      <c r="AG105" s="28"/>
      <c r="AH105" s="28"/>
      <c r="AI105" s="28"/>
      <c r="AJ105" s="28"/>
      <c r="AK105" s="28"/>
      <c r="AL105" s="28"/>
      <c r="AM105" s="28"/>
      <c r="AN105" s="27"/>
      <c r="AO105" s="24"/>
      <c r="AP105" s="24"/>
      <c r="AQ105" s="24"/>
      <c r="AR105" s="27"/>
    </row>
    <row r="106" spans="1:44" x14ac:dyDescent="0.3">
      <c r="A106" s="26"/>
      <c r="B106" s="24"/>
      <c r="C106" s="25"/>
      <c r="D106" s="26"/>
      <c r="E106" s="6"/>
      <c r="F106" s="24"/>
      <c r="G106" s="26"/>
      <c r="H106" s="27"/>
      <c r="I106" s="27"/>
      <c r="J106" s="28"/>
      <c r="K106" s="29"/>
      <c r="L106" s="29"/>
      <c r="M106" s="27"/>
      <c r="N106" s="27"/>
      <c r="O106" s="27"/>
      <c r="P106" s="63"/>
      <c r="Q106" s="25"/>
      <c r="R106" s="25"/>
      <c r="S106" s="68"/>
      <c r="T106" s="29"/>
      <c r="U106" s="49"/>
      <c r="V106" s="28"/>
      <c r="W106" s="28"/>
      <c r="X106" s="28"/>
      <c r="Y106" s="28"/>
      <c r="Z106" s="28"/>
      <c r="AA106" s="28"/>
      <c r="AB106" s="28"/>
      <c r="AC106" s="28"/>
      <c r="AD106" s="28"/>
      <c r="AE106" s="28"/>
      <c r="AF106" s="28"/>
      <c r="AG106" s="28"/>
      <c r="AH106" s="28"/>
      <c r="AI106" s="28"/>
      <c r="AJ106" s="28"/>
      <c r="AK106" s="28"/>
      <c r="AL106" s="28"/>
      <c r="AM106" s="28"/>
      <c r="AN106" s="27"/>
      <c r="AO106" s="24"/>
      <c r="AP106" s="24"/>
      <c r="AQ106" s="24"/>
      <c r="AR106" s="27"/>
    </row>
    <row r="107" spans="1:44" x14ac:dyDescent="0.3">
      <c r="A107" s="26"/>
      <c r="B107" s="24"/>
      <c r="C107" s="25"/>
      <c r="D107" s="26"/>
      <c r="E107" s="6"/>
      <c r="F107" s="24"/>
      <c r="G107" s="26"/>
      <c r="H107" s="27"/>
      <c r="I107" s="27"/>
      <c r="J107" s="28"/>
      <c r="K107" s="29"/>
      <c r="L107" s="29"/>
      <c r="M107" s="27"/>
      <c r="N107" s="27"/>
      <c r="O107" s="27"/>
      <c r="P107" s="63"/>
      <c r="Q107" s="25"/>
      <c r="R107" s="25"/>
      <c r="S107" s="67"/>
      <c r="T107" s="29"/>
      <c r="U107" s="28"/>
      <c r="V107" s="28"/>
      <c r="W107" s="28"/>
      <c r="X107" s="28"/>
      <c r="Y107" s="28"/>
      <c r="Z107" s="28"/>
      <c r="AA107" s="28"/>
      <c r="AB107" s="28"/>
      <c r="AC107" s="28"/>
      <c r="AD107" s="28"/>
      <c r="AE107" s="28"/>
      <c r="AF107" s="28"/>
      <c r="AG107" s="28"/>
      <c r="AH107" s="28"/>
      <c r="AI107" s="28"/>
      <c r="AJ107" s="28"/>
      <c r="AK107" s="28"/>
      <c r="AL107" s="28"/>
      <c r="AM107" s="28"/>
      <c r="AN107" s="27"/>
      <c r="AO107" s="24"/>
      <c r="AP107" s="24"/>
      <c r="AQ107" s="24"/>
      <c r="AR107" s="27"/>
    </row>
    <row r="108" spans="1:44" x14ac:dyDescent="0.3">
      <c r="A108" s="26"/>
      <c r="B108" s="24"/>
      <c r="C108" s="25"/>
      <c r="D108" s="26"/>
      <c r="E108" s="6"/>
      <c r="F108" s="24"/>
      <c r="G108" s="25"/>
      <c r="H108" s="27"/>
      <c r="J108" s="28"/>
      <c r="K108" s="29"/>
      <c r="L108" s="29"/>
      <c r="M108" s="27"/>
      <c r="N108" s="27"/>
      <c r="O108" s="27"/>
      <c r="P108" s="63"/>
      <c r="Q108" s="25"/>
      <c r="R108" s="25"/>
      <c r="S108" s="67"/>
      <c r="T108" s="29"/>
      <c r="U108" s="28"/>
      <c r="V108" s="28"/>
      <c r="W108" s="28"/>
      <c r="X108" s="28"/>
      <c r="Y108" s="28"/>
      <c r="Z108" s="28"/>
      <c r="AA108" s="28"/>
      <c r="AB108" s="28"/>
      <c r="AC108" s="28"/>
      <c r="AD108" s="28"/>
      <c r="AE108" s="28"/>
      <c r="AF108" s="28"/>
      <c r="AG108" s="28"/>
      <c r="AH108" s="28"/>
      <c r="AI108" s="28"/>
      <c r="AJ108" s="28"/>
      <c r="AK108" s="28"/>
      <c r="AL108" s="28"/>
      <c r="AM108" s="28"/>
      <c r="AN108" s="27"/>
      <c r="AO108" s="24"/>
      <c r="AP108" s="24"/>
      <c r="AQ108" s="24"/>
      <c r="AR108" s="27"/>
    </row>
    <row r="109" spans="1:44" x14ac:dyDescent="0.3">
      <c r="A109" s="26"/>
      <c r="B109" s="24"/>
      <c r="C109" s="25"/>
      <c r="D109" s="26"/>
      <c r="E109" s="6"/>
      <c r="F109" s="24"/>
      <c r="G109" s="26"/>
      <c r="H109" s="27"/>
      <c r="I109" s="27"/>
      <c r="J109" s="28"/>
      <c r="K109" s="29"/>
      <c r="L109" s="29"/>
      <c r="M109" s="27"/>
      <c r="N109" s="27"/>
      <c r="O109" s="27"/>
      <c r="P109" s="63"/>
      <c r="Q109" s="25"/>
      <c r="R109" s="25"/>
      <c r="S109" s="67"/>
      <c r="T109" s="29"/>
      <c r="U109" s="28"/>
      <c r="V109" s="28"/>
      <c r="W109" s="28"/>
      <c r="X109" s="28"/>
      <c r="Y109" s="28"/>
      <c r="Z109" s="28"/>
      <c r="AA109" s="28"/>
      <c r="AB109" s="28"/>
      <c r="AC109" s="28"/>
      <c r="AD109" s="28"/>
      <c r="AE109" s="28"/>
      <c r="AF109" s="28"/>
      <c r="AG109" s="28"/>
      <c r="AH109" s="28"/>
      <c r="AI109" s="28"/>
      <c r="AJ109" s="28"/>
      <c r="AK109" s="28"/>
      <c r="AL109" s="28"/>
      <c r="AM109" s="28"/>
      <c r="AN109" s="27"/>
      <c r="AO109" s="24"/>
      <c r="AP109" s="24"/>
      <c r="AQ109" s="24"/>
      <c r="AR109" s="27"/>
    </row>
    <row r="110" spans="1:44" x14ac:dyDescent="0.3">
      <c r="A110" s="26"/>
      <c r="B110" s="24"/>
      <c r="C110" s="25"/>
      <c r="D110" s="26"/>
      <c r="E110" s="6"/>
      <c r="F110" s="24"/>
      <c r="G110" s="26"/>
      <c r="H110" s="27"/>
      <c r="J110" s="28"/>
      <c r="K110" s="29"/>
      <c r="L110" s="29"/>
      <c r="M110" s="27"/>
      <c r="N110" s="27"/>
      <c r="O110" s="27"/>
      <c r="P110" s="63"/>
      <c r="Q110" s="25"/>
      <c r="R110" s="25"/>
      <c r="S110" s="68"/>
      <c r="T110" s="29"/>
      <c r="U110" s="49"/>
      <c r="V110" s="28"/>
      <c r="W110" s="28"/>
      <c r="X110" s="28"/>
      <c r="Y110" s="28"/>
      <c r="Z110" s="28"/>
      <c r="AA110" s="28"/>
      <c r="AB110" s="28"/>
      <c r="AC110" s="28"/>
      <c r="AD110" s="28"/>
      <c r="AE110" s="28"/>
      <c r="AF110" s="28"/>
      <c r="AG110" s="28"/>
      <c r="AH110" s="28"/>
      <c r="AI110" s="28"/>
      <c r="AJ110" s="28"/>
      <c r="AK110" s="28"/>
      <c r="AL110" s="28"/>
      <c r="AM110" s="28"/>
      <c r="AN110" s="27"/>
      <c r="AO110" s="24"/>
      <c r="AP110" s="24"/>
      <c r="AQ110" s="24"/>
      <c r="AR110" s="27"/>
    </row>
    <row r="111" spans="1:44" x14ac:dyDescent="0.3">
      <c r="A111" s="26"/>
      <c r="B111" s="24"/>
      <c r="C111" s="25"/>
      <c r="D111" s="26"/>
      <c r="E111" s="6"/>
      <c r="F111" s="24"/>
      <c r="G111" s="26"/>
      <c r="H111" s="27"/>
      <c r="I111" s="27"/>
      <c r="J111" s="28"/>
      <c r="K111" s="29"/>
      <c r="L111" s="29"/>
      <c r="M111" s="27"/>
      <c r="N111" s="27"/>
      <c r="O111" s="27"/>
      <c r="P111" s="63"/>
      <c r="Q111" s="25"/>
      <c r="R111" s="25"/>
      <c r="S111" s="67"/>
      <c r="T111" s="29"/>
      <c r="U111" s="28"/>
      <c r="V111" s="28"/>
      <c r="W111" s="28"/>
      <c r="X111" s="28"/>
      <c r="Y111" s="28"/>
      <c r="Z111" s="28"/>
      <c r="AA111" s="28"/>
      <c r="AB111" s="28"/>
      <c r="AC111" s="28"/>
      <c r="AD111" s="28"/>
      <c r="AE111" s="28"/>
      <c r="AF111" s="28"/>
      <c r="AG111" s="28"/>
      <c r="AH111" s="28"/>
      <c r="AI111" s="28"/>
      <c r="AJ111" s="28"/>
      <c r="AK111" s="28"/>
      <c r="AL111" s="28"/>
      <c r="AM111" s="28"/>
      <c r="AN111" s="27"/>
      <c r="AO111" s="24"/>
      <c r="AP111" s="24"/>
      <c r="AQ111" s="24"/>
      <c r="AR111" s="27"/>
    </row>
    <row r="112" spans="1:44" x14ac:dyDescent="0.3">
      <c r="A112" s="26"/>
      <c r="B112" s="24"/>
      <c r="C112" s="25"/>
      <c r="D112" s="26"/>
      <c r="E112" s="6"/>
      <c r="F112" s="24"/>
      <c r="G112" s="26"/>
      <c r="H112" s="27"/>
      <c r="I112" s="27"/>
      <c r="J112" s="28"/>
      <c r="K112" s="29"/>
      <c r="L112" s="29"/>
      <c r="M112" s="27"/>
      <c r="N112" s="27"/>
      <c r="O112" s="27"/>
      <c r="P112" s="63"/>
      <c r="Q112" s="25"/>
      <c r="R112" s="25"/>
      <c r="S112" s="67"/>
      <c r="T112" s="29"/>
      <c r="U112" s="28"/>
      <c r="V112" s="28"/>
      <c r="W112" s="28"/>
      <c r="X112" s="28"/>
      <c r="Y112" s="28"/>
      <c r="Z112" s="28"/>
      <c r="AA112" s="28"/>
      <c r="AB112" s="28"/>
      <c r="AC112" s="28"/>
      <c r="AD112" s="28"/>
      <c r="AE112" s="28"/>
      <c r="AF112" s="28"/>
      <c r="AG112" s="28"/>
      <c r="AH112" s="28"/>
      <c r="AI112" s="28"/>
      <c r="AJ112" s="28"/>
      <c r="AK112" s="28"/>
      <c r="AL112" s="28"/>
      <c r="AM112" s="28"/>
      <c r="AN112" s="27"/>
      <c r="AO112" s="24"/>
      <c r="AP112" s="24"/>
      <c r="AQ112" s="24"/>
      <c r="AR112" s="27"/>
    </row>
    <row r="113" spans="1:44" x14ac:dyDescent="0.3">
      <c r="A113" s="26"/>
      <c r="B113" s="24"/>
      <c r="C113" s="25"/>
      <c r="D113" s="26"/>
      <c r="E113" s="6"/>
      <c r="F113" s="24"/>
      <c r="G113" s="26"/>
      <c r="H113" s="27"/>
      <c r="I113" s="27"/>
      <c r="J113" s="28"/>
      <c r="K113" s="29"/>
      <c r="L113" s="29"/>
      <c r="M113" s="27"/>
      <c r="N113" s="27"/>
      <c r="O113" s="27"/>
      <c r="P113" s="63"/>
      <c r="Q113" s="25"/>
      <c r="R113" s="25"/>
      <c r="S113" s="67"/>
      <c r="T113" s="29"/>
      <c r="U113" s="28"/>
      <c r="V113" s="28"/>
      <c r="W113" s="28"/>
      <c r="X113" s="28"/>
      <c r="Y113" s="28"/>
      <c r="Z113" s="28"/>
      <c r="AA113" s="28"/>
      <c r="AB113" s="28"/>
      <c r="AC113" s="28"/>
      <c r="AD113" s="28"/>
      <c r="AE113" s="28"/>
      <c r="AF113" s="28"/>
      <c r="AG113" s="28"/>
      <c r="AH113" s="28"/>
      <c r="AI113" s="28"/>
      <c r="AJ113" s="28"/>
      <c r="AK113" s="28"/>
      <c r="AL113" s="28"/>
      <c r="AM113" s="28"/>
      <c r="AN113" s="27"/>
      <c r="AO113" s="24"/>
      <c r="AP113" s="24"/>
      <c r="AQ113" s="24"/>
      <c r="AR113" s="27"/>
    </row>
    <row r="114" spans="1:44" x14ac:dyDescent="0.3">
      <c r="A114" s="26"/>
      <c r="B114" s="24"/>
      <c r="C114" s="25"/>
      <c r="D114" s="26"/>
      <c r="E114" s="6"/>
      <c r="F114" s="24"/>
      <c r="G114" s="25"/>
      <c r="H114" s="27"/>
      <c r="I114" s="27"/>
      <c r="J114" s="28"/>
      <c r="K114" s="29"/>
      <c r="L114" s="29"/>
      <c r="M114" s="27"/>
      <c r="N114" s="27"/>
      <c r="O114" s="27"/>
      <c r="P114" s="63"/>
      <c r="Q114" s="25"/>
      <c r="R114" s="25"/>
      <c r="S114" s="67"/>
      <c r="T114" s="29"/>
      <c r="U114" s="28"/>
      <c r="V114" s="28"/>
      <c r="W114" s="28"/>
      <c r="X114" s="28"/>
      <c r="Y114" s="28"/>
      <c r="Z114" s="28"/>
      <c r="AA114" s="28"/>
      <c r="AB114" s="28"/>
      <c r="AC114" s="28"/>
      <c r="AD114" s="28"/>
      <c r="AE114" s="28"/>
      <c r="AF114" s="28"/>
      <c r="AG114" s="28"/>
      <c r="AH114" s="28"/>
      <c r="AI114" s="28"/>
      <c r="AJ114" s="28"/>
      <c r="AK114" s="28"/>
      <c r="AL114" s="28"/>
      <c r="AM114" s="28"/>
      <c r="AN114" s="27"/>
      <c r="AO114" s="24"/>
      <c r="AP114" s="24"/>
      <c r="AQ114" s="24"/>
      <c r="AR114" s="27"/>
    </row>
    <row r="115" spans="1:44" x14ac:dyDescent="0.3">
      <c r="A115" s="26"/>
      <c r="B115" s="24"/>
      <c r="C115" s="25"/>
      <c r="D115" s="26"/>
      <c r="E115" s="6"/>
      <c r="F115" s="24"/>
      <c r="G115" s="26"/>
      <c r="H115" s="27"/>
      <c r="I115" s="27"/>
      <c r="J115" s="28"/>
      <c r="K115" s="29"/>
      <c r="L115" s="29"/>
      <c r="M115" s="27"/>
      <c r="N115" s="27"/>
      <c r="O115" s="27"/>
      <c r="P115" s="63"/>
      <c r="Q115" s="25"/>
      <c r="R115" s="25"/>
      <c r="S115" s="67"/>
      <c r="T115" s="29"/>
      <c r="U115" s="28"/>
      <c r="V115" s="28"/>
      <c r="W115" s="28"/>
      <c r="X115" s="28"/>
      <c r="Y115" s="28"/>
      <c r="Z115" s="28"/>
      <c r="AA115" s="28"/>
      <c r="AB115" s="28"/>
      <c r="AC115" s="28"/>
      <c r="AD115" s="28"/>
      <c r="AE115" s="28"/>
      <c r="AF115" s="28"/>
      <c r="AG115" s="28"/>
      <c r="AH115" s="28"/>
      <c r="AI115" s="28"/>
      <c r="AJ115" s="28"/>
      <c r="AK115" s="28"/>
      <c r="AL115" s="28"/>
      <c r="AM115" s="28"/>
      <c r="AN115" s="27"/>
      <c r="AO115" s="24"/>
      <c r="AP115" s="24"/>
      <c r="AQ115" s="24"/>
      <c r="AR115" s="27"/>
    </row>
    <row r="116" spans="1:44" x14ac:dyDescent="0.3">
      <c r="A116" s="26"/>
      <c r="B116" s="24"/>
      <c r="C116" s="25"/>
      <c r="D116" s="26"/>
      <c r="E116" s="6"/>
      <c r="F116" s="24"/>
      <c r="G116" s="26"/>
      <c r="H116" s="27"/>
      <c r="I116" s="27"/>
      <c r="J116" s="28"/>
      <c r="K116" s="29"/>
      <c r="L116" s="29"/>
      <c r="M116" s="27"/>
      <c r="N116" s="27"/>
      <c r="O116" s="27"/>
      <c r="P116" s="63"/>
      <c r="Q116" s="25"/>
      <c r="R116" s="25"/>
      <c r="S116" s="67"/>
      <c r="T116" s="29"/>
      <c r="U116" s="28"/>
      <c r="V116" s="28"/>
      <c r="W116" s="28"/>
      <c r="X116" s="28"/>
      <c r="Y116" s="28"/>
      <c r="Z116" s="28"/>
      <c r="AA116" s="28"/>
      <c r="AB116" s="28"/>
      <c r="AC116" s="28"/>
      <c r="AD116" s="28"/>
      <c r="AE116" s="28"/>
      <c r="AF116" s="28"/>
      <c r="AG116" s="28"/>
      <c r="AH116" s="28"/>
      <c r="AI116" s="28"/>
      <c r="AJ116" s="28"/>
      <c r="AK116" s="28"/>
      <c r="AL116" s="28"/>
      <c r="AM116" s="28"/>
      <c r="AN116" s="27"/>
      <c r="AO116" s="24"/>
      <c r="AP116" s="24"/>
      <c r="AQ116" s="24"/>
      <c r="AR116" s="27"/>
    </row>
    <row r="117" spans="1:44" x14ac:dyDescent="0.3">
      <c r="A117" s="26"/>
      <c r="B117" s="24"/>
      <c r="C117" s="25"/>
      <c r="D117" s="26"/>
      <c r="E117" s="6"/>
      <c r="F117" s="24"/>
      <c r="G117" s="26"/>
      <c r="H117" s="27"/>
      <c r="I117" s="27"/>
      <c r="J117" s="28"/>
      <c r="K117" s="29"/>
      <c r="L117" s="29"/>
      <c r="M117" s="27"/>
      <c r="N117" s="27"/>
      <c r="O117" s="27"/>
      <c r="P117" s="63"/>
      <c r="Q117" s="25"/>
      <c r="R117" s="25"/>
      <c r="S117" s="67"/>
      <c r="T117" s="29"/>
      <c r="U117" s="28"/>
      <c r="V117" s="28"/>
      <c r="W117" s="28"/>
      <c r="X117" s="28"/>
      <c r="Y117" s="28"/>
      <c r="Z117" s="28"/>
      <c r="AA117" s="28"/>
      <c r="AB117" s="28"/>
      <c r="AC117" s="28"/>
      <c r="AD117" s="28"/>
      <c r="AE117" s="28"/>
      <c r="AF117" s="28"/>
      <c r="AG117" s="28"/>
      <c r="AH117" s="28"/>
      <c r="AI117" s="28"/>
      <c r="AJ117" s="28"/>
      <c r="AK117" s="28"/>
      <c r="AL117" s="28"/>
      <c r="AM117" s="28"/>
      <c r="AN117" s="27"/>
      <c r="AO117" s="24"/>
      <c r="AP117" s="24"/>
      <c r="AQ117" s="24"/>
      <c r="AR117" s="27"/>
    </row>
    <row r="118" spans="1:44" x14ac:dyDescent="0.3">
      <c r="A118" s="26"/>
      <c r="B118" s="24"/>
      <c r="C118" s="25"/>
      <c r="D118" s="26"/>
      <c r="E118" s="6"/>
      <c r="F118" s="24"/>
      <c r="G118" s="26"/>
      <c r="H118" s="27"/>
      <c r="I118" s="27"/>
      <c r="J118" s="28"/>
      <c r="K118" s="29"/>
      <c r="L118" s="29"/>
      <c r="M118" s="27"/>
      <c r="N118" s="27"/>
      <c r="O118" s="27"/>
      <c r="P118" s="63"/>
      <c r="Q118" s="25"/>
      <c r="R118" s="25"/>
      <c r="S118" s="67"/>
      <c r="T118" s="29"/>
      <c r="U118" s="28"/>
      <c r="V118" s="28"/>
      <c r="W118" s="28"/>
      <c r="X118" s="28"/>
      <c r="Y118" s="28"/>
      <c r="Z118" s="28"/>
      <c r="AA118" s="28"/>
      <c r="AB118" s="28"/>
      <c r="AC118" s="28"/>
      <c r="AD118" s="28"/>
      <c r="AE118" s="28"/>
      <c r="AF118" s="28"/>
      <c r="AG118" s="28"/>
      <c r="AH118" s="28"/>
      <c r="AI118" s="28"/>
      <c r="AJ118" s="28"/>
      <c r="AK118" s="28"/>
      <c r="AL118" s="28"/>
      <c r="AM118" s="28"/>
      <c r="AN118" s="27"/>
      <c r="AO118" s="24"/>
      <c r="AP118" s="24"/>
      <c r="AQ118" s="24"/>
      <c r="AR118" s="27"/>
    </row>
    <row r="119" spans="1:44" x14ac:dyDescent="0.3">
      <c r="A119" s="26"/>
      <c r="B119" s="24"/>
      <c r="C119" s="25"/>
      <c r="D119" s="26"/>
      <c r="E119" s="6"/>
      <c r="F119" s="24"/>
      <c r="G119" s="25"/>
      <c r="H119" s="27"/>
      <c r="I119" s="27"/>
      <c r="J119" s="28"/>
      <c r="K119" s="29"/>
      <c r="L119" s="29"/>
      <c r="M119" s="27"/>
      <c r="N119" s="27"/>
      <c r="O119" s="27"/>
      <c r="P119" s="63"/>
      <c r="Q119" s="25"/>
      <c r="R119" s="25"/>
      <c r="S119" s="67"/>
      <c r="T119" s="29"/>
      <c r="U119" s="28"/>
      <c r="V119" s="28"/>
      <c r="W119" s="28"/>
      <c r="X119" s="28"/>
      <c r="Y119" s="28"/>
      <c r="Z119" s="28"/>
      <c r="AA119" s="28"/>
      <c r="AB119" s="28"/>
      <c r="AC119" s="28"/>
      <c r="AD119" s="28"/>
      <c r="AE119" s="28"/>
      <c r="AF119" s="28"/>
      <c r="AG119" s="28"/>
      <c r="AH119" s="28"/>
      <c r="AI119" s="28"/>
      <c r="AJ119" s="28"/>
      <c r="AK119" s="28"/>
      <c r="AL119" s="28"/>
      <c r="AM119" s="28"/>
      <c r="AN119" s="27"/>
      <c r="AO119" s="24"/>
      <c r="AP119" s="24"/>
      <c r="AQ119" s="24"/>
      <c r="AR119" s="27"/>
    </row>
    <row r="120" spans="1:44" x14ac:dyDescent="0.3">
      <c r="A120" s="42"/>
      <c r="B120" s="43"/>
      <c r="C120" s="44"/>
      <c r="D120" s="42"/>
      <c r="E120" s="6"/>
      <c r="F120" s="43"/>
      <c r="G120" s="42"/>
      <c r="H120" s="45"/>
      <c r="I120" s="45"/>
      <c r="J120" s="28"/>
      <c r="K120" s="29"/>
      <c r="L120" s="29"/>
      <c r="M120" s="45"/>
      <c r="N120" s="45"/>
      <c r="O120" s="45"/>
      <c r="P120" s="75"/>
      <c r="Q120" s="44"/>
      <c r="R120" s="44"/>
      <c r="S120" s="76"/>
      <c r="T120" s="29"/>
      <c r="U120" s="28"/>
      <c r="V120" s="28"/>
      <c r="W120" s="77"/>
      <c r="X120" s="77"/>
      <c r="Y120" s="77"/>
      <c r="Z120" s="77"/>
      <c r="AA120" s="77"/>
      <c r="AB120" s="77"/>
      <c r="AC120" s="77"/>
      <c r="AD120" s="77"/>
      <c r="AE120" s="77"/>
      <c r="AF120" s="77"/>
      <c r="AG120" s="77"/>
      <c r="AH120" s="77"/>
      <c r="AI120" s="77"/>
      <c r="AJ120" s="77"/>
      <c r="AK120" s="77"/>
      <c r="AL120" s="28"/>
      <c r="AM120" s="28"/>
      <c r="AN120" s="45"/>
      <c r="AO120" s="43"/>
      <c r="AP120" s="43"/>
      <c r="AQ120" s="43"/>
      <c r="AR120" s="27"/>
    </row>
    <row r="121" spans="1:44" x14ac:dyDescent="0.3">
      <c r="A121" s="26"/>
      <c r="B121" s="24"/>
      <c r="C121" s="25"/>
      <c r="D121" s="26"/>
      <c r="E121" s="6"/>
      <c r="F121" s="24"/>
      <c r="G121" s="25"/>
      <c r="H121" s="27"/>
      <c r="I121" s="27"/>
      <c r="J121" s="28"/>
      <c r="K121" s="29"/>
      <c r="L121" s="29"/>
      <c r="M121" s="27"/>
      <c r="N121" s="27"/>
      <c r="O121" s="27"/>
      <c r="P121" s="25"/>
      <c r="Q121" s="25"/>
      <c r="R121" s="25"/>
      <c r="S121" s="67"/>
      <c r="T121" s="29"/>
      <c r="U121" s="28"/>
      <c r="V121" s="28"/>
      <c r="W121" s="28"/>
      <c r="X121" s="28"/>
      <c r="Y121" s="28"/>
      <c r="Z121" s="28"/>
      <c r="AA121" s="28"/>
      <c r="AB121" s="28"/>
      <c r="AC121" s="28"/>
      <c r="AD121" s="28"/>
      <c r="AE121" s="28"/>
      <c r="AF121" s="28"/>
      <c r="AG121" s="28"/>
      <c r="AH121" s="28"/>
      <c r="AI121" s="28"/>
      <c r="AJ121" s="28"/>
      <c r="AK121" s="28"/>
      <c r="AL121" s="28"/>
      <c r="AM121" s="28"/>
      <c r="AN121" s="27"/>
      <c r="AO121" s="24"/>
      <c r="AP121" s="24"/>
      <c r="AQ121" s="24"/>
      <c r="AR121" s="27"/>
    </row>
    <row r="122" spans="1:44" x14ac:dyDescent="0.3">
      <c r="A122" s="26"/>
      <c r="B122" s="24"/>
      <c r="C122" s="25"/>
      <c r="D122" s="26"/>
      <c r="E122" s="6"/>
      <c r="F122" s="24"/>
      <c r="G122" s="25"/>
      <c r="H122" s="27"/>
      <c r="I122" s="27"/>
      <c r="J122" s="28"/>
      <c r="K122" s="29"/>
      <c r="L122" s="29"/>
      <c r="M122" s="27"/>
      <c r="N122" s="27"/>
      <c r="O122" s="27"/>
      <c r="P122" s="63"/>
      <c r="Q122" s="25"/>
      <c r="R122" s="25"/>
      <c r="S122" s="67"/>
      <c r="T122" s="29"/>
      <c r="U122" s="28"/>
      <c r="V122" s="28"/>
      <c r="W122" s="28"/>
      <c r="X122" s="28"/>
      <c r="Y122" s="28"/>
      <c r="Z122" s="28"/>
      <c r="AA122" s="28"/>
      <c r="AB122" s="28"/>
      <c r="AC122" s="28"/>
      <c r="AD122" s="28"/>
      <c r="AE122" s="28"/>
      <c r="AF122" s="28"/>
      <c r="AG122" s="28"/>
      <c r="AH122" s="28"/>
      <c r="AI122" s="28"/>
      <c r="AJ122" s="28"/>
      <c r="AK122" s="28"/>
      <c r="AL122" s="28"/>
      <c r="AM122" s="28"/>
      <c r="AN122" s="27"/>
      <c r="AO122" s="24"/>
      <c r="AP122" s="24"/>
      <c r="AQ122" s="24"/>
      <c r="AR122" s="27"/>
    </row>
    <row r="123" spans="1:44" s="2" customFormat="1" x14ac:dyDescent="0.3">
      <c r="A123" s="26"/>
      <c r="B123" s="24"/>
      <c r="C123" s="25"/>
      <c r="D123" s="26"/>
      <c r="E123" s="6"/>
      <c r="F123" s="24"/>
      <c r="G123" s="26"/>
      <c r="H123" s="27"/>
      <c r="I123" s="27"/>
      <c r="J123" s="28"/>
      <c r="K123" s="29"/>
      <c r="L123" s="29"/>
      <c r="M123" s="27"/>
      <c r="N123" s="27"/>
      <c r="O123" s="27"/>
      <c r="P123" s="63"/>
      <c r="Q123" s="25"/>
      <c r="R123" s="25"/>
      <c r="S123" s="67"/>
      <c r="T123" s="29"/>
      <c r="U123" s="28"/>
      <c r="V123" s="28"/>
      <c r="W123" s="28"/>
      <c r="X123" s="28"/>
      <c r="Y123" s="28"/>
      <c r="Z123" s="28"/>
      <c r="AA123" s="28"/>
      <c r="AB123" s="28"/>
      <c r="AC123" s="28"/>
      <c r="AD123" s="28"/>
      <c r="AE123" s="28"/>
      <c r="AF123" s="28"/>
      <c r="AG123" s="28"/>
      <c r="AH123" s="28"/>
      <c r="AI123" s="28"/>
      <c r="AJ123" s="28"/>
      <c r="AK123" s="28"/>
      <c r="AL123" s="28"/>
      <c r="AM123" s="28"/>
      <c r="AN123" s="27"/>
      <c r="AO123" s="24"/>
      <c r="AP123" s="24"/>
      <c r="AQ123" s="24"/>
      <c r="AR123" s="27"/>
    </row>
    <row r="124" spans="1:44" x14ac:dyDescent="0.3">
      <c r="A124" s="26"/>
      <c r="B124" s="24"/>
      <c r="C124" s="25"/>
      <c r="D124" s="26"/>
      <c r="E124" s="6"/>
      <c r="F124" s="24"/>
      <c r="G124" s="25"/>
      <c r="H124" s="27"/>
      <c r="I124" s="27"/>
      <c r="J124" s="28"/>
      <c r="K124" s="29"/>
      <c r="L124" s="29"/>
      <c r="M124" s="27"/>
      <c r="N124" s="27"/>
      <c r="O124" s="27"/>
      <c r="P124" s="63"/>
      <c r="Q124" s="25"/>
      <c r="R124" s="25"/>
      <c r="S124" s="67"/>
      <c r="T124" s="29"/>
      <c r="U124" s="28"/>
      <c r="V124" s="28"/>
      <c r="W124" s="28"/>
      <c r="X124" s="28"/>
      <c r="Y124" s="28"/>
      <c r="Z124" s="28"/>
      <c r="AA124" s="28"/>
      <c r="AB124" s="28"/>
      <c r="AC124" s="28"/>
      <c r="AD124" s="28"/>
      <c r="AE124" s="28"/>
      <c r="AF124" s="28"/>
      <c r="AG124" s="28"/>
      <c r="AH124" s="28"/>
      <c r="AI124" s="28"/>
      <c r="AJ124" s="28"/>
      <c r="AK124" s="28"/>
      <c r="AL124" s="28"/>
      <c r="AM124" s="28"/>
      <c r="AN124" s="27"/>
      <c r="AO124" s="24"/>
      <c r="AP124" s="24"/>
      <c r="AQ124" s="24"/>
      <c r="AR124" s="27"/>
    </row>
    <row r="125" spans="1:44" x14ac:dyDescent="0.3">
      <c r="A125" s="26"/>
      <c r="B125" s="24"/>
      <c r="C125" s="25"/>
      <c r="D125" s="26"/>
      <c r="E125" s="6"/>
      <c r="F125" s="24"/>
      <c r="G125" s="26"/>
      <c r="H125" s="27"/>
      <c r="I125" s="27"/>
      <c r="J125" s="28"/>
      <c r="K125" s="29"/>
      <c r="L125" s="29"/>
      <c r="M125" s="27"/>
      <c r="N125" s="27"/>
      <c r="O125" s="27"/>
      <c r="P125" s="63"/>
      <c r="Q125" s="25"/>
      <c r="R125" s="67"/>
      <c r="S125" s="68"/>
      <c r="T125" s="29"/>
      <c r="U125" s="49"/>
      <c r="V125" s="28"/>
      <c r="W125" s="28"/>
      <c r="X125" s="28"/>
      <c r="Y125" s="28"/>
      <c r="Z125" s="28"/>
      <c r="AA125" s="28"/>
      <c r="AB125" s="28"/>
      <c r="AC125" s="28"/>
      <c r="AD125" s="28"/>
      <c r="AE125" s="28"/>
      <c r="AF125" s="28"/>
      <c r="AG125" s="28"/>
      <c r="AH125" s="28"/>
      <c r="AI125" s="28"/>
      <c r="AJ125" s="28"/>
      <c r="AK125" s="28"/>
      <c r="AL125" s="49"/>
      <c r="AM125" s="49"/>
      <c r="AN125" s="27"/>
      <c r="AO125" s="24"/>
      <c r="AP125" s="24"/>
      <c r="AQ125" s="24"/>
      <c r="AR125" s="27"/>
    </row>
    <row r="126" spans="1:44" x14ac:dyDescent="0.3">
      <c r="A126" s="26"/>
      <c r="B126" s="24"/>
      <c r="C126" s="25"/>
      <c r="D126" s="26"/>
      <c r="E126" s="6"/>
      <c r="F126" s="24"/>
      <c r="G126" s="25"/>
      <c r="H126" s="27"/>
      <c r="I126" s="27"/>
      <c r="J126" s="28"/>
      <c r="K126" s="29"/>
      <c r="L126" s="29"/>
      <c r="M126" s="27"/>
      <c r="N126" s="27"/>
      <c r="O126" s="27"/>
      <c r="P126" s="25"/>
      <c r="Q126" s="25"/>
      <c r="R126" s="25"/>
      <c r="S126" s="67"/>
      <c r="T126" s="29"/>
      <c r="U126" s="28"/>
      <c r="V126" s="28"/>
      <c r="W126" s="28"/>
      <c r="X126" s="28"/>
      <c r="Y126" s="28"/>
      <c r="Z126" s="28"/>
      <c r="AA126" s="28"/>
      <c r="AB126" s="28"/>
      <c r="AC126" s="28"/>
      <c r="AD126" s="28"/>
      <c r="AE126" s="28"/>
      <c r="AF126" s="28"/>
      <c r="AG126" s="28"/>
      <c r="AH126" s="28"/>
      <c r="AI126" s="28"/>
      <c r="AJ126" s="28"/>
      <c r="AK126" s="28"/>
      <c r="AL126" s="28"/>
      <c r="AM126" s="28"/>
      <c r="AN126" s="27"/>
      <c r="AO126" s="24"/>
      <c r="AP126" s="24"/>
      <c r="AQ126" s="24"/>
      <c r="AR126" s="27"/>
    </row>
    <row r="127" spans="1:44" x14ac:dyDescent="0.3">
      <c r="A127" s="26"/>
      <c r="B127" s="24"/>
      <c r="C127" s="25"/>
      <c r="D127" s="26"/>
      <c r="E127" s="6"/>
      <c r="F127" s="24"/>
      <c r="G127" s="25"/>
      <c r="H127" s="27"/>
      <c r="I127" s="27"/>
      <c r="J127" s="28"/>
      <c r="K127" s="29"/>
      <c r="L127" s="29"/>
      <c r="M127" s="24"/>
      <c r="N127" s="27"/>
      <c r="O127" s="27"/>
      <c r="P127" s="63"/>
      <c r="Q127" s="25"/>
      <c r="R127" s="67"/>
      <c r="S127" s="25"/>
      <c r="T127" s="29"/>
      <c r="U127" s="28"/>
      <c r="V127" s="28"/>
      <c r="W127" s="28"/>
      <c r="X127" s="28"/>
      <c r="Y127" s="28"/>
      <c r="Z127" s="28"/>
      <c r="AA127" s="28"/>
      <c r="AB127" s="28"/>
      <c r="AC127" s="28"/>
      <c r="AD127" s="28"/>
      <c r="AE127" s="28"/>
      <c r="AF127" s="28"/>
      <c r="AG127" s="28"/>
      <c r="AH127" s="28"/>
      <c r="AI127" s="28"/>
      <c r="AJ127" s="28"/>
      <c r="AK127" s="28"/>
      <c r="AL127" s="28"/>
      <c r="AM127" s="28"/>
      <c r="AN127" s="27"/>
      <c r="AO127" s="24"/>
      <c r="AP127" s="24"/>
      <c r="AQ127" s="24"/>
      <c r="AR127" s="27"/>
    </row>
    <row r="128" spans="1:44" x14ac:dyDescent="0.3">
      <c r="A128" s="26"/>
      <c r="B128" s="24"/>
      <c r="C128" s="25"/>
      <c r="D128" s="26"/>
      <c r="E128" s="6"/>
      <c r="F128" s="24"/>
      <c r="G128" s="26"/>
      <c r="H128" s="27"/>
      <c r="I128" s="27"/>
      <c r="J128" s="28"/>
      <c r="K128" s="29"/>
      <c r="L128" s="29"/>
      <c r="M128" s="27"/>
      <c r="N128" s="27"/>
      <c r="O128" s="27"/>
      <c r="P128" s="63"/>
      <c r="Q128" s="25"/>
      <c r="R128" s="67"/>
      <c r="S128" s="67"/>
      <c r="T128" s="29"/>
      <c r="U128" s="28"/>
      <c r="V128" s="28"/>
      <c r="W128" s="28"/>
      <c r="X128" s="28"/>
      <c r="Y128" s="28"/>
      <c r="Z128" s="28"/>
      <c r="AA128" s="28"/>
      <c r="AB128" s="28"/>
      <c r="AC128" s="28"/>
      <c r="AD128" s="28"/>
      <c r="AE128" s="28"/>
      <c r="AF128" s="28"/>
      <c r="AG128" s="28"/>
      <c r="AH128" s="28"/>
      <c r="AI128" s="28"/>
      <c r="AJ128" s="28"/>
      <c r="AK128" s="28"/>
      <c r="AL128" s="28"/>
      <c r="AM128" s="28"/>
      <c r="AN128" s="27"/>
      <c r="AO128" s="24"/>
      <c r="AP128" s="24"/>
      <c r="AQ128" s="24"/>
      <c r="AR128" s="27"/>
    </row>
    <row r="129" spans="1:45" x14ac:dyDescent="0.3">
      <c r="A129" s="26"/>
      <c r="B129" s="24"/>
      <c r="C129" s="25"/>
      <c r="D129" s="26"/>
      <c r="E129" s="6"/>
      <c r="F129" s="24"/>
      <c r="G129" s="25"/>
      <c r="H129" s="27"/>
      <c r="I129" s="27"/>
      <c r="J129" s="28"/>
      <c r="K129" s="29"/>
      <c r="L129" s="29"/>
      <c r="M129" s="27"/>
      <c r="N129" s="27"/>
      <c r="O129" s="27"/>
      <c r="P129" s="63"/>
      <c r="Q129" s="25"/>
      <c r="R129" s="25"/>
      <c r="S129" s="67"/>
      <c r="T129" s="29"/>
      <c r="U129" s="28"/>
      <c r="V129" s="28"/>
      <c r="W129" s="28"/>
      <c r="X129" s="28"/>
      <c r="Y129" s="28"/>
      <c r="Z129" s="28"/>
      <c r="AA129" s="28"/>
      <c r="AB129" s="28"/>
      <c r="AC129" s="28"/>
      <c r="AD129" s="28"/>
      <c r="AE129" s="28"/>
      <c r="AF129" s="28"/>
      <c r="AG129" s="28"/>
      <c r="AH129" s="28"/>
      <c r="AI129" s="28"/>
      <c r="AJ129" s="28"/>
      <c r="AK129" s="28"/>
      <c r="AL129" s="28"/>
      <c r="AM129" s="28"/>
      <c r="AN129" s="27"/>
      <c r="AO129" s="24"/>
      <c r="AP129" s="24"/>
      <c r="AQ129" s="24"/>
      <c r="AR129" s="27"/>
    </row>
    <row r="130" spans="1:45" x14ac:dyDescent="0.3">
      <c r="A130" s="26"/>
      <c r="B130" s="24"/>
      <c r="C130" s="25"/>
      <c r="D130" s="26"/>
      <c r="E130" s="6"/>
      <c r="F130" s="24"/>
      <c r="G130" s="26"/>
      <c r="H130" s="27"/>
      <c r="I130" s="27"/>
      <c r="J130" s="28"/>
      <c r="K130" s="29"/>
      <c r="L130" s="29"/>
      <c r="M130" s="27"/>
      <c r="N130" s="27"/>
      <c r="O130" s="27"/>
      <c r="P130" s="63"/>
      <c r="Q130" s="25"/>
      <c r="R130" s="25"/>
      <c r="S130" s="67"/>
      <c r="T130" s="29"/>
      <c r="U130" s="28"/>
      <c r="V130" s="28"/>
      <c r="W130" s="28"/>
      <c r="X130" s="28"/>
      <c r="Y130" s="28"/>
      <c r="Z130" s="28"/>
      <c r="AA130" s="28"/>
      <c r="AB130" s="28"/>
      <c r="AC130" s="28"/>
      <c r="AD130" s="28"/>
      <c r="AE130" s="28"/>
      <c r="AF130" s="28"/>
      <c r="AG130" s="28"/>
      <c r="AH130" s="28"/>
      <c r="AI130" s="28"/>
      <c r="AJ130" s="28"/>
      <c r="AK130" s="28"/>
      <c r="AL130" s="28"/>
      <c r="AM130" s="28"/>
      <c r="AN130" s="27"/>
      <c r="AO130" s="24"/>
      <c r="AP130" s="24"/>
      <c r="AQ130" s="24"/>
      <c r="AR130" s="27"/>
    </row>
    <row r="131" spans="1:45" x14ac:dyDescent="0.3">
      <c r="A131" s="26"/>
      <c r="B131" s="24"/>
      <c r="C131" s="25"/>
      <c r="D131" s="26"/>
      <c r="E131" s="6"/>
      <c r="F131" s="24"/>
      <c r="G131" s="26"/>
      <c r="H131" s="27"/>
      <c r="I131" s="27"/>
      <c r="J131" s="28"/>
      <c r="K131" s="29"/>
      <c r="L131" s="28"/>
      <c r="M131" s="27"/>
      <c r="N131" s="27"/>
      <c r="O131" s="27"/>
      <c r="P131" s="63"/>
      <c r="Q131" s="25"/>
      <c r="R131" s="27"/>
      <c r="S131" s="67"/>
      <c r="T131" s="29"/>
      <c r="U131" s="29"/>
      <c r="V131" s="28"/>
      <c r="W131" s="28"/>
      <c r="X131" s="28"/>
      <c r="Y131" s="28"/>
      <c r="Z131" s="28"/>
      <c r="AA131" s="28"/>
      <c r="AB131" s="28"/>
      <c r="AC131" s="28"/>
      <c r="AD131" s="28"/>
      <c r="AE131" s="28"/>
      <c r="AF131" s="28"/>
      <c r="AG131" s="28"/>
      <c r="AH131" s="28"/>
      <c r="AI131" s="28"/>
      <c r="AJ131" s="28"/>
      <c r="AK131" s="28"/>
      <c r="AL131" s="28"/>
      <c r="AM131" s="28"/>
      <c r="AN131" s="27"/>
      <c r="AO131" s="24"/>
      <c r="AP131" s="24"/>
      <c r="AQ131" s="24"/>
      <c r="AR131" s="27"/>
      <c r="AS131" s="3"/>
    </row>
    <row r="132" spans="1:45" x14ac:dyDescent="0.3">
      <c r="A132" s="26"/>
      <c r="B132" s="24"/>
      <c r="C132" s="25"/>
      <c r="D132" s="26"/>
      <c r="E132" s="6"/>
      <c r="F132" s="24"/>
      <c r="G132" s="25"/>
      <c r="H132" s="27"/>
      <c r="I132" s="27"/>
      <c r="J132" s="28"/>
      <c r="K132" s="29"/>
      <c r="L132" s="29"/>
      <c r="M132" s="27"/>
      <c r="N132" s="27"/>
      <c r="O132" s="27"/>
      <c r="P132" s="63"/>
      <c r="Q132" s="25"/>
      <c r="R132" s="25"/>
      <c r="S132" s="67"/>
      <c r="T132" s="29"/>
      <c r="U132" s="28"/>
      <c r="V132" s="28"/>
      <c r="W132" s="28"/>
      <c r="X132" s="28"/>
      <c r="Y132" s="28"/>
      <c r="Z132" s="28"/>
      <c r="AA132" s="28"/>
      <c r="AB132" s="28"/>
      <c r="AC132" s="28"/>
      <c r="AD132" s="28"/>
      <c r="AE132" s="28"/>
      <c r="AF132" s="28"/>
      <c r="AG132" s="28"/>
      <c r="AH132" s="28"/>
      <c r="AI132" s="28"/>
      <c r="AJ132" s="28"/>
      <c r="AK132" s="28"/>
      <c r="AL132" s="28"/>
      <c r="AM132" s="28"/>
      <c r="AN132" s="27"/>
      <c r="AO132" s="24"/>
      <c r="AP132" s="24"/>
      <c r="AQ132" s="24"/>
      <c r="AR132" s="27"/>
      <c r="AS132" s="3"/>
    </row>
    <row r="133" spans="1:45" x14ac:dyDescent="0.3">
      <c r="A133" s="26"/>
      <c r="B133" s="24"/>
      <c r="C133" s="25"/>
      <c r="D133" s="26"/>
      <c r="E133" s="6"/>
      <c r="F133" s="24"/>
      <c r="G133" s="25"/>
      <c r="H133" s="27"/>
      <c r="I133" s="27"/>
      <c r="J133" s="28"/>
      <c r="K133" s="29"/>
      <c r="L133" s="29"/>
      <c r="M133" s="27"/>
      <c r="N133" s="27"/>
      <c r="O133" s="27"/>
      <c r="P133" s="63"/>
      <c r="Q133" s="25"/>
      <c r="R133" s="25"/>
      <c r="S133" s="67"/>
      <c r="T133" s="29"/>
      <c r="U133" s="28"/>
      <c r="V133" s="28"/>
      <c r="W133" s="28"/>
      <c r="X133" s="28"/>
      <c r="Y133" s="28"/>
      <c r="Z133" s="28"/>
      <c r="AA133" s="28"/>
      <c r="AB133" s="28"/>
      <c r="AC133" s="28"/>
      <c r="AD133" s="28"/>
      <c r="AE133" s="28"/>
      <c r="AF133" s="28"/>
      <c r="AG133" s="28"/>
      <c r="AH133" s="28"/>
      <c r="AI133" s="28"/>
      <c r="AJ133" s="28"/>
      <c r="AK133" s="28"/>
      <c r="AL133" s="28"/>
      <c r="AM133" s="28"/>
      <c r="AN133" s="27"/>
      <c r="AO133" s="24"/>
      <c r="AP133" s="24"/>
      <c r="AQ133" s="24"/>
      <c r="AR133" s="27"/>
    </row>
    <row r="134" spans="1:45" x14ac:dyDescent="0.3">
      <c r="A134" s="26"/>
      <c r="B134" s="24"/>
      <c r="C134" s="25"/>
      <c r="D134" s="26"/>
      <c r="E134" s="6"/>
      <c r="F134" s="24"/>
      <c r="G134" s="26"/>
      <c r="H134" s="27"/>
      <c r="I134" s="27"/>
      <c r="J134" s="28"/>
      <c r="K134" s="29"/>
      <c r="L134" s="29"/>
      <c r="M134" s="27"/>
      <c r="N134" s="27"/>
      <c r="O134" s="27"/>
      <c r="P134" s="63"/>
      <c r="Q134" s="25"/>
      <c r="R134" s="67"/>
      <c r="S134" s="67"/>
      <c r="T134" s="29"/>
      <c r="U134" s="28"/>
      <c r="V134" s="28"/>
      <c r="W134" s="28"/>
      <c r="X134" s="28"/>
      <c r="Y134" s="28"/>
      <c r="Z134" s="28"/>
      <c r="AA134" s="28"/>
      <c r="AB134" s="28"/>
      <c r="AC134" s="28"/>
      <c r="AD134" s="28"/>
      <c r="AE134" s="28"/>
      <c r="AF134" s="28"/>
      <c r="AG134" s="28"/>
      <c r="AH134" s="28"/>
      <c r="AI134" s="28"/>
      <c r="AJ134" s="28"/>
      <c r="AK134" s="28"/>
      <c r="AL134" s="28"/>
      <c r="AM134" s="28"/>
      <c r="AN134" s="27"/>
      <c r="AO134" s="24"/>
      <c r="AP134" s="24"/>
      <c r="AQ134" s="24"/>
      <c r="AR134" s="27"/>
    </row>
    <row r="135" spans="1:45" x14ac:dyDescent="0.3">
      <c r="A135" s="26"/>
      <c r="B135" s="24"/>
      <c r="C135" s="25"/>
      <c r="D135" s="26"/>
      <c r="E135" s="6"/>
      <c r="F135" s="24"/>
      <c r="G135" s="25"/>
      <c r="H135" s="27"/>
      <c r="I135" s="27"/>
      <c r="J135" s="28"/>
      <c r="K135" s="29"/>
      <c r="L135" s="29"/>
      <c r="M135" s="27"/>
      <c r="N135" s="27"/>
      <c r="O135" s="27"/>
      <c r="P135" s="63"/>
      <c r="Q135" s="25"/>
      <c r="R135" s="67"/>
      <c r="S135" s="68"/>
      <c r="T135" s="29"/>
      <c r="U135" s="28"/>
      <c r="V135" s="28"/>
      <c r="W135" s="28"/>
      <c r="X135" s="28"/>
      <c r="Y135" s="28"/>
      <c r="Z135" s="28"/>
      <c r="AA135" s="28"/>
      <c r="AB135" s="28"/>
      <c r="AC135" s="28"/>
      <c r="AD135" s="28"/>
      <c r="AE135" s="28"/>
      <c r="AF135" s="28"/>
      <c r="AG135" s="28"/>
      <c r="AH135" s="28"/>
      <c r="AI135" s="28"/>
      <c r="AJ135" s="28"/>
      <c r="AK135" s="28"/>
      <c r="AL135" s="28"/>
      <c r="AM135" s="28"/>
      <c r="AN135" s="27"/>
      <c r="AO135" s="24"/>
      <c r="AP135" s="24"/>
      <c r="AQ135" s="24"/>
      <c r="AR135" s="27"/>
    </row>
    <row r="136" spans="1:45" x14ac:dyDescent="0.3">
      <c r="A136" s="26"/>
      <c r="B136" s="24"/>
      <c r="C136" s="25"/>
      <c r="D136" s="26"/>
      <c r="E136" s="6"/>
      <c r="F136" s="24"/>
      <c r="G136" s="25"/>
      <c r="H136" s="27"/>
      <c r="I136" s="27"/>
      <c r="J136" s="28"/>
      <c r="K136" s="29"/>
      <c r="L136" s="29"/>
      <c r="M136" s="24"/>
      <c r="N136" s="27"/>
      <c r="O136" s="27"/>
      <c r="P136" s="63"/>
      <c r="Q136" s="25"/>
      <c r="R136" s="67"/>
      <c r="S136" s="25"/>
      <c r="T136" s="29"/>
      <c r="U136" s="28"/>
      <c r="V136" s="28"/>
      <c r="W136" s="28"/>
      <c r="X136" s="28"/>
      <c r="Y136" s="28"/>
      <c r="Z136" s="28"/>
      <c r="AA136" s="28"/>
      <c r="AB136" s="28"/>
      <c r="AC136" s="28"/>
      <c r="AD136" s="28"/>
      <c r="AE136" s="28"/>
      <c r="AF136" s="28"/>
      <c r="AG136" s="28"/>
      <c r="AH136" s="28"/>
      <c r="AI136" s="28"/>
      <c r="AJ136" s="28"/>
      <c r="AK136" s="28"/>
      <c r="AL136" s="28"/>
      <c r="AM136" s="28"/>
      <c r="AN136" s="27"/>
      <c r="AO136" s="24"/>
      <c r="AP136" s="24"/>
      <c r="AQ136" s="24"/>
      <c r="AR136" s="27"/>
    </row>
    <row r="137" spans="1:45" x14ac:dyDescent="0.3">
      <c r="A137" s="26"/>
      <c r="B137" s="24"/>
      <c r="C137" s="25"/>
      <c r="D137" s="26"/>
      <c r="E137" s="6"/>
      <c r="F137" s="24"/>
      <c r="G137" s="26"/>
      <c r="H137" s="27"/>
      <c r="I137" s="27"/>
      <c r="J137" s="28"/>
      <c r="K137" s="29"/>
      <c r="L137" s="29"/>
      <c r="M137" s="27"/>
      <c r="N137" s="27"/>
      <c r="O137" s="27"/>
      <c r="P137" s="63"/>
      <c r="Q137" s="25"/>
      <c r="R137" s="67"/>
      <c r="S137" s="67"/>
      <c r="T137" s="29"/>
      <c r="U137" s="28"/>
      <c r="V137" s="28"/>
      <c r="W137" s="28"/>
      <c r="X137" s="28"/>
      <c r="Y137" s="28"/>
      <c r="Z137" s="28"/>
      <c r="AA137" s="28"/>
      <c r="AB137" s="28"/>
      <c r="AC137" s="28"/>
      <c r="AD137" s="28"/>
      <c r="AE137" s="28"/>
      <c r="AF137" s="28"/>
      <c r="AG137" s="28"/>
      <c r="AH137" s="28"/>
      <c r="AI137" s="28"/>
      <c r="AJ137" s="28"/>
      <c r="AK137" s="28"/>
      <c r="AL137" s="28"/>
      <c r="AM137" s="28"/>
      <c r="AN137" s="27"/>
      <c r="AO137" s="24"/>
      <c r="AP137" s="24"/>
      <c r="AQ137" s="24"/>
      <c r="AR137" s="27"/>
    </row>
    <row r="138" spans="1:45" x14ac:dyDescent="0.3">
      <c r="A138" s="26"/>
      <c r="B138" s="24"/>
      <c r="C138" s="25"/>
      <c r="D138" s="26"/>
      <c r="E138" s="6"/>
      <c r="F138" s="24"/>
      <c r="G138" s="25"/>
      <c r="H138" s="27"/>
      <c r="I138" s="27"/>
      <c r="J138" s="28"/>
      <c r="K138" s="29"/>
      <c r="L138" s="29"/>
      <c r="M138" s="27"/>
      <c r="N138" s="27"/>
      <c r="O138" s="27"/>
      <c r="P138" s="63"/>
      <c r="Q138" s="25"/>
      <c r="R138" s="67"/>
      <c r="S138" s="67"/>
      <c r="T138" s="29"/>
      <c r="U138" s="28"/>
      <c r="V138" s="28"/>
      <c r="W138" s="28"/>
      <c r="X138" s="28"/>
      <c r="Y138" s="28"/>
      <c r="Z138" s="28"/>
      <c r="AA138" s="28"/>
      <c r="AB138" s="28"/>
      <c r="AC138" s="28"/>
      <c r="AD138" s="28"/>
      <c r="AE138" s="28"/>
      <c r="AF138" s="28"/>
      <c r="AG138" s="28"/>
      <c r="AH138" s="28"/>
      <c r="AI138" s="28"/>
      <c r="AJ138" s="28"/>
      <c r="AK138" s="28"/>
      <c r="AL138" s="28"/>
      <c r="AM138" s="28"/>
      <c r="AN138" s="27"/>
      <c r="AO138" s="24"/>
      <c r="AP138" s="24"/>
      <c r="AQ138" s="24"/>
      <c r="AR138" s="27"/>
    </row>
    <row r="139" spans="1:45" x14ac:dyDescent="0.3">
      <c r="A139" s="26"/>
      <c r="B139" s="24"/>
      <c r="C139" s="25"/>
      <c r="D139" s="26"/>
      <c r="E139" s="6"/>
      <c r="F139" s="24"/>
      <c r="G139" s="26"/>
      <c r="H139" s="27"/>
      <c r="I139" s="27"/>
      <c r="J139" s="28"/>
      <c r="K139" s="29"/>
      <c r="L139" s="29"/>
      <c r="M139" s="27"/>
      <c r="N139" s="27"/>
      <c r="O139" s="27"/>
      <c r="P139" s="63"/>
      <c r="Q139" s="25"/>
      <c r="R139" s="67"/>
      <c r="S139" s="67"/>
      <c r="T139" s="29"/>
      <c r="U139" s="28"/>
      <c r="V139" s="28"/>
      <c r="W139" s="28"/>
      <c r="X139" s="28"/>
      <c r="Y139" s="28"/>
      <c r="Z139" s="28"/>
      <c r="AA139" s="28"/>
      <c r="AB139" s="28"/>
      <c r="AC139" s="28"/>
      <c r="AD139" s="28"/>
      <c r="AE139" s="28"/>
      <c r="AF139" s="28"/>
      <c r="AG139" s="28"/>
      <c r="AH139" s="28"/>
      <c r="AI139" s="28"/>
      <c r="AJ139" s="28"/>
      <c r="AK139" s="28"/>
      <c r="AL139" s="28"/>
      <c r="AM139" s="28"/>
      <c r="AN139" s="27"/>
      <c r="AO139" s="24"/>
      <c r="AP139" s="24"/>
      <c r="AQ139" s="24"/>
      <c r="AR139" s="27"/>
    </row>
    <row r="140" spans="1:45" x14ac:dyDescent="0.3">
      <c r="A140" s="26"/>
      <c r="B140" s="24"/>
      <c r="C140" s="25"/>
      <c r="D140" s="26"/>
      <c r="E140" s="6"/>
      <c r="F140" s="24"/>
      <c r="G140" s="26"/>
      <c r="H140" s="27"/>
      <c r="I140" s="27"/>
      <c r="J140" s="28"/>
      <c r="K140" s="29"/>
      <c r="L140" s="29"/>
      <c r="M140" s="27"/>
      <c r="N140" s="27"/>
      <c r="O140" s="27"/>
      <c r="P140" s="63"/>
      <c r="Q140" s="25"/>
      <c r="R140" s="67"/>
      <c r="S140" s="67"/>
      <c r="T140" s="29"/>
      <c r="U140" s="28"/>
      <c r="V140" s="28"/>
      <c r="W140" s="28"/>
      <c r="X140" s="28"/>
      <c r="Y140" s="28"/>
      <c r="Z140" s="28"/>
      <c r="AA140" s="28"/>
      <c r="AB140" s="28"/>
      <c r="AC140" s="28"/>
      <c r="AD140" s="28"/>
      <c r="AE140" s="28"/>
      <c r="AF140" s="28"/>
      <c r="AG140" s="28"/>
      <c r="AH140" s="28"/>
      <c r="AI140" s="28"/>
      <c r="AJ140" s="28"/>
      <c r="AK140" s="28"/>
      <c r="AL140" s="28"/>
      <c r="AM140" s="28"/>
      <c r="AN140" s="27"/>
      <c r="AO140" s="24"/>
      <c r="AP140" s="24"/>
      <c r="AQ140" s="24"/>
      <c r="AR140" s="27"/>
    </row>
    <row r="141" spans="1:45" x14ac:dyDescent="0.3">
      <c r="A141" s="26"/>
      <c r="B141" s="24"/>
      <c r="C141" s="25"/>
      <c r="D141" s="26"/>
      <c r="E141" s="6"/>
      <c r="F141" s="24"/>
      <c r="G141" s="26"/>
      <c r="H141" s="27"/>
      <c r="I141" s="27"/>
      <c r="J141" s="28"/>
      <c r="K141" s="29"/>
      <c r="L141" s="29"/>
      <c r="M141" s="27"/>
      <c r="N141" s="27"/>
      <c r="O141" s="27"/>
      <c r="P141" s="63"/>
      <c r="Q141" s="25"/>
      <c r="R141" s="25"/>
      <c r="S141" s="73"/>
      <c r="T141" s="29"/>
      <c r="U141" s="28"/>
      <c r="V141" s="28"/>
      <c r="W141" s="28"/>
      <c r="X141" s="28"/>
      <c r="Y141" s="28"/>
      <c r="Z141" s="28"/>
      <c r="AA141" s="28"/>
      <c r="AB141" s="28"/>
      <c r="AC141" s="28"/>
      <c r="AD141" s="28"/>
      <c r="AE141" s="28"/>
      <c r="AF141" s="28"/>
      <c r="AG141" s="28"/>
      <c r="AH141" s="28"/>
      <c r="AI141" s="28"/>
      <c r="AJ141" s="28"/>
      <c r="AK141" s="28"/>
      <c r="AL141" s="28"/>
      <c r="AM141" s="28"/>
      <c r="AN141" s="27"/>
      <c r="AO141" s="24"/>
      <c r="AP141" s="24"/>
      <c r="AQ141" s="24"/>
      <c r="AR141" s="27"/>
    </row>
    <row r="142" spans="1:45" x14ac:dyDescent="0.3">
      <c r="A142" s="26"/>
      <c r="B142" s="24"/>
      <c r="C142" s="25"/>
      <c r="D142" s="26"/>
      <c r="E142" s="6"/>
      <c r="F142" s="24"/>
      <c r="G142" s="25"/>
      <c r="H142" s="27"/>
      <c r="I142" s="27"/>
      <c r="J142" s="28"/>
      <c r="K142" s="29"/>
      <c r="L142" s="29"/>
      <c r="M142" s="27"/>
      <c r="N142" s="27"/>
      <c r="O142" s="27"/>
      <c r="P142" s="63"/>
      <c r="Q142" s="25"/>
      <c r="R142" s="25"/>
      <c r="S142" s="67"/>
      <c r="T142" s="29"/>
      <c r="U142" s="28"/>
      <c r="V142" s="28"/>
      <c r="W142" s="28"/>
      <c r="X142" s="28"/>
      <c r="Y142" s="28"/>
      <c r="Z142" s="28"/>
      <c r="AA142" s="28"/>
      <c r="AB142" s="28"/>
      <c r="AC142" s="28"/>
      <c r="AD142" s="28"/>
      <c r="AE142" s="28"/>
      <c r="AF142" s="28"/>
      <c r="AG142" s="28"/>
      <c r="AH142" s="28"/>
      <c r="AI142" s="28"/>
      <c r="AJ142" s="28"/>
      <c r="AK142" s="28"/>
      <c r="AL142" s="28"/>
      <c r="AM142" s="28"/>
      <c r="AN142" s="27"/>
      <c r="AO142" s="24"/>
      <c r="AP142" s="24"/>
      <c r="AQ142" s="24"/>
      <c r="AR142" s="27"/>
    </row>
    <row r="143" spans="1:45" x14ac:dyDescent="0.3">
      <c r="A143" s="26"/>
      <c r="B143" s="24"/>
      <c r="C143" s="25"/>
      <c r="D143" s="26"/>
      <c r="E143" s="6"/>
      <c r="F143" s="24"/>
      <c r="G143" s="25"/>
      <c r="H143" s="27"/>
      <c r="I143" s="27"/>
      <c r="J143" s="28"/>
      <c r="K143" s="29"/>
      <c r="L143" s="29"/>
      <c r="M143" s="27"/>
      <c r="N143" s="27"/>
      <c r="O143" s="27"/>
      <c r="P143" s="63"/>
      <c r="Q143" s="25"/>
      <c r="R143" s="67"/>
      <c r="S143" s="67"/>
      <c r="T143" s="29"/>
      <c r="U143" s="28"/>
      <c r="V143" s="28"/>
      <c r="W143" s="28"/>
      <c r="X143" s="28"/>
      <c r="Y143" s="28"/>
      <c r="Z143" s="28"/>
      <c r="AA143" s="28"/>
      <c r="AB143" s="28"/>
      <c r="AC143" s="28"/>
      <c r="AD143" s="28"/>
      <c r="AE143" s="28"/>
      <c r="AF143" s="28"/>
      <c r="AG143" s="28"/>
      <c r="AH143" s="28"/>
      <c r="AI143" s="28"/>
      <c r="AJ143" s="28"/>
      <c r="AK143" s="28"/>
      <c r="AL143" s="28"/>
      <c r="AM143" s="28"/>
      <c r="AN143" s="27"/>
      <c r="AO143" s="24"/>
      <c r="AP143" s="24"/>
      <c r="AQ143" s="24"/>
      <c r="AR143" s="27"/>
    </row>
    <row r="144" spans="1:45" x14ac:dyDescent="0.3">
      <c r="A144" s="26"/>
      <c r="B144" s="24"/>
      <c r="C144" s="25"/>
      <c r="D144" s="26"/>
      <c r="E144" s="6"/>
      <c r="F144" s="24"/>
      <c r="G144" s="26"/>
      <c r="H144" s="27"/>
      <c r="I144" s="27"/>
      <c r="J144" s="28"/>
      <c r="K144" s="29"/>
      <c r="L144" s="29"/>
      <c r="M144" s="27"/>
      <c r="N144" s="27"/>
      <c r="O144" s="27"/>
      <c r="P144" s="63"/>
      <c r="Q144" s="25"/>
      <c r="R144" s="67"/>
      <c r="S144" s="67"/>
      <c r="T144" s="29"/>
      <c r="U144" s="28"/>
      <c r="V144" s="28"/>
      <c r="W144" s="28"/>
      <c r="X144" s="28"/>
      <c r="Y144" s="28"/>
      <c r="Z144" s="28"/>
      <c r="AA144" s="28"/>
      <c r="AB144" s="28"/>
      <c r="AC144" s="28"/>
      <c r="AD144" s="28"/>
      <c r="AE144" s="28"/>
      <c r="AF144" s="28"/>
      <c r="AG144" s="28"/>
      <c r="AH144" s="28"/>
      <c r="AI144" s="28"/>
      <c r="AJ144" s="28"/>
      <c r="AK144" s="28"/>
      <c r="AL144" s="28"/>
      <c r="AM144" s="28"/>
      <c r="AN144" s="27"/>
      <c r="AO144" s="24"/>
      <c r="AP144" s="24"/>
      <c r="AQ144" s="24"/>
      <c r="AR144" s="27"/>
    </row>
    <row r="145" spans="1:44" x14ac:dyDescent="0.3">
      <c r="A145" s="26"/>
      <c r="B145" s="24"/>
      <c r="C145" s="25"/>
      <c r="D145" s="26"/>
      <c r="E145" s="6"/>
      <c r="F145" s="24"/>
      <c r="G145" s="25"/>
      <c r="H145" s="27"/>
      <c r="I145" s="27"/>
      <c r="J145" s="28"/>
      <c r="K145" s="29"/>
      <c r="L145" s="29"/>
      <c r="M145" s="27"/>
      <c r="N145" s="27"/>
      <c r="O145" s="27"/>
      <c r="P145" s="63"/>
      <c r="Q145" s="25"/>
      <c r="R145" s="25"/>
      <c r="S145" s="67"/>
      <c r="T145" s="29"/>
      <c r="U145" s="28"/>
      <c r="V145" s="28"/>
      <c r="W145" s="28"/>
      <c r="X145" s="28"/>
      <c r="Y145" s="28"/>
      <c r="Z145" s="28"/>
      <c r="AA145" s="28"/>
      <c r="AB145" s="28"/>
      <c r="AC145" s="28"/>
      <c r="AD145" s="28"/>
      <c r="AE145" s="28"/>
      <c r="AF145" s="28"/>
      <c r="AG145" s="28"/>
      <c r="AH145" s="28"/>
      <c r="AI145" s="28"/>
      <c r="AJ145" s="28"/>
      <c r="AK145" s="28"/>
      <c r="AL145" s="28"/>
      <c r="AM145" s="28"/>
      <c r="AN145" s="27"/>
      <c r="AO145" s="24"/>
      <c r="AP145" s="24"/>
      <c r="AQ145" s="24"/>
      <c r="AR145" s="27"/>
    </row>
    <row r="146" spans="1:44" x14ac:dyDescent="0.3">
      <c r="A146" s="26"/>
      <c r="B146" s="24"/>
      <c r="C146" s="25"/>
      <c r="D146" s="26"/>
      <c r="E146" s="6"/>
      <c r="F146" s="24"/>
      <c r="G146" s="26"/>
      <c r="H146" s="27"/>
      <c r="I146" s="27"/>
      <c r="J146" s="28"/>
      <c r="K146" s="29"/>
      <c r="L146" s="29"/>
      <c r="M146" s="27"/>
      <c r="N146" s="27"/>
      <c r="O146" s="27"/>
      <c r="P146" s="63"/>
      <c r="Q146" s="25"/>
      <c r="R146" s="67"/>
      <c r="S146" s="67"/>
      <c r="T146" s="29"/>
      <c r="U146" s="28"/>
      <c r="V146" s="28"/>
      <c r="W146" s="28"/>
      <c r="X146" s="28"/>
      <c r="Y146" s="28"/>
      <c r="Z146" s="28"/>
      <c r="AA146" s="28"/>
      <c r="AB146" s="28"/>
      <c r="AC146" s="28"/>
      <c r="AD146" s="28"/>
      <c r="AE146" s="28"/>
      <c r="AF146" s="28"/>
      <c r="AG146" s="28"/>
      <c r="AH146" s="28"/>
      <c r="AI146" s="28"/>
      <c r="AJ146" s="28"/>
      <c r="AK146" s="28"/>
      <c r="AL146" s="28"/>
      <c r="AM146" s="28"/>
      <c r="AN146" s="27"/>
      <c r="AO146" s="24"/>
      <c r="AP146" s="24"/>
      <c r="AQ146" s="24"/>
      <c r="AR146" s="27"/>
    </row>
    <row r="147" spans="1:44" x14ac:dyDescent="0.3">
      <c r="A147" s="26"/>
      <c r="B147" s="24"/>
      <c r="C147" s="25"/>
      <c r="D147" s="26"/>
      <c r="E147" s="27"/>
      <c r="F147" s="24"/>
      <c r="G147" s="25"/>
      <c r="H147" s="27"/>
      <c r="I147" s="27"/>
      <c r="J147" s="28"/>
      <c r="K147" s="29"/>
      <c r="L147" s="29"/>
      <c r="M147" s="27"/>
      <c r="N147" s="27"/>
      <c r="O147" s="27"/>
      <c r="P147" s="63"/>
      <c r="Q147" s="25"/>
      <c r="R147" s="25"/>
      <c r="S147" s="67"/>
      <c r="T147" s="29"/>
      <c r="U147" s="28"/>
      <c r="V147" s="28"/>
      <c r="W147" s="28"/>
      <c r="X147" s="28"/>
      <c r="Y147" s="28"/>
      <c r="Z147" s="28"/>
      <c r="AA147" s="28"/>
      <c r="AB147" s="28"/>
      <c r="AC147" s="28"/>
      <c r="AD147" s="28"/>
      <c r="AE147" s="28"/>
      <c r="AF147" s="28"/>
      <c r="AG147" s="28"/>
      <c r="AH147" s="28"/>
      <c r="AI147" s="28"/>
      <c r="AJ147" s="28"/>
      <c r="AK147" s="28"/>
      <c r="AL147" s="28"/>
      <c r="AM147" s="28"/>
      <c r="AN147" s="27"/>
      <c r="AO147" s="24"/>
      <c r="AP147" s="24"/>
      <c r="AQ147" s="24"/>
      <c r="AR147" s="27"/>
    </row>
    <row r="148" spans="1:44" x14ac:dyDescent="0.3">
      <c r="A148" s="26"/>
      <c r="B148" s="24"/>
      <c r="C148" s="25"/>
      <c r="D148" s="26"/>
      <c r="E148" s="6"/>
      <c r="F148" s="24"/>
      <c r="G148" s="26"/>
      <c r="H148" s="27"/>
      <c r="I148" s="27"/>
      <c r="J148" s="28"/>
      <c r="K148" s="29"/>
      <c r="L148" s="29"/>
      <c r="M148" s="27"/>
      <c r="N148" s="27"/>
      <c r="O148" s="27"/>
      <c r="P148" s="63"/>
      <c r="Q148" s="25"/>
      <c r="R148" s="25"/>
      <c r="S148" s="67"/>
      <c r="T148" s="29"/>
      <c r="U148" s="28"/>
      <c r="V148" s="28"/>
      <c r="W148" s="28"/>
      <c r="X148" s="28"/>
      <c r="Y148" s="28"/>
      <c r="Z148" s="28"/>
      <c r="AA148" s="28"/>
      <c r="AB148" s="28"/>
      <c r="AC148" s="28"/>
      <c r="AD148" s="28"/>
      <c r="AE148" s="28"/>
      <c r="AF148" s="28"/>
      <c r="AG148" s="28"/>
      <c r="AH148" s="28"/>
      <c r="AI148" s="28"/>
      <c r="AJ148" s="28"/>
      <c r="AK148" s="28"/>
      <c r="AL148" s="28"/>
      <c r="AM148" s="28"/>
      <c r="AN148" s="27"/>
      <c r="AO148" s="24"/>
      <c r="AP148" s="24"/>
      <c r="AQ148" s="24"/>
      <c r="AR148" s="27"/>
    </row>
    <row r="149" spans="1:44" x14ac:dyDescent="0.3">
      <c r="A149" s="26"/>
      <c r="B149" s="24"/>
      <c r="C149" s="25"/>
      <c r="D149" s="26"/>
      <c r="E149" s="6"/>
      <c r="F149" s="24"/>
      <c r="G149" s="25"/>
      <c r="H149" s="27"/>
      <c r="I149" s="27"/>
      <c r="J149" s="28"/>
      <c r="K149" s="29"/>
      <c r="L149" s="29"/>
      <c r="M149" s="27"/>
      <c r="N149" s="27"/>
      <c r="O149" s="27"/>
      <c r="P149" s="63"/>
      <c r="Q149" s="25"/>
      <c r="R149" s="25"/>
      <c r="S149" s="67"/>
      <c r="T149" s="29"/>
      <c r="U149" s="28"/>
      <c r="V149" s="28"/>
      <c r="W149" s="28"/>
      <c r="X149" s="28"/>
      <c r="Y149" s="28"/>
      <c r="Z149" s="28"/>
      <c r="AA149" s="28"/>
      <c r="AB149" s="28"/>
      <c r="AC149" s="28"/>
      <c r="AD149" s="28"/>
      <c r="AE149" s="28"/>
      <c r="AF149" s="28"/>
      <c r="AG149" s="28"/>
      <c r="AH149" s="28"/>
      <c r="AI149" s="28"/>
      <c r="AJ149" s="28"/>
      <c r="AK149" s="28"/>
      <c r="AL149" s="28"/>
      <c r="AM149" s="28"/>
      <c r="AN149" s="27"/>
      <c r="AO149" s="24"/>
      <c r="AP149" s="24"/>
      <c r="AQ149" s="24"/>
      <c r="AR149" s="27"/>
    </row>
    <row r="150" spans="1:44" x14ac:dyDescent="0.3">
      <c r="A150" s="26"/>
      <c r="B150" s="24"/>
      <c r="C150" s="25"/>
      <c r="D150" s="26"/>
      <c r="E150" s="6"/>
      <c r="F150" s="24"/>
      <c r="G150" s="26"/>
      <c r="H150" s="27"/>
      <c r="I150" s="27"/>
      <c r="J150" s="28"/>
      <c r="K150" s="29"/>
      <c r="L150" s="29"/>
      <c r="M150" s="27"/>
      <c r="N150" s="27"/>
      <c r="O150" s="27"/>
      <c r="P150" s="63"/>
      <c r="Q150" s="25"/>
      <c r="R150" s="25"/>
      <c r="S150" s="67"/>
      <c r="T150" s="29"/>
      <c r="U150" s="28"/>
      <c r="V150" s="28"/>
      <c r="W150" s="28"/>
      <c r="X150" s="28"/>
      <c r="Y150" s="28"/>
      <c r="Z150" s="28"/>
      <c r="AA150" s="28"/>
      <c r="AB150" s="28"/>
      <c r="AC150" s="28"/>
      <c r="AD150" s="28"/>
      <c r="AE150" s="28"/>
      <c r="AF150" s="28"/>
      <c r="AG150" s="28"/>
      <c r="AH150" s="28"/>
      <c r="AI150" s="28"/>
      <c r="AJ150" s="28"/>
      <c r="AK150" s="28"/>
      <c r="AL150" s="28"/>
      <c r="AM150" s="28"/>
      <c r="AN150" s="27"/>
      <c r="AO150" s="24"/>
      <c r="AP150" s="24"/>
      <c r="AQ150" s="24"/>
      <c r="AR150" s="27"/>
    </row>
    <row r="151" spans="1:44" x14ac:dyDescent="0.3">
      <c r="A151" s="26"/>
      <c r="B151" s="24"/>
      <c r="C151" s="25"/>
      <c r="D151" s="26"/>
      <c r="E151" s="6"/>
      <c r="F151" s="24"/>
      <c r="G151" s="25"/>
      <c r="H151" s="27"/>
      <c r="I151" s="27"/>
      <c r="J151" s="28"/>
      <c r="K151" s="29"/>
      <c r="L151" s="29"/>
      <c r="M151" s="27"/>
      <c r="N151" s="27"/>
      <c r="O151" s="27"/>
      <c r="P151" s="63"/>
      <c r="Q151" s="25"/>
      <c r="R151" s="25"/>
      <c r="S151" s="67"/>
      <c r="T151" s="29"/>
      <c r="U151" s="28"/>
      <c r="V151" s="28"/>
      <c r="W151" s="28"/>
      <c r="X151" s="28"/>
      <c r="Y151" s="28"/>
      <c r="Z151" s="28"/>
      <c r="AA151" s="28"/>
      <c r="AB151" s="28"/>
      <c r="AC151" s="28"/>
      <c r="AD151" s="28"/>
      <c r="AE151" s="28"/>
      <c r="AF151" s="28"/>
      <c r="AG151" s="28"/>
      <c r="AH151" s="28"/>
      <c r="AI151" s="28"/>
      <c r="AJ151" s="28"/>
      <c r="AK151" s="28"/>
      <c r="AL151" s="28"/>
      <c r="AM151" s="28"/>
      <c r="AN151" s="27"/>
      <c r="AO151" s="24"/>
      <c r="AP151" s="24"/>
      <c r="AQ151" s="24"/>
      <c r="AR151" s="27"/>
    </row>
    <row r="152" spans="1:44" x14ac:dyDescent="0.3">
      <c r="A152" s="26"/>
      <c r="B152" s="24"/>
      <c r="C152" s="25"/>
      <c r="D152" s="26"/>
      <c r="E152" s="6"/>
      <c r="F152" s="24"/>
      <c r="G152" s="26"/>
      <c r="H152" s="27"/>
      <c r="I152" s="27"/>
      <c r="J152" s="28"/>
      <c r="K152" s="29"/>
      <c r="L152" s="29"/>
      <c r="M152" s="27"/>
      <c r="N152" s="27"/>
      <c r="O152" s="27"/>
      <c r="P152" s="63"/>
      <c r="Q152" s="25"/>
      <c r="R152" s="25"/>
      <c r="S152" s="67"/>
      <c r="T152" s="29"/>
      <c r="U152" s="28"/>
      <c r="V152" s="28"/>
      <c r="W152" s="28"/>
      <c r="X152" s="28"/>
      <c r="Y152" s="28"/>
      <c r="Z152" s="28"/>
      <c r="AA152" s="28"/>
      <c r="AB152" s="28"/>
      <c r="AC152" s="28"/>
      <c r="AD152" s="28"/>
      <c r="AE152" s="28"/>
      <c r="AF152" s="28"/>
      <c r="AG152" s="28"/>
      <c r="AH152" s="28"/>
      <c r="AI152" s="28"/>
      <c r="AJ152" s="28"/>
      <c r="AK152" s="28"/>
      <c r="AL152" s="28"/>
      <c r="AM152" s="28"/>
      <c r="AN152" s="27"/>
      <c r="AO152" s="24"/>
      <c r="AP152" s="24"/>
      <c r="AQ152" s="24"/>
      <c r="AR152" s="27"/>
    </row>
    <row r="153" spans="1:44" x14ac:dyDescent="0.3">
      <c r="A153" s="26"/>
      <c r="B153" s="24"/>
      <c r="C153" s="25"/>
      <c r="D153" s="26"/>
      <c r="E153" s="6"/>
      <c r="F153" s="24"/>
      <c r="G153" s="26"/>
      <c r="H153" s="27"/>
      <c r="I153" s="27"/>
      <c r="J153" s="28"/>
      <c r="K153" s="29"/>
      <c r="L153" s="29"/>
      <c r="M153" s="27"/>
      <c r="N153" s="27"/>
      <c r="O153" s="27"/>
      <c r="P153" s="63"/>
      <c r="Q153" s="25"/>
      <c r="R153" s="25"/>
      <c r="S153" s="68"/>
      <c r="T153" s="29"/>
      <c r="U153" s="49"/>
      <c r="V153" s="28"/>
      <c r="W153" s="28"/>
      <c r="X153" s="28"/>
      <c r="Y153" s="28"/>
      <c r="Z153" s="28"/>
      <c r="AA153" s="28"/>
      <c r="AB153" s="28"/>
      <c r="AC153" s="28"/>
      <c r="AD153" s="28"/>
      <c r="AE153" s="28"/>
      <c r="AF153" s="28"/>
      <c r="AG153" s="28"/>
      <c r="AH153" s="28"/>
      <c r="AI153" s="28"/>
      <c r="AJ153" s="28"/>
      <c r="AK153" s="28"/>
      <c r="AL153" s="28"/>
      <c r="AM153" s="28"/>
      <c r="AN153" s="27"/>
      <c r="AO153" s="24"/>
      <c r="AP153" s="24"/>
      <c r="AQ153" s="24"/>
      <c r="AR153" s="27"/>
    </row>
    <row r="154" spans="1:44" x14ac:dyDescent="0.3">
      <c r="A154" s="26"/>
      <c r="B154" s="24"/>
      <c r="C154" s="25"/>
      <c r="D154" s="26"/>
      <c r="E154" s="6"/>
      <c r="F154" s="24"/>
      <c r="G154" s="26"/>
      <c r="H154" s="27"/>
      <c r="I154" s="27"/>
      <c r="J154" s="28"/>
      <c r="K154" s="29"/>
      <c r="L154" s="29"/>
      <c r="M154" s="27"/>
      <c r="N154" s="27"/>
      <c r="O154" s="27"/>
      <c r="P154" s="63"/>
      <c r="Q154" s="25"/>
      <c r="R154" s="25"/>
      <c r="S154" s="67"/>
      <c r="T154" s="29"/>
      <c r="U154" s="28"/>
      <c r="V154" s="28"/>
      <c r="W154" s="28"/>
      <c r="X154" s="28"/>
      <c r="Y154" s="28"/>
      <c r="Z154" s="28"/>
      <c r="AA154" s="28"/>
      <c r="AB154" s="28"/>
      <c r="AC154" s="28"/>
      <c r="AD154" s="28"/>
      <c r="AE154" s="28"/>
      <c r="AF154" s="28"/>
      <c r="AG154" s="28"/>
      <c r="AH154" s="28"/>
      <c r="AI154" s="28"/>
      <c r="AJ154" s="28"/>
      <c r="AK154" s="28"/>
      <c r="AL154" s="28"/>
      <c r="AM154" s="28"/>
      <c r="AN154" s="27"/>
      <c r="AO154" s="24"/>
      <c r="AP154" s="24"/>
      <c r="AQ154" s="24"/>
      <c r="AR154" s="27"/>
    </row>
    <row r="155" spans="1:44" x14ac:dyDescent="0.3">
      <c r="A155" s="26"/>
      <c r="B155" s="24"/>
      <c r="C155" s="25"/>
      <c r="D155" s="26"/>
      <c r="E155" s="6"/>
      <c r="F155" s="24"/>
      <c r="G155" s="26"/>
      <c r="H155" s="27"/>
      <c r="I155" s="27"/>
      <c r="J155" s="28"/>
      <c r="K155" s="29"/>
      <c r="L155" s="29"/>
      <c r="M155" s="27"/>
      <c r="N155" s="27"/>
      <c r="O155" s="27"/>
      <c r="P155" s="63"/>
      <c r="Q155" s="25"/>
      <c r="R155" s="25"/>
      <c r="S155" s="67"/>
      <c r="T155" s="29"/>
      <c r="U155" s="28"/>
      <c r="V155" s="28"/>
      <c r="W155" s="28"/>
      <c r="X155" s="28"/>
      <c r="Y155" s="28"/>
      <c r="Z155" s="28"/>
      <c r="AA155" s="28"/>
      <c r="AB155" s="28"/>
      <c r="AC155" s="28"/>
      <c r="AD155" s="28"/>
      <c r="AE155" s="28"/>
      <c r="AF155" s="28"/>
      <c r="AG155" s="28"/>
      <c r="AH155" s="28"/>
      <c r="AI155" s="28"/>
      <c r="AJ155" s="28"/>
      <c r="AK155" s="28"/>
      <c r="AL155" s="28"/>
      <c r="AM155" s="28"/>
      <c r="AN155" s="27"/>
      <c r="AO155" s="24"/>
      <c r="AP155" s="24"/>
      <c r="AQ155" s="24"/>
      <c r="AR155" s="27"/>
    </row>
    <row r="156" spans="1:44" x14ac:dyDescent="0.3">
      <c r="A156" s="26"/>
      <c r="B156" s="24"/>
      <c r="C156" s="25"/>
      <c r="D156" s="26"/>
      <c r="E156" s="6"/>
      <c r="F156" s="24"/>
      <c r="G156" s="26"/>
      <c r="H156" s="27"/>
      <c r="I156" s="27"/>
      <c r="J156" s="28"/>
      <c r="K156" s="29"/>
      <c r="L156" s="29"/>
      <c r="M156" s="27"/>
      <c r="N156" s="27"/>
      <c r="O156" s="27"/>
      <c r="P156" s="63"/>
      <c r="Q156" s="25"/>
      <c r="R156" s="25"/>
      <c r="S156" s="67"/>
      <c r="T156" s="29"/>
      <c r="U156" s="28"/>
      <c r="V156" s="28"/>
      <c r="W156" s="28"/>
      <c r="X156" s="28"/>
      <c r="Y156" s="28"/>
      <c r="Z156" s="28"/>
      <c r="AA156" s="28"/>
      <c r="AB156" s="28"/>
      <c r="AC156" s="28"/>
      <c r="AD156" s="28"/>
      <c r="AE156" s="28"/>
      <c r="AF156" s="28"/>
      <c r="AG156" s="28"/>
      <c r="AH156" s="28"/>
      <c r="AI156" s="28"/>
      <c r="AJ156" s="28"/>
      <c r="AK156" s="28"/>
      <c r="AL156" s="28"/>
      <c r="AM156" s="28"/>
      <c r="AN156" s="27"/>
      <c r="AO156" s="24"/>
      <c r="AP156" s="24"/>
      <c r="AQ156" s="24"/>
      <c r="AR156" s="27"/>
    </row>
    <row r="157" spans="1:44" x14ac:dyDescent="0.3">
      <c r="A157" s="26"/>
      <c r="B157" s="24"/>
      <c r="C157" s="25"/>
      <c r="D157" s="26"/>
      <c r="E157" s="27"/>
      <c r="F157" s="24"/>
      <c r="G157" s="25"/>
      <c r="H157" s="27"/>
      <c r="I157" s="27"/>
      <c r="J157" s="28"/>
      <c r="K157" s="29"/>
      <c r="L157" s="29"/>
      <c r="M157" s="27"/>
      <c r="N157" s="27"/>
      <c r="O157" s="27"/>
      <c r="P157" s="63"/>
      <c r="Q157" s="25"/>
      <c r="R157" s="25"/>
      <c r="S157" s="67"/>
      <c r="T157" s="29"/>
      <c r="U157" s="28"/>
      <c r="V157" s="28"/>
      <c r="W157" s="28"/>
      <c r="X157" s="28"/>
      <c r="Y157" s="28"/>
      <c r="Z157" s="28"/>
      <c r="AA157" s="28"/>
      <c r="AB157" s="28"/>
      <c r="AC157" s="28"/>
      <c r="AD157" s="28"/>
      <c r="AE157" s="28"/>
      <c r="AF157" s="28"/>
      <c r="AG157" s="28"/>
      <c r="AH157" s="28"/>
      <c r="AI157" s="28"/>
      <c r="AJ157" s="28"/>
      <c r="AK157" s="28"/>
      <c r="AL157" s="28"/>
      <c r="AM157" s="28"/>
      <c r="AN157" s="27"/>
      <c r="AO157" s="24"/>
      <c r="AP157" s="24"/>
      <c r="AQ157" s="24"/>
      <c r="AR157" s="27"/>
    </row>
    <row r="158" spans="1:44" x14ac:dyDescent="0.3">
      <c r="A158" s="26"/>
      <c r="B158" s="24"/>
      <c r="C158" s="25"/>
      <c r="D158" s="26"/>
      <c r="E158" s="6"/>
      <c r="F158" s="24"/>
      <c r="G158" s="26"/>
      <c r="H158" s="27"/>
      <c r="I158" s="27"/>
      <c r="J158" s="28"/>
      <c r="K158" s="29"/>
      <c r="L158" s="29"/>
      <c r="M158" s="27"/>
      <c r="N158" s="27"/>
      <c r="O158" s="27"/>
      <c r="P158" s="63"/>
      <c r="Q158" s="25"/>
      <c r="R158" s="25"/>
      <c r="S158" s="67"/>
      <c r="T158" s="29"/>
      <c r="U158" s="28"/>
      <c r="V158" s="28"/>
      <c r="W158" s="28"/>
      <c r="X158" s="28"/>
      <c r="Y158" s="28"/>
      <c r="Z158" s="28"/>
      <c r="AA158" s="28"/>
      <c r="AB158" s="28"/>
      <c r="AC158" s="28"/>
      <c r="AD158" s="28"/>
      <c r="AE158" s="28"/>
      <c r="AF158" s="28"/>
      <c r="AG158" s="28"/>
      <c r="AH158" s="28"/>
      <c r="AI158" s="28"/>
      <c r="AJ158" s="28"/>
      <c r="AK158" s="28"/>
      <c r="AL158" s="28"/>
      <c r="AM158" s="28"/>
      <c r="AN158" s="27"/>
      <c r="AO158" s="24"/>
      <c r="AP158" s="24"/>
      <c r="AQ158" s="24"/>
      <c r="AR158" s="27"/>
    </row>
    <row r="159" spans="1:44" x14ac:dyDescent="0.3">
      <c r="A159" s="26"/>
      <c r="B159" s="24"/>
      <c r="C159" s="25"/>
      <c r="D159" s="26"/>
      <c r="E159" s="6"/>
      <c r="F159" s="24"/>
      <c r="G159" s="25"/>
      <c r="H159" s="27"/>
      <c r="I159" s="27"/>
      <c r="J159" s="28"/>
      <c r="K159" s="29"/>
      <c r="L159" s="29"/>
      <c r="M159" s="27"/>
      <c r="N159" s="27"/>
      <c r="O159" s="27"/>
      <c r="P159" s="63"/>
      <c r="Q159" s="25"/>
      <c r="R159" s="25"/>
      <c r="S159" s="67"/>
      <c r="T159" s="29"/>
      <c r="U159" s="28"/>
      <c r="V159" s="28"/>
      <c r="W159" s="28"/>
      <c r="X159" s="28"/>
      <c r="Y159" s="28"/>
      <c r="Z159" s="28"/>
      <c r="AA159" s="28"/>
      <c r="AB159" s="28"/>
      <c r="AC159" s="28"/>
      <c r="AD159" s="28"/>
      <c r="AE159" s="28"/>
      <c r="AF159" s="28"/>
      <c r="AG159" s="28"/>
      <c r="AH159" s="28"/>
      <c r="AI159" s="28"/>
      <c r="AJ159" s="28"/>
      <c r="AK159" s="28"/>
      <c r="AL159" s="28"/>
      <c r="AM159" s="28"/>
      <c r="AN159" s="27"/>
      <c r="AO159" s="24"/>
      <c r="AP159" s="24"/>
      <c r="AQ159" s="24"/>
      <c r="AR159" s="27"/>
    </row>
    <row r="160" spans="1:44" x14ac:dyDescent="0.3">
      <c r="A160" s="26"/>
      <c r="B160" s="24"/>
      <c r="C160" s="25"/>
      <c r="D160" s="26"/>
      <c r="E160" s="6"/>
      <c r="F160" s="24"/>
      <c r="G160" s="25"/>
      <c r="H160" s="27"/>
      <c r="I160" s="27"/>
      <c r="J160" s="28"/>
      <c r="K160" s="29"/>
      <c r="L160" s="29"/>
      <c r="M160" s="27"/>
      <c r="N160" s="27"/>
      <c r="O160" s="27"/>
      <c r="P160" s="63"/>
      <c r="Q160" s="25"/>
      <c r="R160" s="25"/>
      <c r="S160" s="67"/>
      <c r="T160" s="29"/>
      <c r="U160" s="28"/>
      <c r="V160" s="28"/>
      <c r="W160" s="28"/>
      <c r="X160" s="28"/>
      <c r="Y160" s="28"/>
      <c r="Z160" s="28"/>
      <c r="AA160" s="28"/>
      <c r="AB160" s="28"/>
      <c r="AC160" s="28"/>
      <c r="AD160" s="28"/>
      <c r="AE160" s="28"/>
      <c r="AF160" s="28"/>
      <c r="AG160" s="28"/>
      <c r="AH160" s="28"/>
      <c r="AI160" s="28"/>
      <c r="AJ160" s="28"/>
      <c r="AK160" s="28"/>
      <c r="AL160" s="28"/>
      <c r="AM160" s="28"/>
      <c r="AN160" s="27"/>
      <c r="AO160" s="24"/>
      <c r="AP160" s="24"/>
      <c r="AQ160" s="24"/>
      <c r="AR160" s="27"/>
    </row>
    <row r="161" spans="1:44" x14ac:dyDescent="0.3">
      <c r="A161" s="26"/>
      <c r="B161" s="24"/>
      <c r="C161" s="25"/>
      <c r="D161" s="26"/>
      <c r="E161" s="6"/>
      <c r="F161" s="24"/>
      <c r="G161" s="26"/>
      <c r="H161" s="27"/>
      <c r="I161" s="27"/>
      <c r="J161" s="28"/>
      <c r="K161" s="29"/>
      <c r="L161" s="29"/>
      <c r="M161" s="27"/>
      <c r="N161" s="27"/>
      <c r="O161" s="27"/>
      <c r="P161" s="63"/>
      <c r="Q161" s="25"/>
      <c r="R161" s="25"/>
      <c r="S161" s="67"/>
      <c r="T161" s="29"/>
      <c r="U161" s="28"/>
      <c r="V161" s="28"/>
      <c r="W161" s="28"/>
      <c r="X161" s="28"/>
      <c r="Y161" s="28"/>
      <c r="Z161" s="28"/>
      <c r="AA161" s="28"/>
      <c r="AB161" s="28"/>
      <c r="AC161" s="28"/>
      <c r="AD161" s="28"/>
      <c r="AE161" s="28"/>
      <c r="AF161" s="28"/>
      <c r="AG161" s="28"/>
      <c r="AH161" s="28"/>
      <c r="AI161" s="28"/>
      <c r="AJ161" s="28"/>
      <c r="AK161" s="28"/>
      <c r="AL161" s="28"/>
      <c r="AM161" s="28"/>
      <c r="AN161" s="27"/>
      <c r="AO161" s="24"/>
      <c r="AP161" s="24"/>
      <c r="AQ161" s="24"/>
      <c r="AR161" s="27"/>
    </row>
    <row r="162" spans="1:44" x14ac:dyDescent="0.3">
      <c r="A162" s="26"/>
      <c r="B162" s="24"/>
      <c r="C162" s="25"/>
      <c r="D162" s="26"/>
      <c r="E162" s="6"/>
      <c r="F162" s="24"/>
      <c r="G162" s="26"/>
      <c r="H162" s="27"/>
      <c r="I162" s="27"/>
      <c r="J162" s="28"/>
      <c r="K162" s="29"/>
      <c r="L162" s="29"/>
      <c r="M162" s="27"/>
      <c r="N162" s="27"/>
      <c r="O162" s="27"/>
      <c r="P162" s="63"/>
      <c r="Q162" s="25"/>
      <c r="R162" s="25"/>
      <c r="S162" s="67"/>
      <c r="T162" s="29"/>
      <c r="U162" s="28"/>
      <c r="V162" s="28"/>
      <c r="W162" s="28"/>
      <c r="X162" s="28"/>
      <c r="Y162" s="28"/>
      <c r="Z162" s="28"/>
      <c r="AA162" s="28"/>
      <c r="AB162" s="28"/>
      <c r="AC162" s="28"/>
      <c r="AD162" s="28"/>
      <c r="AE162" s="28"/>
      <c r="AF162" s="28"/>
      <c r="AG162" s="28"/>
      <c r="AH162" s="28"/>
      <c r="AI162" s="28"/>
      <c r="AJ162" s="28"/>
      <c r="AK162" s="28"/>
      <c r="AL162" s="28"/>
      <c r="AM162" s="28"/>
      <c r="AN162" s="27"/>
      <c r="AO162" s="24"/>
      <c r="AP162" s="24"/>
      <c r="AQ162" s="24"/>
      <c r="AR162" s="27"/>
    </row>
    <row r="163" spans="1:44" x14ac:dyDescent="0.3">
      <c r="A163" s="26"/>
      <c r="B163" s="24"/>
      <c r="C163" s="25"/>
      <c r="D163" s="26"/>
      <c r="E163" s="6"/>
      <c r="F163" s="24"/>
      <c r="G163" s="26"/>
      <c r="H163" s="27"/>
      <c r="I163" s="27"/>
      <c r="J163" s="28"/>
      <c r="K163" s="29"/>
      <c r="L163" s="29"/>
      <c r="M163" s="27"/>
      <c r="N163" s="27"/>
      <c r="O163" s="27"/>
      <c r="P163" s="63"/>
      <c r="Q163" s="25"/>
      <c r="R163" s="25"/>
      <c r="S163" s="67"/>
      <c r="T163" s="29"/>
      <c r="U163" s="28"/>
      <c r="V163" s="28"/>
      <c r="W163" s="28"/>
      <c r="X163" s="28"/>
      <c r="Y163" s="28"/>
      <c r="Z163" s="28"/>
      <c r="AA163" s="28"/>
      <c r="AB163" s="28"/>
      <c r="AC163" s="28"/>
      <c r="AD163" s="28"/>
      <c r="AE163" s="28"/>
      <c r="AF163" s="28"/>
      <c r="AG163" s="28"/>
      <c r="AH163" s="28"/>
      <c r="AI163" s="28"/>
      <c r="AJ163" s="28"/>
      <c r="AK163" s="28"/>
      <c r="AL163" s="28"/>
      <c r="AM163" s="28"/>
      <c r="AN163" s="27"/>
      <c r="AO163" s="24"/>
      <c r="AP163" s="24"/>
      <c r="AQ163" s="24"/>
      <c r="AR163" s="27"/>
    </row>
    <row r="164" spans="1:44" x14ac:dyDescent="0.3">
      <c r="A164" s="26"/>
      <c r="B164" s="24"/>
      <c r="C164" s="25"/>
      <c r="D164" s="26"/>
      <c r="E164" s="6"/>
      <c r="F164" s="24"/>
      <c r="G164" s="26"/>
      <c r="H164" s="27"/>
      <c r="I164" s="27"/>
      <c r="J164" s="28"/>
      <c r="K164" s="29"/>
      <c r="L164" s="29"/>
      <c r="M164" s="27"/>
      <c r="N164" s="27"/>
      <c r="O164" s="27"/>
      <c r="P164" s="63"/>
      <c r="Q164" s="25"/>
      <c r="R164" s="25"/>
      <c r="S164" s="68"/>
      <c r="T164" s="29"/>
      <c r="U164" s="68"/>
      <c r="V164" s="28"/>
      <c r="W164" s="28"/>
      <c r="X164" s="28"/>
      <c r="Y164" s="28"/>
      <c r="Z164" s="28"/>
      <c r="AA164" s="28"/>
      <c r="AB164" s="28"/>
      <c r="AC164" s="28"/>
      <c r="AD164" s="28"/>
      <c r="AE164" s="28"/>
      <c r="AF164" s="28"/>
      <c r="AG164" s="28"/>
      <c r="AH164" s="28"/>
      <c r="AI164" s="28"/>
      <c r="AJ164" s="28"/>
      <c r="AK164" s="28"/>
      <c r="AL164" s="28"/>
      <c r="AM164" s="28"/>
      <c r="AN164" s="27"/>
      <c r="AO164" s="24"/>
      <c r="AP164" s="24"/>
      <c r="AQ164" s="24"/>
      <c r="AR164" s="27"/>
    </row>
    <row r="165" spans="1:44" x14ac:dyDescent="0.3">
      <c r="A165" s="26"/>
      <c r="B165" s="24"/>
      <c r="C165" s="25"/>
      <c r="D165" s="26"/>
      <c r="E165" s="6"/>
      <c r="F165" s="24"/>
      <c r="G165" s="26"/>
      <c r="H165" s="27"/>
      <c r="I165" s="27"/>
      <c r="J165" s="28"/>
      <c r="K165" s="29"/>
      <c r="L165" s="29"/>
      <c r="M165" s="27"/>
      <c r="N165" s="27"/>
      <c r="O165" s="27"/>
      <c r="P165" s="63"/>
      <c r="Q165" s="25"/>
      <c r="R165" s="25"/>
      <c r="S165" s="68"/>
      <c r="T165" s="29"/>
      <c r="U165" s="49"/>
      <c r="V165" s="28"/>
      <c r="W165" s="28"/>
      <c r="X165" s="28"/>
      <c r="Y165" s="28"/>
      <c r="Z165" s="28"/>
      <c r="AA165" s="28"/>
      <c r="AB165" s="28"/>
      <c r="AC165" s="28"/>
      <c r="AD165" s="28"/>
      <c r="AE165" s="28"/>
      <c r="AF165" s="28"/>
      <c r="AG165" s="28"/>
      <c r="AH165" s="28"/>
      <c r="AI165" s="28"/>
      <c r="AJ165" s="28"/>
      <c r="AK165" s="28"/>
      <c r="AL165" s="28"/>
      <c r="AM165" s="28"/>
      <c r="AN165" s="27"/>
      <c r="AO165" s="24"/>
      <c r="AP165" s="24"/>
      <c r="AQ165" s="24"/>
      <c r="AR165" s="27"/>
    </row>
    <row r="166" spans="1:44" x14ac:dyDescent="0.3">
      <c r="A166" s="26"/>
      <c r="B166" s="24"/>
      <c r="C166" s="25"/>
      <c r="D166" s="26"/>
      <c r="E166" s="6"/>
      <c r="F166" s="24"/>
      <c r="G166" s="26"/>
      <c r="H166" s="27"/>
      <c r="I166" s="27"/>
      <c r="J166" s="28"/>
      <c r="K166" s="29"/>
      <c r="L166" s="29"/>
      <c r="M166" s="27"/>
      <c r="N166" s="27"/>
      <c r="O166" s="27"/>
      <c r="P166" s="63"/>
      <c r="Q166" s="25"/>
      <c r="R166" s="25"/>
      <c r="S166" s="67"/>
      <c r="T166" s="29"/>
      <c r="U166" s="28"/>
      <c r="V166" s="28"/>
      <c r="W166" s="28"/>
      <c r="X166" s="28"/>
      <c r="Y166" s="28"/>
      <c r="Z166" s="28"/>
      <c r="AA166" s="28"/>
      <c r="AB166" s="28"/>
      <c r="AC166" s="28"/>
      <c r="AD166" s="28"/>
      <c r="AE166" s="28"/>
      <c r="AF166" s="28"/>
      <c r="AG166" s="28"/>
      <c r="AH166" s="28"/>
      <c r="AI166" s="28"/>
      <c r="AJ166" s="28"/>
      <c r="AK166" s="28"/>
      <c r="AL166" s="28"/>
      <c r="AM166" s="28"/>
      <c r="AN166" s="27"/>
      <c r="AO166" s="24"/>
      <c r="AP166" s="24"/>
      <c r="AQ166" s="24"/>
      <c r="AR166" s="27"/>
    </row>
    <row r="167" spans="1:44" x14ac:dyDescent="0.3">
      <c r="A167" s="26"/>
      <c r="B167" s="24"/>
      <c r="C167" s="25"/>
      <c r="D167" s="26"/>
      <c r="E167" s="6"/>
      <c r="F167" s="24"/>
      <c r="G167" s="26"/>
      <c r="H167" s="27"/>
      <c r="I167" s="27"/>
      <c r="J167" s="28"/>
      <c r="K167" s="29"/>
      <c r="L167" s="29"/>
      <c r="M167" s="27"/>
      <c r="N167" s="27"/>
      <c r="O167" s="27"/>
      <c r="P167" s="63"/>
      <c r="Q167" s="25"/>
      <c r="R167" s="25"/>
      <c r="S167" s="67"/>
      <c r="T167" s="29"/>
      <c r="U167" s="28"/>
      <c r="V167" s="28"/>
      <c r="W167" s="28"/>
      <c r="X167" s="28"/>
      <c r="Y167" s="28"/>
      <c r="Z167" s="28"/>
      <c r="AA167" s="28"/>
      <c r="AB167" s="28"/>
      <c r="AC167" s="28"/>
      <c r="AD167" s="28"/>
      <c r="AE167" s="28"/>
      <c r="AF167" s="28"/>
      <c r="AG167" s="28"/>
      <c r="AH167" s="28"/>
      <c r="AI167" s="28"/>
      <c r="AJ167" s="28"/>
      <c r="AK167" s="28"/>
      <c r="AL167" s="28"/>
      <c r="AM167" s="28"/>
      <c r="AN167" s="27"/>
      <c r="AO167" s="24"/>
      <c r="AP167" s="24"/>
      <c r="AQ167" s="24"/>
      <c r="AR167" s="27"/>
    </row>
    <row r="168" spans="1:44" x14ac:dyDescent="0.3">
      <c r="A168" s="26"/>
      <c r="B168" s="24"/>
      <c r="C168" s="25"/>
      <c r="D168" s="26"/>
      <c r="E168" s="6"/>
      <c r="F168" s="24"/>
      <c r="G168" s="26"/>
      <c r="H168" s="27"/>
      <c r="I168" s="27"/>
      <c r="J168" s="28"/>
      <c r="K168" s="29"/>
      <c r="L168" s="29"/>
      <c r="M168" s="27"/>
      <c r="N168" s="27"/>
      <c r="O168" s="27"/>
      <c r="P168" s="63"/>
      <c r="Q168" s="25"/>
      <c r="R168" s="25"/>
      <c r="S168" s="67"/>
      <c r="T168" s="29"/>
      <c r="U168" s="28"/>
      <c r="V168" s="28"/>
      <c r="W168" s="28"/>
      <c r="X168" s="28"/>
      <c r="Y168" s="28"/>
      <c r="Z168" s="28"/>
      <c r="AA168" s="28"/>
      <c r="AB168" s="28"/>
      <c r="AC168" s="28"/>
      <c r="AD168" s="28"/>
      <c r="AE168" s="28"/>
      <c r="AF168" s="28"/>
      <c r="AG168" s="28"/>
      <c r="AH168" s="28"/>
      <c r="AI168" s="28"/>
      <c r="AJ168" s="28"/>
      <c r="AK168" s="28"/>
      <c r="AL168" s="28"/>
      <c r="AM168" s="28"/>
      <c r="AN168" s="27"/>
      <c r="AO168" s="24"/>
      <c r="AP168" s="24"/>
      <c r="AQ168" s="24"/>
      <c r="AR168" s="27"/>
    </row>
    <row r="169" spans="1:44" x14ac:dyDescent="0.3">
      <c r="A169" s="26"/>
      <c r="B169" s="24"/>
      <c r="C169" s="25"/>
      <c r="D169" s="26"/>
      <c r="E169" s="6"/>
      <c r="F169" s="24"/>
      <c r="G169" s="25"/>
      <c r="H169" s="27"/>
      <c r="I169" s="27"/>
      <c r="J169" s="28"/>
      <c r="K169" s="29"/>
      <c r="L169" s="29"/>
      <c r="M169" s="27"/>
      <c r="N169" s="46"/>
      <c r="O169" s="27"/>
      <c r="P169" s="63"/>
      <c r="Q169" s="25"/>
      <c r="R169" s="25"/>
      <c r="S169" s="67"/>
      <c r="T169" s="29"/>
      <c r="U169" s="28"/>
      <c r="V169" s="28"/>
      <c r="W169" s="28"/>
      <c r="X169" s="28"/>
      <c r="Y169" s="28"/>
      <c r="Z169" s="28"/>
      <c r="AA169" s="28"/>
      <c r="AB169" s="28"/>
      <c r="AC169" s="28"/>
      <c r="AD169" s="28"/>
      <c r="AE169" s="28"/>
      <c r="AF169" s="28"/>
      <c r="AG169" s="28"/>
      <c r="AH169" s="28"/>
      <c r="AI169" s="28"/>
      <c r="AJ169" s="28"/>
      <c r="AK169" s="28"/>
      <c r="AL169" s="28"/>
      <c r="AM169" s="28"/>
      <c r="AN169" s="27"/>
      <c r="AO169" s="24"/>
      <c r="AP169" s="24"/>
      <c r="AQ169" s="24"/>
      <c r="AR169" s="27"/>
    </row>
    <row r="170" spans="1:44" x14ac:dyDescent="0.3">
      <c r="A170" s="26"/>
      <c r="B170" s="24"/>
      <c r="C170" s="25"/>
      <c r="D170" s="26"/>
      <c r="E170" s="6"/>
      <c r="F170" s="24"/>
      <c r="G170" s="26"/>
      <c r="H170" s="27"/>
      <c r="I170" s="27"/>
      <c r="J170" s="28"/>
      <c r="K170" s="29"/>
      <c r="L170" s="29"/>
      <c r="M170" s="27"/>
      <c r="N170" s="27"/>
      <c r="O170" s="27"/>
      <c r="P170" s="63"/>
      <c r="Q170" s="25"/>
      <c r="R170" s="25"/>
      <c r="S170" s="67"/>
      <c r="T170" s="29"/>
      <c r="U170" s="28"/>
      <c r="V170" s="28"/>
      <c r="W170" s="28"/>
      <c r="X170" s="28"/>
      <c r="Y170" s="28"/>
      <c r="Z170" s="28"/>
      <c r="AA170" s="28"/>
      <c r="AB170" s="28"/>
      <c r="AC170" s="28"/>
      <c r="AD170" s="28"/>
      <c r="AE170" s="28"/>
      <c r="AF170" s="28"/>
      <c r="AG170" s="28"/>
      <c r="AH170" s="28"/>
      <c r="AI170" s="28"/>
      <c r="AJ170" s="28"/>
      <c r="AK170" s="28"/>
      <c r="AL170" s="28"/>
      <c r="AM170" s="28"/>
      <c r="AN170" s="27"/>
      <c r="AO170" s="24"/>
      <c r="AP170" s="24"/>
      <c r="AQ170" s="24"/>
      <c r="AR170" s="27"/>
    </row>
    <row r="171" spans="1:44" x14ac:dyDescent="0.3">
      <c r="A171" s="26"/>
      <c r="B171" s="24"/>
      <c r="C171" s="25"/>
      <c r="D171" s="26"/>
      <c r="E171" s="6"/>
      <c r="F171" s="24"/>
      <c r="G171" s="25"/>
      <c r="H171" s="27"/>
      <c r="I171" s="27"/>
      <c r="J171" s="28"/>
      <c r="K171" s="29"/>
      <c r="L171" s="29"/>
      <c r="M171" s="27"/>
      <c r="N171" s="27"/>
      <c r="O171" s="27"/>
      <c r="P171" s="63"/>
      <c r="Q171" s="25"/>
      <c r="R171" s="25"/>
      <c r="S171" s="67"/>
      <c r="T171" s="29"/>
      <c r="U171" s="28"/>
      <c r="V171" s="28"/>
      <c r="W171" s="28"/>
      <c r="X171" s="28"/>
      <c r="Y171" s="28"/>
      <c r="Z171" s="28"/>
      <c r="AA171" s="28"/>
      <c r="AB171" s="28"/>
      <c r="AC171" s="28"/>
      <c r="AD171" s="28"/>
      <c r="AE171" s="28"/>
      <c r="AF171" s="28"/>
      <c r="AG171" s="28"/>
      <c r="AH171" s="28"/>
      <c r="AI171" s="28"/>
      <c r="AJ171" s="28"/>
      <c r="AK171" s="28"/>
      <c r="AL171" s="28"/>
      <c r="AM171" s="28"/>
      <c r="AN171" s="27"/>
      <c r="AO171" s="24"/>
      <c r="AP171" s="24"/>
      <c r="AQ171" s="24"/>
      <c r="AR171" s="27"/>
    </row>
    <row r="172" spans="1:44" x14ac:dyDescent="0.3">
      <c r="A172" s="26"/>
      <c r="B172" s="24"/>
      <c r="C172" s="25"/>
      <c r="D172" s="26"/>
      <c r="E172" s="6"/>
      <c r="F172" s="24"/>
      <c r="G172" s="25"/>
      <c r="H172" s="27"/>
      <c r="I172" s="27"/>
      <c r="J172" s="28"/>
      <c r="K172" s="29"/>
      <c r="L172" s="29"/>
      <c r="M172" s="27"/>
      <c r="N172" s="27"/>
      <c r="O172" s="27"/>
      <c r="P172" s="63"/>
      <c r="Q172" s="25"/>
      <c r="R172" s="25"/>
      <c r="S172" s="67"/>
      <c r="T172" s="29"/>
      <c r="U172" s="28"/>
      <c r="V172" s="28"/>
      <c r="W172" s="28"/>
      <c r="X172" s="28"/>
      <c r="Y172" s="28"/>
      <c r="Z172" s="28"/>
      <c r="AA172" s="28"/>
      <c r="AB172" s="28"/>
      <c r="AC172" s="28"/>
      <c r="AD172" s="28"/>
      <c r="AE172" s="28"/>
      <c r="AF172" s="28"/>
      <c r="AG172" s="28"/>
      <c r="AH172" s="28"/>
      <c r="AI172" s="28"/>
      <c r="AJ172" s="28"/>
      <c r="AK172" s="28"/>
      <c r="AL172" s="28"/>
      <c r="AM172" s="28"/>
      <c r="AN172" s="27"/>
      <c r="AO172" s="24"/>
      <c r="AP172" s="24"/>
      <c r="AQ172" s="24"/>
      <c r="AR172" s="27"/>
    </row>
    <row r="173" spans="1:44" x14ac:dyDescent="0.3">
      <c r="A173" s="26"/>
      <c r="B173" s="24"/>
      <c r="C173" s="25"/>
      <c r="D173" s="26"/>
      <c r="E173" s="6"/>
      <c r="F173" s="24"/>
      <c r="G173" s="26"/>
      <c r="H173" s="27"/>
      <c r="I173" s="27"/>
      <c r="J173" s="28"/>
      <c r="K173" s="29"/>
      <c r="L173" s="29"/>
      <c r="M173" s="27"/>
      <c r="N173" s="27"/>
      <c r="O173" s="27"/>
      <c r="P173" s="63"/>
      <c r="Q173" s="25"/>
      <c r="R173" s="25"/>
      <c r="S173" s="67"/>
      <c r="T173" s="29"/>
      <c r="U173" s="28"/>
      <c r="V173" s="28"/>
      <c r="W173" s="28"/>
      <c r="X173" s="28"/>
      <c r="Y173" s="28"/>
      <c r="Z173" s="28"/>
      <c r="AA173" s="28"/>
      <c r="AB173" s="28"/>
      <c r="AC173" s="28"/>
      <c r="AD173" s="28"/>
      <c r="AE173" s="28"/>
      <c r="AF173" s="28"/>
      <c r="AG173" s="28"/>
      <c r="AH173" s="28"/>
      <c r="AI173" s="28"/>
      <c r="AJ173" s="28"/>
      <c r="AK173" s="28"/>
      <c r="AL173" s="28"/>
      <c r="AM173" s="28"/>
      <c r="AN173" s="27"/>
      <c r="AO173" s="24"/>
      <c r="AP173" s="24"/>
      <c r="AQ173" s="24"/>
      <c r="AR173" s="27"/>
    </row>
    <row r="174" spans="1:44" x14ac:dyDescent="0.3">
      <c r="A174" s="26"/>
      <c r="B174" s="24"/>
      <c r="C174" s="25"/>
      <c r="D174" s="26"/>
      <c r="E174" s="6"/>
      <c r="F174" s="24"/>
      <c r="G174" s="26"/>
      <c r="H174" s="27"/>
      <c r="I174" s="27"/>
      <c r="J174" s="28"/>
      <c r="K174" s="29"/>
      <c r="L174" s="29"/>
      <c r="M174" s="27"/>
      <c r="N174" s="27"/>
      <c r="O174" s="27"/>
      <c r="P174" s="63"/>
      <c r="Q174" s="25"/>
      <c r="R174" s="25"/>
      <c r="S174" s="67"/>
      <c r="T174" s="29"/>
      <c r="U174" s="28"/>
      <c r="V174" s="28"/>
      <c r="W174" s="28"/>
      <c r="X174" s="28"/>
      <c r="Y174" s="28"/>
      <c r="Z174" s="28"/>
      <c r="AA174" s="28"/>
      <c r="AB174" s="28"/>
      <c r="AC174" s="28"/>
      <c r="AD174" s="28"/>
      <c r="AE174" s="28"/>
      <c r="AF174" s="28"/>
      <c r="AG174" s="28"/>
      <c r="AH174" s="28"/>
      <c r="AI174" s="28"/>
      <c r="AJ174" s="28"/>
      <c r="AK174" s="28"/>
      <c r="AL174" s="28"/>
      <c r="AM174" s="28"/>
      <c r="AN174" s="27"/>
      <c r="AO174" s="24"/>
      <c r="AP174" s="24"/>
      <c r="AQ174" s="24"/>
      <c r="AR174" s="27"/>
    </row>
    <row r="175" spans="1:44" x14ac:dyDescent="0.3">
      <c r="A175" s="26"/>
      <c r="B175" s="24"/>
      <c r="C175" s="25"/>
      <c r="D175" s="26"/>
      <c r="E175" s="6"/>
      <c r="F175" s="24"/>
      <c r="G175" s="26"/>
      <c r="H175" s="27"/>
      <c r="I175" s="27"/>
      <c r="J175" s="28"/>
      <c r="K175" s="29"/>
      <c r="L175" s="29"/>
      <c r="M175" s="27"/>
      <c r="N175" s="27"/>
      <c r="O175" s="27"/>
      <c r="P175" s="63"/>
      <c r="Q175" s="25"/>
      <c r="R175" s="25"/>
      <c r="S175" s="68"/>
      <c r="T175" s="29"/>
      <c r="U175" s="49"/>
      <c r="V175" s="28"/>
      <c r="W175" s="28"/>
      <c r="X175" s="28"/>
      <c r="Y175" s="28"/>
      <c r="Z175" s="28"/>
      <c r="AA175" s="28"/>
      <c r="AB175" s="28"/>
      <c r="AC175" s="28"/>
      <c r="AD175" s="28"/>
      <c r="AE175" s="28"/>
      <c r="AF175" s="28"/>
      <c r="AG175" s="28"/>
      <c r="AH175" s="28"/>
      <c r="AI175" s="28"/>
      <c r="AJ175" s="28"/>
      <c r="AK175" s="28"/>
      <c r="AL175" s="28"/>
      <c r="AM175" s="28"/>
      <c r="AN175" s="27"/>
      <c r="AO175" s="24"/>
      <c r="AP175" s="24"/>
      <c r="AQ175" s="24"/>
      <c r="AR175" s="27"/>
    </row>
    <row r="176" spans="1:44" x14ac:dyDescent="0.3">
      <c r="A176" s="26"/>
      <c r="B176" s="24"/>
      <c r="C176" s="25"/>
      <c r="D176" s="26"/>
      <c r="E176" s="6"/>
      <c r="F176" s="24"/>
      <c r="G176" s="26"/>
      <c r="H176" s="27"/>
      <c r="I176" s="27"/>
      <c r="J176" s="28"/>
      <c r="K176" s="29"/>
      <c r="L176" s="29"/>
      <c r="M176" s="27"/>
      <c r="N176" s="27"/>
      <c r="O176" s="27"/>
      <c r="P176" s="63"/>
      <c r="Q176" s="25"/>
      <c r="R176" s="25"/>
      <c r="S176" s="67"/>
      <c r="T176" s="29"/>
      <c r="U176" s="28"/>
      <c r="V176" s="28"/>
      <c r="W176" s="28"/>
      <c r="X176" s="28"/>
      <c r="Y176" s="28"/>
      <c r="Z176" s="28"/>
      <c r="AA176" s="28"/>
      <c r="AB176" s="28"/>
      <c r="AC176" s="28"/>
      <c r="AD176" s="28"/>
      <c r="AE176" s="28"/>
      <c r="AF176" s="28"/>
      <c r="AG176" s="28"/>
      <c r="AH176" s="28"/>
      <c r="AI176" s="28"/>
      <c r="AJ176" s="28"/>
      <c r="AK176" s="28"/>
      <c r="AL176" s="28"/>
      <c r="AM176" s="28"/>
      <c r="AN176" s="27"/>
      <c r="AO176" s="24"/>
      <c r="AP176" s="24"/>
      <c r="AQ176" s="24"/>
      <c r="AR176" s="27"/>
    </row>
    <row r="177" spans="1:51" x14ac:dyDescent="0.3">
      <c r="A177" s="26"/>
      <c r="B177" s="24"/>
      <c r="C177" s="25"/>
      <c r="D177" s="26"/>
      <c r="E177" s="6"/>
      <c r="F177" s="24"/>
      <c r="G177" s="26"/>
      <c r="H177" s="27"/>
      <c r="I177" s="27"/>
      <c r="J177" s="28"/>
      <c r="K177" s="29"/>
      <c r="L177" s="29"/>
      <c r="M177" s="27"/>
      <c r="N177" s="27"/>
      <c r="O177" s="27"/>
      <c r="P177" s="63"/>
      <c r="Q177" s="25"/>
      <c r="R177" s="25"/>
      <c r="S177" s="67"/>
      <c r="T177" s="29"/>
      <c r="U177" s="28"/>
      <c r="V177" s="28"/>
      <c r="W177" s="28"/>
      <c r="X177" s="28"/>
      <c r="Y177" s="28"/>
      <c r="Z177" s="28"/>
      <c r="AA177" s="28"/>
      <c r="AB177" s="28"/>
      <c r="AC177" s="28"/>
      <c r="AD177" s="28"/>
      <c r="AE177" s="28"/>
      <c r="AF177" s="28"/>
      <c r="AG177" s="28"/>
      <c r="AH177" s="28"/>
      <c r="AI177" s="28"/>
      <c r="AJ177" s="28"/>
      <c r="AK177" s="28"/>
      <c r="AL177" s="28"/>
      <c r="AM177" s="28"/>
      <c r="AN177" s="27"/>
      <c r="AO177" s="24"/>
      <c r="AP177" s="24"/>
      <c r="AQ177" s="24"/>
      <c r="AR177" s="27"/>
    </row>
    <row r="178" spans="1:51" x14ac:dyDescent="0.3">
      <c r="A178" s="26"/>
      <c r="B178" s="24"/>
      <c r="C178" s="25"/>
      <c r="D178" s="26"/>
      <c r="E178" s="6"/>
      <c r="F178" s="24"/>
      <c r="G178" s="26"/>
      <c r="H178" s="27"/>
      <c r="I178" s="27"/>
      <c r="J178" s="28"/>
      <c r="K178" s="29"/>
      <c r="L178" s="29"/>
      <c r="M178" s="27"/>
      <c r="N178" s="27"/>
      <c r="O178" s="27"/>
      <c r="P178" s="63"/>
      <c r="Q178" s="25"/>
      <c r="R178" s="25"/>
      <c r="S178" s="67"/>
      <c r="T178" s="29"/>
      <c r="U178" s="28"/>
      <c r="V178" s="28"/>
      <c r="W178" s="28"/>
      <c r="X178" s="28"/>
      <c r="Y178" s="28"/>
      <c r="Z178" s="28"/>
      <c r="AA178" s="28"/>
      <c r="AB178" s="28"/>
      <c r="AC178" s="28"/>
      <c r="AD178" s="28"/>
      <c r="AE178" s="28"/>
      <c r="AF178" s="28"/>
      <c r="AG178" s="28"/>
      <c r="AH178" s="28"/>
      <c r="AI178" s="28"/>
      <c r="AJ178" s="28"/>
      <c r="AK178" s="28"/>
      <c r="AL178" s="28"/>
      <c r="AM178" s="28"/>
      <c r="AN178" s="27"/>
      <c r="AO178" s="24"/>
      <c r="AP178" s="24"/>
      <c r="AQ178" s="24"/>
      <c r="AR178" s="27"/>
    </row>
    <row r="179" spans="1:51" x14ac:dyDescent="0.3">
      <c r="A179" s="26"/>
      <c r="B179" s="24"/>
      <c r="C179" s="25"/>
      <c r="D179" s="26"/>
      <c r="E179" s="6"/>
      <c r="F179" s="24"/>
      <c r="G179" s="26"/>
      <c r="H179" s="27"/>
      <c r="I179" s="27"/>
      <c r="J179" s="34"/>
      <c r="K179" s="34"/>
      <c r="L179" s="34"/>
      <c r="M179" s="27"/>
      <c r="N179" s="27"/>
      <c r="O179" s="27"/>
      <c r="P179" s="63"/>
      <c r="Q179" s="25"/>
      <c r="R179" s="25"/>
      <c r="S179" s="67"/>
      <c r="T179" s="29"/>
      <c r="U179" s="28"/>
      <c r="V179" s="28"/>
      <c r="W179" s="28"/>
      <c r="X179" s="28"/>
      <c r="Y179" s="28"/>
      <c r="Z179" s="28"/>
      <c r="AA179" s="28"/>
      <c r="AB179" s="28"/>
      <c r="AC179" s="28"/>
      <c r="AD179" s="28"/>
      <c r="AE179" s="28"/>
      <c r="AF179" s="28"/>
      <c r="AG179" s="28"/>
      <c r="AH179" s="28"/>
      <c r="AI179" s="28"/>
      <c r="AJ179" s="28"/>
      <c r="AK179" s="28"/>
      <c r="AL179" s="28"/>
      <c r="AM179" s="28"/>
      <c r="AN179" s="27"/>
      <c r="AO179" s="24"/>
      <c r="AP179" s="24"/>
      <c r="AQ179" s="24"/>
      <c r="AR179" s="27"/>
    </row>
    <row r="180" spans="1:51" s="2" customFormat="1" x14ac:dyDescent="0.3">
      <c r="A180" s="26"/>
      <c r="B180" s="24"/>
      <c r="C180" s="25"/>
      <c r="D180" s="26"/>
      <c r="E180" s="6"/>
      <c r="F180" s="24"/>
      <c r="G180" s="26"/>
      <c r="H180" s="27"/>
      <c r="I180" s="27"/>
      <c r="J180" s="28"/>
      <c r="K180" s="29"/>
      <c r="L180" s="29"/>
      <c r="M180" s="25"/>
      <c r="N180" s="47"/>
      <c r="O180" s="27"/>
      <c r="P180" s="27"/>
      <c r="Q180" s="27"/>
      <c r="R180" s="63"/>
      <c r="S180" s="25"/>
      <c r="T180" s="25"/>
      <c r="U180" s="64"/>
      <c r="V180" s="29"/>
      <c r="W180" s="29"/>
      <c r="X180" s="29"/>
      <c r="Y180" s="29"/>
      <c r="Z180" s="29"/>
      <c r="AA180" s="29"/>
      <c r="AB180" s="29"/>
      <c r="AC180" s="29"/>
      <c r="AD180" s="29"/>
      <c r="AE180" s="29"/>
      <c r="AF180" s="29"/>
      <c r="AG180" s="28"/>
      <c r="AH180" s="28"/>
      <c r="AI180" s="28"/>
      <c r="AJ180" s="28"/>
      <c r="AK180" s="28"/>
      <c r="AL180" s="28"/>
      <c r="AM180" s="28"/>
      <c r="AN180" s="66"/>
      <c r="AO180" s="24"/>
      <c r="AP180" s="24"/>
      <c r="AQ180" s="24"/>
      <c r="AR180" s="27"/>
    </row>
    <row r="181" spans="1:51" s="2" customFormat="1" x14ac:dyDescent="0.3">
      <c r="A181" s="26"/>
      <c r="B181" s="24"/>
      <c r="C181" s="25"/>
      <c r="D181" s="26"/>
      <c r="E181" s="6"/>
      <c r="F181" s="24"/>
      <c r="G181" s="26"/>
      <c r="H181" s="27"/>
      <c r="I181" s="27"/>
      <c r="J181" s="28"/>
      <c r="K181" s="29"/>
      <c r="L181" s="29"/>
      <c r="M181" s="27"/>
      <c r="N181" s="47"/>
      <c r="O181" s="27"/>
      <c r="P181" s="27"/>
      <c r="Q181" s="27"/>
      <c r="R181" s="63"/>
      <c r="S181" s="25"/>
      <c r="T181" s="25"/>
      <c r="U181" s="64"/>
      <c r="V181" s="29"/>
      <c r="W181" s="29"/>
      <c r="X181" s="29"/>
      <c r="Y181" s="29"/>
      <c r="Z181" s="29"/>
      <c r="AA181" s="29"/>
      <c r="AB181" s="29"/>
      <c r="AC181" s="29"/>
      <c r="AD181" s="29"/>
      <c r="AE181" s="29"/>
      <c r="AF181" s="29"/>
      <c r="AG181" s="28"/>
      <c r="AH181" s="28"/>
      <c r="AI181" s="28"/>
      <c r="AJ181" s="28"/>
      <c r="AK181" s="28"/>
      <c r="AL181" s="28"/>
      <c r="AM181" s="28"/>
      <c r="AN181" s="66"/>
      <c r="AO181" s="24"/>
      <c r="AP181" s="24"/>
      <c r="AQ181" s="24"/>
      <c r="AR181" s="27"/>
      <c r="AS181" s="4"/>
      <c r="AX181" s="5"/>
      <c r="AY181" s="5"/>
    </row>
    <row r="182" spans="1:51" s="2" customFormat="1" x14ac:dyDescent="0.3">
      <c r="A182" s="26"/>
      <c r="B182" s="24"/>
      <c r="C182" s="25"/>
      <c r="D182" s="26"/>
      <c r="E182" s="6"/>
      <c r="F182" s="24"/>
      <c r="G182" s="26"/>
      <c r="H182" s="27"/>
      <c r="I182" s="27"/>
      <c r="J182" s="28"/>
      <c r="K182" s="29"/>
      <c r="L182" s="29"/>
      <c r="M182" s="27"/>
      <c r="N182" s="47"/>
      <c r="O182" s="27"/>
      <c r="P182" s="27"/>
      <c r="Q182" s="27"/>
      <c r="R182" s="63"/>
      <c r="S182" s="25"/>
      <c r="T182" s="25"/>
      <c r="U182" s="64"/>
      <c r="V182" s="29"/>
      <c r="W182" s="29"/>
      <c r="X182" s="29"/>
      <c r="Y182" s="29"/>
      <c r="Z182" s="29"/>
      <c r="AA182" s="29"/>
      <c r="AB182" s="29"/>
      <c r="AC182" s="29"/>
      <c r="AD182" s="29"/>
      <c r="AE182" s="29"/>
      <c r="AF182" s="29"/>
      <c r="AG182" s="28"/>
      <c r="AH182" s="28"/>
      <c r="AI182" s="28"/>
      <c r="AJ182" s="28"/>
      <c r="AK182" s="28"/>
      <c r="AL182" s="28"/>
      <c r="AM182" s="28"/>
      <c r="AN182" s="66"/>
      <c r="AO182" s="24"/>
      <c r="AP182" s="24"/>
      <c r="AQ182" s="24"/>
      <c r="AR182" s="27"/>
      <c r="AS182" s="4"/>
      <c r="AX182" s="5"/>
      <c r="AY182" s="5"/>
    </row>
    <row r="183" spans="1:51" s="2" customFormat="1" x14ac:dyDescent="0.3">
      <c r="A183" s="26"/>
      <c r="B183" s="24"/>
      <c r="C183" s="25"/>
      <c r="D183" s="26"/>
      <c r="E183" s="6"/>
      <c r="F183" s="24"/>
      <c r="G183" s="26"/>
      <c r="H183" s="27"/>
      <c r="I183" s="27"/>
      <c r="J183" s="28"/>
      <c r="K183" s="29"/>
      <c r="L183" s="29"/>
      <c r="M183" s="27"/>
      <c r="N183" s="47"/>
      <c r="O183" s="27"/>
      <c r="P183" s="27"/>
      <c r="Q183" s="27"/>
      <c r="R183" s="63"/>
      <c r="S183" s="25"/>
      <c r="T183" s="25"/>
      <c r="U183" s="64"/>
      <c r="V183" s="29"/>
      <c r="W183" s="29"/>
      <c r="X183" s="29"/>
      <c r="Y183" s="29"/>
      <c r="Z183" s="29"/>
      <c r="AA183" s="29"/>
      <c r="AB183" s="29"/>
      <c r="AC183" s="29"/>
      <c r="AD183" s="29"/>
      <c r="AE183" s="29"/>
      <c r="AF183" s="29"/>
      <c r="AG183" s="28"/>
      <c r="AH183" s="28"/>
      <c r="AI183" s="28"/>
      <c r="AJ183" s="28"/>
      <c r="AK183" s="28"/>
      <c r="AL183" s="28"/>
      <c r="AM183" s="28"/>
      <c r="AN183" s="78"/>
      <c r="AO183" s="24"/>
      <c r="AP183" s="24"/>
      <c r="AQ183" s="24"/>
      <c r="AR183" s="27"/>
      <c r="AS183" s="4"/>
      <c r="AX183" s="5"/>
      <c r="AY183" s="5"/>
    </row>
    <row r="184" spans="1:51" s="2" customFormat="1" x14ac:dyDescent="0.3">
      <c r="A184" s="26"/>
      <c r="B184" s="24"/>
      <c r="C184" s="25"/>
      <c r="D184" s="26"/>
      <c r="E184" s="6"/>
      <c r="F184" s="24"/>
      <c r="G184" s="26"/>
      <c r="H184" s="27"/>
      <c r="I184" s="27"/>
      <c r="J184" s="28"/>
      <c r="K184" s="29"/>
      <c r="L184" s="29"/>
      <c r="M184" s="27"/>
      <c r="N184" s="47"/>
      <c r="O184" s="27"/>
      <c r="P184" s="27"/>
      <c r="Q184" s="27"/>
      <c r="R184" s="63"/>
      <c r="S184" s="25"/>
      <c r="T184" s="25"/>
      <c r="U184" s="64"/>
      <c r="V184" s="29"/>
      <c r="W184" s="29"/>
      <c r="X184" s="29"/>
      <c r="Y184" s="29"/>
      <c r="Z184" s="29"/>
      <c r="AA184" s="29"/>
      <c r="AB184" s="29"/>
      <c r="AC184" s="29"/>
      <c r="AD184" s="29"/>
      <c r="AE184" s="29"/>
      <c r="AF184" s="29"/>
      <c r="AG184" s="28"/>
      <c r="AH184" s="28"/>
      <c r="AI184" s="28"/>
      <c r="AJ184" s="28"/>
      <c r="AK184" s="28"/>
      <c r="AL184" s="28"/>
      <c r="AM184" s="28"/>
      <c r="AN184" s="66"/>
      <c r="AO184" s="24"/>
      <c r="AP184" s="24"/>
      <c r="AQ184" s="24"/>
      <c r="AR184" s="27"/>
      <c r="AS184" s="4"/>
      <c r="AX184" s="5"/>
      <c r="AY184" s="5"/>
    </row>
    <row r="185" spans="1:51" s="2" customFormat="1" x14ac:dyDescent="0.3">
      <c r="A185" s="26"/>
      <c r="B185" s="24"/>
      <c r="C185" s="25"/>
      <c r="D185" s="26"/>
      <c r="E185" s="6"/>
      <c r="F185" s="24"/>
      <c r="G185" s="26"/>
      <c r="H185" s="27"/>
      <c r="I185" s="27"/>
      <c r="J185" s="28"/>
      <c r="K185" s="29"/>
      <c r="L185" s="29"/>
      <c r="M185" s="27"/>
      <c r="N185" s="47"/>
      <c r="O185" s="27"/>
      <c r="P185" s="27"/>
      <c r="Q185" s="27"/>
      <c r="R185" s="63"/>
      <c r="S185" s="25"/>
      <c r="T185" s="25"/>
      <c r="U185" s="64"/>
      <c r="V185" s="29"/>
      <c r="W185" s="29"/>
      <c r="X185" s="29"/>
      <c r="Y185" s="29"/>
      <c r="Z185" s="29"/>
      <c r="AA185" s="29"/>
      <c r="AB185" s="29"/>
      <c r="AC185" s="29"/>
      <c r="AD185" s="29"/>
      <c r="AE185" s="29"/>
      <c r="AF185" s="29"/>
      <c r="AG185" s="28"/>
      <c r="AH185" s="28"/>
      <c r="AI185" s="28"/>
      <c r="AJ185" s="28"/>
      <c r="AK185" s="28"/>
      <c r="AL185" s="28"/>
      <c r="AM185" s="28"/>
      <c r="AN185" s="66"/>
      <c r="AO185" s="24"/>
      <c r="AP185" s="24"/>
      <c r="AQ185" s="24"/>
      <c r="AR185" s="27"/>
      <c r="AS185" s="4"/>
      <c r="AX185" s="5"/>
      <c r="AY185" s="5"/>
    </row>
    <row r="186" spans="1:51" s="2" customFormat="1" x14ac:dyDescent="0.3">
      <c r="A186" s="26"/>
      <c r="B186" s="24"/>
      <c r="C186" s="25"/>
      <c r="D186" s="26"/>
      <c r="E186" s="6"/>
      <c r="F186" s="24"/>
      <c r="G186" s="26"/>
      <c r="H186" s="27"/>
      <c r="I186" s="27"/>
      <c r="J186" s="28"/>
      <c r="K186" s="29"/>
      <c r="L186" s="29"/>
      <c r="M186" s="27"/>
      <c r="N186" s="47"/>
      <c r="O186" s="27"/>
      <c r="P186" s="27"/>
      <c r="Q186" s="27"/>
      <c r="R186" s="63"/>
      <c r="S186" s="25"/>
      <c r="T186" s="25"/>
      <c r="U186" s="64"/>
      <c r="V186" s="29"/>
      <c r="W186" s="29"/>
      <c r="X186" s="29"/>
      <c r="Y186" s="29"/>
      <c r="Z186" s="29"/>
      <c r="AA186" s="29"/>
      <c r="AB186" s="29"/>
      <c r="AC186" s="29"/>
      <c r="AD186" s="29"/>
      <c r="AE186" s="29"/>
      <c r="AF186" s="29"/>
      <c r="AG186" s="28"/>
      <c r="AH186" s="28"/>
      <c r="AI186" s="28"/>
      <c r="AJ186" s="28"/>
      <c r="AK186" s="28"/>
      <c r="AL186" s="28"/>
      <c r="AM186" s="28"/>
      <c r="AN186" s="66"/>
      <c r="AO186" s="24"/>
      <c r="AP186" s="24"/>
      <c r="AQ186" s="24"/>
      <c r="AR186" s="27"/>
      <c r="AS186" s="4"/>
      <c r="AX186" s="5"/>
      <c r="AY186" s="5"/>
    </row>
    <row r="187" spans="1:51" s="2" customFormat="1" x14ac:dyDescent="0.3">
      <c r="A187" s="26"/>
      <c r="B187" s="24"/>
      <c r="C187" s="25"/>
      <c r="D187" s="26"/>
      <c r="E187" s="6"/>
      <c r="F187" s="24"/>
      <c r="G187" s="26"/>
      <c r="H187" s="27"/>
      <c r="I187" s="27"/>
      <c r="J187" s="28"/>
      <c r="K187" s="29"/>
      <c r="L187" s="29"/>
      <c r="M187" s="25"/>
      <c r="N187" s="47"/>
      <c r="O187" s="27"/>
      <c r="P187" s="27"/>
      <c r="Q187" s="27"/>
      <c r="R187" s="63"/>
      <c r="S187" s="25"/>
      <c r="T187" s="25"/>
      <c r="U187" s="64"/>
      <c r="V187" s="29"/>
      <c r="W187" s="29"/>
      <c r="X187" s="29"/>
      <c r="Y187" s="29"/>
      <c r="Z187" s="29"/>
      <c r="AA187" s="29"/>
      <c r="AB187" s="29"/>
      <c r="AC187" s="29"/>
      <c r="AD187" s="29"/>
      <c r="AE187" s="29"/>
      <c r="AF187" s="29"/>
      <c r="AG187" s="28"/>
      <c r="AH187" s="28"/>
      <c r="AI187" s="28"/>
      <c r="AJ187" s="28"/>
      <c r="AK187" s="28"/>
      <c r="AL187" s="28"/>
      <c r="AM187" s="28"/>
      <c r="AN187" s="78"/>
      <c r="AO187" s="24"/>
      <c r="AP187" s="24"/>
      <c r="AQ187" s="24"/>
      <c r="AR187" s="27"/>
      <c r="AS187" s="4"/>
      <c r="AX187" s="5"/>
      <c r="AY187" s="5"/>
    </row>
    <row r="188" spans="1:51" s="2" customFormat="1" x14ac:dyDescent="0.3">
      <c r="A188" s="26"/>
      <c r="B188" s="24"/>
      <c r="C188" s="25"/>
      <c r="D188" s="26"/>
      <c r="E188" s="6"/>
      <c r="F188" s="24"/>
      <c r="G188" s="26"/>
      <c r="H188" s="27"/>
      <c r="I188" s="27"/>
      <c r="J188" s="28"/>
      <c r="K188" s="29"/>
      <c r="L188" s="29"/>
      <c r="M188" s="25"/>
      <c r="N188" s="47"/>
      <c r="O188" s="27"/>
      <c r="P188" s="27"/>
      <c r="Q188" s="27"/>
      <c r="R188" s="63"/>
      <c r="S188" s="25"/>
      <c r="T188" s="25"/>
      <c r="U188" s="64"/>
      <c r="V188" s="29"/>
      <c r="W188" s="29"/>
      <c r="X188" s="29"/>
      <c r="Y188" s="29"/>
      <c r="Z188" s="29"/>
      <c r="AA188" s="29"/>
      <c r="AB188" s="29"/>
      <c r="AC188" s="29"/>
      <c r="AD188" s="29"/>
      <c r="AE188" s="29"/>
      <c r="AF188" s="29"/>
      <c r="AG188" s="28"/>
      <c r="AH188" s="28"/>
      <c r="AI188" s="28"/>
      <c r="AJ188" s="28"/>
      <c r="AK188" s="28"/>
      <c r="AL188" s="28"/>
      <c r="AM188" s="28"/>
      <c r="AN188" s="78"/>
      <c r="AO188" s="24"/>
      <c r="AP188" s="24"/>
      <c r="AQ188" s="24"/>
      <c r="AR188" s="27"/>
      <c r="AS188" s="4"/>
      <c r="AX188" s="5"/>
      <c r="AY188" s="5"/>
    </row>
    <row r="189" spans="1:51" s="2" customFormat="1" x14ac:dyDescent="0.3">
      <c r="A189" s="26"/>
      <c r="B189" s="24"/>
      <c r="C189" s="25"/>
      <c r="D189" s="26"/>
      <c r="E189" s="6"/>
      <c r="F189" s="24"/>
      <c r="G189" s="26"/>
      <c r="H189" s="27"/>
      <c r="I189" s="27"/>
      <c r="J189" s="28"/>
      <c r="K189" s="29"/>
      <c r="L189" s="29"/>
      <c r="M189" s="25"/>
      <c r="N189" s="47"/>
      <c r="O189" s="27"/>
      <c r="P189" s="27"/>
      <c r="Q189" s="27"/>
      <c r="R189" s="63"/>
      <c r="S189" s="25"/>
      <c r="T189" s="25"/>
      <c r="U189" s="64"/>
      <c r="V189" s="29"/>
      <c r="W189" s="29"/>
      <c r="X189" s="29"/>
      <c r="Y189" s="29"/>
      <c r="Z189" s="29"/>
      <c r="AA189" s="29"/>
      <c r="AB189" s="29"/>
      <c r="AC189" s="29"/>
      <c r="AD189" s="29"/>
      <c r="AE189" s="29"/>
      <c r="AF189" s="29"/>
      <c r="AG189" s="28"/>
      <c r="AH189" s="28"/>
      <c r="AI189" s="28"/>
      <c r="AJ189" s="28"/>
      <c r="AK189" s="28"/>
      <c r="AL189" s="28"/>
      <c r="AM189" s="28"/>
      <c r="AN189" s="78"/>
      <c r="AO189" s="24"/>
      <c r="AP189" s="24"/>
      <c r="AQ189" s="24"/>
      <c r="AR189" s="27"/>
      <c r="AS189" s="4"/>
      <c r="AX189" s="5"/>
      <c r="AY189" s="5"/>
    </row>
    <row r="190" spans="1:51" s="2" customFormat="1" x14ac:dyDescent="0.3">
      <c r="A190" s="26"/>
      <c r="B190" s="24"/>
      <c r="C190" s="25"/>
      <c r="D190" s="26"/>
      <c r="E190" s="6"/>
      <c r="F190" s="24"/>
      <c r="G190" s="26"/>
      <c r="H190" s="27"/>
      <c r="I190" s="27"/>
      <c r="J190" s="28"/>
      <c r="K190" s="29"/>
      <c r="L190" s="29"/>
      <c r="M190" s="25"/>
      <c r="N190" s="47"/>
      <c r="O190" s="27"/>
      <c r="P190" s="27"/>
      <c r="Q190" s="27"/>
      <c r="R190" s="63"/>
      <c r="S190" s="25"/>
      <c r="T190" s="25"/>
      <c r="U190" s="64"/>
      <c r="V190" s="29"/>
      <c r="W190" s="29"/>
      <c r="X190" s="29"/>
      <c r="Y190" s="29"/>
      <c r="Z190" s="29"/>
      <c r="AA190" s="29"/>
      <c r="AB190" s="29"/>
      <c r="AC190" s="29"/>
      <c r="AD190" s="29"/>
      <c r="AE190" s="29"/>
      <c r="AF190" s="29"/>
      <c r="AG190" s="28"/>
      <c r="AH190" s="28"/>
      <c r="AI190" s="28"/>
      <c r="AJ190" s="28"/>
      <c r="AK190" s="28"/>
      <c r="AL190" s="28"/>
      <c r="AM190" s="28"/>
      <c r="AN190" s="78"/>
      <c r="AO190" s="24"/>
      <c r="AP190" s="24"/>
      <c r="AQ190" s="24"/>
      <c r="AR190" s="27"/>
      <c r="AS190" s="4"/>
      <c r="AX190" s="5"/>
      <c r="AY190" s="5"/>
    </row>
    <row r="191" spans="1:51" s="2" customFormat="1" x14ac:dyDescent="0.3">
      <c r="A191" s="26"/>
      <c r="B191" s="24"/>
      <c r="C191" s="25"/>
      <c r="D191" s="26"/>
      <c r="E191" s="6"/>
      <c r="F191" s="24"/>
      <c r="G191" s="26"/>
      <c r="H191" s="27"/>
      <c r="I191" s="27"/>
      <c r="J191" s="28"/>
      <c r="K191" s="29"/>
      <c r="L191" s="29"/>
      <c r="M191" s="25"/>
      <c r="N191" s="47"/>
      <c r="O191" s="27"/>
      <c r="P191" s="27"/>
      <c r="Q191" s="27"/>
      <c r="R191" s="63"/>
      <c r="S191" s="25"/>
      <c r="T191" s="25"/>
      <c r="U191" s="64"/>
      <c r="V191" s="29"/>
      <c r="W191" s="29"/>
      <c r="X191" s="29"/>
      <c r="Y191" s="29"/>
      <c r="Z191" s="29"/>
      <c r="AA191" s="29"/>
      <c r="AB191" s="29"/>
      <c r="AC191" s="29"/>
      <c r="AD191" s="29"/>
      <c r="AE191" s="29"/>
      <c r="AF191" s="29"/>
      <c r="AG191" s="28"/>
      <c r="AH191" s="28"/>
      <c r="AI191" s="28"/>
      <c r="AJ191" s="28"/>
      <c r="AK191" s="28"/>
      <c r="AL191" s="28"/>
      <c r="AM191" s="28"/>
      <c r="AN191" s="78"/>
      <c r="AO191" s="24"/>
      <c r="AP191" s="24"/>
      <c r="AQ191" s="24"/>
      <c r="AR191" s="27"/>
      <c r="AS191" s="4"/>
      <c r="AX191" s="5"/>
      <c r="AY191" s="5"/>
    </row>
    <row r="192" spans="1:51" s="2" customFormat="1" x14ac:dyDescent="0.3">
      <c r="A192" s="26"/>
      <c r="B192" s="24"/>
      <c r="C192" s="25"/>
      <c r="D192" s="26"/>
      <c r="E192" s="6"/>
      <c r="F192" s="24"/>
      <c r="G192" s="26"/>
      <c r="H192" s="27"/>
      <c r="I192" s="27"/>
      <c r="J192" s="28"/>
      <c r="K192" s="29"/>
      <c r="L192" s="29"/>
      <c r="M192" s="25"/>
      <c r="N192" s="47"/>
      <c r="O192" s="27"/>
      <c r="P192" s="27"/>
      <c r="Q192" s="27"/>
      <c r="R192" s="63"/>
      <c r="S192" s="25"/>
      <c r="T192" s="25"/>
      <c r="U192" s="64"/>
      <c r="V192" s="29"/>
      <c r="W192" s="29"/>
      <c r="X192" s="29"/>
      <c r="Y192" s="29"/>
      <c r="Z192" s="29"/>
      <c r="AA192" s="29"/>
      <c r="AB192" s="29"/>
      <c r="AC192" s="29"/>
      <c r="AD192" s="29"/>
      <c r="AE192" s="29"/>
      <c r="AF192" s="29"/>
      <c r="AG192" s="28"/>
      <c r="AH192" s="28"/>
      <c r="AI192" s="28"/>
      <c r="AJ192" s="28"/>
      <c r="AK192" s="28"/>
      <c r="AL192" s="28"/>
      <c r="AM192" s="28"/>
      <c r="AN192" s="78"/>
      <c r="AO192" s="24"/>
      <c r="AP192" s="24"/>
      <c r="AQ192" s="24"/>
      <c r="AR192" s="27"/>
      <c r="AS192" s="4"/>
      <c r="AX192" s="5"/>
      <c r="AY192" s="5"/>
    </row>
    <row r="193" spans="1:44" x14ac:dyDescent="0.3">
      <c r="A193" s="26"/>
      <c r="B193" s="24"/>
      <c r="C193" s="25"/>
      <c r="D193" s="26"/>
      <c r="E193" s="6"/>
      <c r="F193" s="24"/>
      <c r="G193" s="26"/>
      <c r="H193" s="27"/>
      <c r="I193" s="27"/>
      <c r="J193" s="28"/>
      <c r="K193" s="29"/>
      <c r="L193" s="29"/>
      <c r="M193" s="25"/>
      <c r="N193" s="27"/>
      <c r="O193" s="27"/>
      <c r="P193" s="27"/>
      <c r="Q193" s="27"/>
      <c r="R193" s="63"/>
      <c r="S193" s="25"/>
      <c r="T193" s="29"/>
      <c r="U193" s="28"/>
      <c r="V193" s="28"/>
      <c r="W193" s="28"/>
      <c r="X193" s="28"/>
      <c r="Y193" s="28"/>
      <c r="Z193" s="28"/>
      <c r="AA193" s="28"/>
      <c r="AB193" s="28"/>
      <c r="AC193" s="28"/>
      <c r="AD193" s="28"/>
      <c r="AE193" s="28"/>
      <c r="AF193" s="28"/>
      <c r="AG193" s="28"/>
      <c r="AH193" s="28"/>
      <c r="AI193" s="28"/>
      <c r="AJ193" s="28"/>
      <c r="AK193" s="28"/>
      <c r="AL193" s="28"/>
      <c r="AM193" s="28"/>
      <c r="AN193" s="27"/>
      <c r="AO193" s="24"/>
      <c r="AP193" s="24"/>
      <c r="AQ193" s="24"/>
      <c r="AR193" s="27"/>
    </row>
    <row r="194" spans="1:44" x14ac:dyDescent="0.3">
      <c r="A194" s="26"/>
      <c r="B194" s="24"/>
      <c r="C194" s="25"/>
      <c r="D194" s="26"/>
      <c r="E194" s="6"/>
      <c r="F194" s="24"/>
      <c r="G194" s="26"/>
      <c r="H194" s="27"/>
      <c r="I194" s="27"/>
      <c r="J194" s="28"/>
      <c r="K194" s="29"/>
      <c r="L194" s="29"/>
      <c r="M194" s="25"/>
      <c r="N194" s="27"/>
      <c r="O194" s="27"/>
      <c r="P194" s="63"/>
      <c r="Q194" s="25"/>
      <c r="R194" s="25"/>
      <c r="S194" s="67"/>
      <c r="T194" s="29"/>
      <c r="U194" s="28"/>
      <c r="V194" s="28"/>
      <c r="W194" s="28"/>
      <c r="X194" s="28"/>
      <c r="Y194" s="28"/>
      <c r="Z194" s="28"/>
      <c r="AA194" s="28"/>
      <c r="AB194" s="28"/>
      <c r="AC194" s="28"/>
      <c r="AD194" s="28"/>
      <c r="AE194" s="28"/>
      <c r="AF194" s="28"/>
      <c r="AG194" s="28"/>
      <c r="AH194" s="28"/>
      <c r="AI194" s="28"/>
      <c r="AJ194" s="28"/>
      <c r="AK194" s="28"/>
      <c r="AL194" s="28"/>
      <c r="AM194" s="28"/>
      <c r="AN194" s="27"/>
      <c r="AO194" s="24"/>
      <c r="AP194" s="24"/>
      <c r="AQ194" s="24"/>
      <c r="AR194" s="27"/>
    </row>
    <row r="195" spans="1:44" x14ac:dyDescent="0.3">
      <c r="A195" s="26"/>
      <c r="B195" s="24"/>
      <c r="C195" s="25"/>
      <c r="D195" s="26"/>
      <c r="E195" s="6"/>
      <c r="F195" s="24"/>
      <c r="G195" s="26"/>
      <c r="H195" s="27"/>
      <c r="I195" s="27"/>
      <c r="J195" s="28"/>
      <c r="K195" s="29"/>
      <c r="L195" s="29"/>
      <c r="M195" s="25"/>
      <c r="N195" s="27"/>
      <c r="O195" s="27"/>
      <c r="P195" s="63"/>
      <c r="Q195" s="25"/>
      <c r="R195" s="25"/>
      <c r="S195" s="67"/>
      <c r="T195" s="29"/>
      <c r="U195" s="28"/>
      <c r="V195" s="28"/>
      <c r="W195" s="28"/>
      <c r="X195" s="28"/>
      <c r="Y195" s="28"/>
      <c r="Z195" s="28"/>
      <c r="AA195" s="28"/>
      <c r="AB195" s="28"/>
      <c r="AC195" s="28"/>
      <c r="AD195" s="28"/>
      <c r="AE195" s="28"/>
      <c r="AF195" s="28"/>
      <c r="AG195" s="28"/>
      <c r="AH195" s="28"/>
      <c r="AI195" s="28"/>
      <c r="AJ195" s="28"/>
      <c r="AK195" s="28"/>
      <c r="AL195" s="28"/>
      <c r="AM195" s="28"/>
      <c r="AN195" s="27"/>
      <c r="AO195" s="24"/>
      <c r="AP195" s="24"/>
      <c r="AQ195" s="24"/>
      <c r="AR195" s="27"/>
    </row>
    <row r="196" spans="1:44" x14ac:dyDescent="0.3">
      <c r="A196" s="26"/>
      <c r="B196" s="24"/>
      <c r="C196" s="25"/>
      <c r="D196" s="26"/>
      <c r="E196" s="6"/>
      <c r="F196" s="24"/>
      <c r="G196" s="26"/>
      <c r="H196" s="27"/>
      <c r="I196" s="27"/>
      <c r="J196" s="28"/>
      <c r="K196" s="29"/>
      <c r="L196" s="29"/>
      <c r="M196" s="27"/>
      <c r="N196" s="27"/>
      <c r="O196" s="27"/>
      <c r="P196" s="63"/>
      <c r="Q196" s="25"/>
      <c r="R196" s="25"/>
      <c r="S196" s="67"/>
      <c r="T196" s="29"/>
      <c r="U196" s="28"/>
      <c r="V196" s="28"/>
      <c r="W196" s="28"/>
      <c r="X196" s="28"/>
      <c r="Y196" s="28"/>
      <c r="Z196" s="28"/>
      <c r="AA196" s="28"/>
      <c r="AB196" s="28"/>
      <c r="AC196" s="28"/>
      <c r="AD196" s="28"/>
      <c r="AE196" s="28"/>
      <c r="AF196" s="28"/>
      <c r="AG196" s="28"/>
      <c r="AH196" s="28"/>
      <c r="AI196" s="28"/>
      <c r="AJ196" s="28"/>
      <c r="AK196" s="28"/>
      <c r="AL196" s="28"/>
      <c r="AM196" s="28"/>
      <c r="AN196" s="27"/>
      <c r="AO196" s="24"/>
      <c r="AP196" s="24"/>
      <c r="AQ196" s="24"/>
      <c r="AR196" s="27"/>
    </row>
    <row r="197" spans="1:44" x14ac:dyDescent="0.3">
      <c r="A197" s="26"/>
      <c r="B197" s="24"/>
      <c r="C197" s="25"/>
      <c r="D197" s="26"/>
      <c r="E197" s="6"/>
      <c r="F197" s="24"/>
      <c r="G197" s="26"/>
      <c r="H197" s="27"/>
      <c r="I197" s="27"/>
      <c r="J197" s="28"/>
      <c r="K197" s="29"/>
      <c r="L197" s="29"/>
      <c r="M197" s="27"/>
      <c r="N197" s="27"/>
      <c r="O197" s="27"/>
      <c r="P197" s="63"/>
      <c r="Q197" s="25"/>
      <c r="R197" s="25"/>
      <c r="S197" s="67"/>
      <c r="T197" s="29"/>
      <c r="U197" s="28"/>
      <c r="V197" s="28"/>
      <c r="W197" s="28"/>
      <c r="X197" s="28"/>
      <c r="Y197" s="28"/>
      <c r="Z197" s="28"/>
      <c r="AA197" s="28"/>
      <c r="AB197" s="28"/>
      <c r="AC197" s="28"/>
      <c r="AD197" s="28"/>
      <c r="AE197" s="28"/>
      <c r="AF197" s="28"/>
      <c r="AG197" s="28"/>
      <c r="AH197" s="28"/>
      <c r="AI197" s="28"/>
      <c r="AJ197" s="28"/>
      <c r="AK197" s="28"/>
      <c r="AL197" s="28"/>
      <c r="AM197" s="28"/>
      <c r="AN197" s="27"/>
      <c r="AO197" s="24"/>
      <c r="AP197" s="24"/>
      <c r="AQ197" s="24"/>
      <c r="AR197" s="27"/>
    </row>
    <row r="198" spans="1:44" x14ac:dyDescent="0.3">
      <c r="A198" s="26"/>
      <c r="B198" s="24"/>
      <c r="C198" s="25"/>
      <c r="D198" s="26"/>
      <c r="E198" s="6"/>
      <c r="F198" s="24"/>
      <c r="G198" s="26"/>
      <c r="H198" s="27"/>
      <c r="I198" s="27"/>
      <c r="J198" s="28"/>
      <c r="K198" s="29"/>
      <c r="L198" s="29"/>
      <c r="M198" s="27"/>
      <c r="N198" s="27"/>
      <c r="O198" s="27"/>
      <c r="P198" s="63"/>
      <c r="Q198" s="25"/>
      <c r="R198" s="25"/>
      <c r="S198" s="73"/>
      <c r="T198" s="29"/>
      <c r="U198" s="28"/>
      <c r="V198" s="28"/>
      <c r="W198" s="28"/>
      <c r="X198" s="28"/>
      <c r="Y198" s="28"/>
      <c r="Z198" s="28"/>
      <c r="AA198" s="28"/>
      <c r="AB198" s="28"/>
      <c r="AC198" s="28"/>
      <c r="AD198" s="28"/>
      <c r="AE198" s="28"/>
      <c r="AF198" s="28"/>
      <c r="AG198" s="28"/>
      <c r="AH198" s="28"/>
      <c r="AI198" s="28"/>
      <c r="AJ198" s="28"/>
      <c r="AK198" s="28"/>
      <c r="AL198" s="28"/>
      <c r="AM198" s="28"/>
      <c r="AN198" s="27"/>
      <c r="AO198" s="24"/>
      <c r="AP198" s="24"/>
      <c r="AQ198" s="24"/>
      <c r="AR198" s="27"/>
    </row>
    <row r="199" spans="1:44" x14ac:dyDescent="0.3">
      <c r="A199" s="26"/>
      <c r="B199" s="24"/>
      <c r="C199" s="25"/>
      <c r="D199" s="26"/>
      <c r="E199" s="6"/>
      <c r="F199" s="24"/>
      <c r="G199" s="26"/>
      <c r="H199" s="27"/>
      <c r="I199" s="27"/>
      <c r="J199" s="28"/>
      <c r="K199" s="29"/>
      <c r="L199" s="29"/>
      <c r="M199" s="27"/>
      <c r="N199" s="27"/>
      <c r="O199" s="27"/>
      <c r="P199" s="63"/>
      <c r="Q199" s="25"/>
      <c r="R199" s="25"/>
      <c r="S199" s="73"/>
      <c r="T199" s="29"/>
      <c r="U199" s="28"/>
      <c r="V199" s="28"/>
      <c r="W199" s="28"/>
      <c r="X199" s="28"/>
      <c r="Y199" s="28"/>
      <c r="Z199" s="28"/>
      <c r="AA199" s="28"/>
      <c r="AB199" s="28"/>
      <c r="AC199" s="28"/>
      <c r="AD199" s="28"/>
      <c r="AE199" s="28"/>
      <c r="AF199" s="28"/>
      <c r="AG199" s="28"/>
      <c r="AH199" s="28"/>
      <c r="AI199" s="28"/>
      <c r="AJ199" s="28"/>
      <c r="AK199" s="28"/>
      <c r="AL199" s="28"/>
      <c r="AM199" s="28"/>
      <c r="AN199" s="27"/>
      <c r="AO199" s="24"/>
      <c r="AP199" s="24"/>
      <c r="AQ199" s="24"/>
      <c r="AR199" s="27"/>
    </row>
    <row r="200" spans="1:44" s="2" customFormat="1" x14ac:dyDescent="0.3">
      <c r="A200" s="26"/>
      <c r="B200" s="24"/>
      <c r="C200" s="25"/>
      <c r="D200" s="26"/>
      <c r="E200" s="6"/>
      <c r="F200" s="24"/>
      <c r="G200" s="26"/>
      <c r="H200" s="27"/>
      <c r="I200" s="27"/>
      <c r="J200" s="28"/>
      <c r="K200" s="29"/>
      <c r="L200" s="29"/>
      <c r="M200" s="27"/>
      <c r="N200" s="27"/>
      <c r="O200" s="27"/>
      <c r="P200" s="63"/>
      <c r="Q200" s="25"/>
      <c r="R200" s="25"/>
      <c r="S200" s="73"/>
      <c r="T200" s="29"/>
      <c r="U200" s="28"/>
      <c r="V200" s="28"/>
      <c r="W200" s="28"/>
      <c r="X200" s="28"/>
      <c r="Y200" s="28"/>
      <c r="Z200" s="28"/>
      <c r="AA200" s="28"/>
      <c r="AB200" s="28"/>
      <c r="AC200" s="28"/>
      <c r="AD200" s="28"/>
      <c r="AE200" s="28"/>
      <c r="AF200" s="28"/>
      <c r="AG200" s="28"/>
      <c r="AH200" s="28"/>
      <c r="AI200" s="28"/>
      <c r="AJ200" s="28"/>
      <c r="AK200" s="28"/>
      <c r="AL200" s="28"/>
      <c r="AM200" s="28"/>
      <c r="AN200" s="27"/>
      <c r="AO200" s="24"/>
      <c r="AP200" s="24"/>
      <c r="AQ200" s="24"/>
      <c r="AR200" s="27"/>
    </row>
    <row r="201" spans="1:44" x14ac:dyDescent="0.3">
      <c r="A201" s="26"/>
      <c r="B201" s="24"/>
      <c r="C201" s="25"/>
      <c r="D201" s="26"/>
      <c r="E201" s="6"/>
      <c r="F201" s="24"/>
      <c r="G201" s="26"/>
      <c r="H201" s="27"/>
      <c r="I201" s="27"/>
      <c r="J201" s="28"/>
      <c r="K201" s="29"/>
      <c r="L201" s="29"/>
      <c r="M201" s="27"/>
      <c r="N201" s="27"/>
      <c r="O201" s="27"/>
      <c r="P201" s="63"/>
      <c r="Q201" s="25"/>
      <c r="R201" s="25"/>
      <c r="S201" s="73"/>
      <c r="T201" s="29"/>
      <c r="U201" s="28"/>
      <c r="V201" s="28"/>
      <c r="W201" s="28"/>
      <c r="X201" s="28"/>
      <c r="Y201" s="28"/>
      <c r="Z201" s="28"/>
      <c r="AA201" s="28"/>
      <c r="AB201" s="28"/>
      <c r="AC201" s="28"/>
      <c r="AD201" s="28"/>
      <c r="AE201" s="28"/>
      <c r="AF201" s="28"/>
      <c r="AG201" s="28"/>
      <c r="AH201" s="28"/>
      <c r="AI201" s="28"/>
      <c r="AJ201" s="28"/>
      <c r="AK201" s="28"/>
      <c r="AL201" s="28"/>
      <c r="AM201" s="28"/>
      <c r="AN201" s="27"/>
      <c r="AO201" s="24"/>
      <c r="AP201" s="24"/>
      <c r="AQ201" s="24"/>
      <c r="AR201" s="27"/>
    </row>
    <row r="202" spans="1:44" x14ac:dyDescent="0.3">
      <c r="A202" s="26"/>
      <c r="B202" s="24"/>
      <c r="C202" s="25"/>
      <c r="D202" s="26"/>
      <c r="E202" s="6"/>
      <c r="F202" s="24"/>
      <c r="G202" s="26"/>
      <c r="H202" s="27"/>
      <c r="I202" s="27"/>
      <c r="J202" s="28"/>
      <c r="K202" s="29"/>
      <c r="L202" s="29"/>
      <c r="M202" s="27"/>
      <c r="N202" s="27"/>
      <c r="O202" s="27"/>
      <c r="P202" s="63"/>
      <c r="Q202" s="25"/>
      <c r="R202" s="25"/>
      <c r="S202" s="73"/>
      <c r="T202" s="29"/>
      <c r="U202" s="28"/>
      <c r="V202" s="28"/>
      <c r="W202" s="28"/>
      <c r="X202" s="28"/>
      <c r="Y202" s="28"/>
      <c r="Z202" s="28"/>
      <c r="AA202" s="28"/>
      <c r="AB202" s="28"/>
      <c r="AC202" s="28"/>
      <c r="AD202" s="28"/>
      <c r="AE202" s="28"/>
      <c r="AF202" s="28"/>
      <c r="AG202" s="28"/>
      <c r="AH202" s="28"/>
      <c r="AI202" s="28"/>
      <c r="AJ202" s="28"/>
      <c r="AK202" s="28"/>
      <c r="AL202" s="28"/>
      <c r="AM202" s="28"/>
      <c r="AN202" s="27"/>
      <c r="AO202" s="24"/>
      <c r="AP202" s="24"/>
      <c r="AQ202" s="24"/>
      <c r="AR202" s="27"/>
    </row>
    <row r="203" spans="1:44" x14ac:dyDescent="0.3">
      <c r="A203" s="26"/>
      <c r="B203" s="24"/>
      <c r="C203" s="25"/>
      <c r="D203" s="26"/>
      <c r="E203" s="6"/>
      <c r="F203" s="24"/>
      <c r="G203" s="26"/>
      <c r="H203" s="27"/>
      <c r="I203" s="27"/>
      <c r="J203" s="28"/>
      <c r="K203" s="29"/>
      <c r="L203" s="29"/>
      <c r="M203" s="27"/>
      <c r="N203" s="27"/>
      <c r="O203" s="27"/>
      <c r="P203" s="63"/>
      <c r="Q203" s="25"/>
      <c r="R203" s="25"/>
      <c r="S203" s="73"/>
      <c r="T203" s="29"/>
      <c r="U203" s="28"/>
      <c r="V203" s="28"/>
      <c r="W203" s="28"/>
      <c r="X203" s="28"/>
      <c r="Y203" s="28"/>
      <c r="Z203" s="28"/>
      <c r="AA203" s="28"/>
      <c r="AB203" s="28"/>
      <c r="AC203" s="28"/>
      <c r="AD203" s="28"/>
      <c r="AE203" s="28"/>
      <c r="AF203" s="28"/>
      <c r="AG203" s="28"/>
      <c r="AH203" s="28"/>
      <c r="AI203" s="28"/>
      <c r="AJ203" s="28"/>
      <c r="AK203" s="28"/>
      <c r="AL203" s="28"/>
      <c r="AM203" s="28"/>
      <c r="AN203" s="27"/>
      <c r="AO203" s="24"/>
      <c r="AP203" s="24"/>
      <c r="AQ203" s="24"/>
      <c r="AR203" s="27"/>
    </row>
    <row r="204" spans="1:44" s="2" customFormat="1" x14ac:dyDescent="0.3">
      <c r="A204" s="26"/>
      <c r="B204" s="24"/>
      <c r="C204" s="25"/>
      <c r="D204" s="26"/>
      <c r="E204" s="6"/>
      <c r="F204" s="24"/>
      <c r="G204" s="26"/>
      <c r="H204" s="27"/>
      <c r="I204" s="27"/>
      <c r="J204" s="28"/>
      <c r="K204" s="29"/>
      <c r="L204" s="29"/>
      <c r="M204" s="27"/>
      <c r="N204" s="27"/>
      <c r="O204" s="27"/>
      <c r="P204" s="63"/>
      <c r="Q204" s="25"/>
      <c r="R204" s="25"/>
      <c r="S204" s="73"/>
      <c r="T204" s="29"/>
      <c r="U204" s="28"/>
      <c r="V204" s="28"/>
      <c r="W204" s="28"/>
      <c r="X204" s="28"/>
      <c r="Y204" s="28"/>
      <c r="Z204" s="28"/>
      <c r="AA204" s="28"/>
      <c r="AB204" s="28"/>
      <c r="AC204" s="28"/>
      <c r="AD204" s="28"/>
      <c r="AE204" s="28"/>
      <c r="AF204" s="28"/>
      <c r="AG204" s="28"/>
      <c r="AH204" s="28"/>
      <c r="AI204" s="28"/>
      <c r="AJ204" s="28"/>
      <c r="AK204" s="28"/>
      <c r="AL204" s="28"/>
      <c r="AM204" s="28"/>
      <c r="AN204" s="27"/>
      <c r="AO204" s="24"/>
      <c r="AP204" s="24"/>
      <c r="AQ204" s="24"/>
      <c r="AR204" s="27"/>
    </row>
    <row r="205" spans="1:44" x14ac:dyDescent="0.3">
      <c r="A205" s="26"/>
      <c r="B205" s="24"/>
      <c r="C205" s="25"/>
      <c r="D205" s="26"/>
      <c r="E205" s="6"/>
      <c r="F205" s="24"/>
      <c r="G205" s="25"/>
      <c r="H205" s="27"/>
      <c r="I205" s="27"/>
      <c r="J205" s="28"/>
      <c r="K205" s="29"/>
      <c r="L205" s="29"/>
      <c r="M205" s="27"/>
      <c r="N205" s="27"/>
      <c r="O205" s="27"/>
      <c r="P205" s="63"/>
      <c r="Q205" s="25"/>
      <c r="R205" s="25"/>
      <c r="S205" s="67"/>
      <c r="T205" s="29"/>
      <c r="U205" s="28"/>
      <c r="V205" s="28"/>
      <c r="W205" s="28"/>
      <c r="X205" s="28"/>
      <c r="Y205" s="28"/>
      <c r="Z205" s="28"/>
      <c r="AA205" s="28"/>
      <c r="AB205" s="28"/>
      <c r="AC205" s="28"/>
      <c r="AD205" s="28"/>
      <c r="AE205" s="28"/>
      <c r="AF205" s="28"/>
      <c r="AG205" s="28"/>
      <c r="AH205" s="28"/>
      <c r="AI205" s="28"/>
      <c r="AJ205" s="28"/>
      <c r="AK205" s="28"/>
      <c r="AL205" s="28"/>
      <c r="AM205" s="28"/>
      <c r="AN205" s="27"/>
      <c r="AO205" s="24"/>
      <c r="AP205" s="24"/>
      <c r="AQ205" s="24"/>
      <c r="AR205" s="27"/>
    </row>
    <row r="206" spans="1:44" x14ac:dyDescent="0.3">
      <c r="A206" s="26"/>
      <c r="B206" s="24"/>
      <c r="C206" s="25"/>
      <c r="D206" s="26"/>
      <c r="E206" s="6"/>
      <c r="F206" s="24"/>
      <c r="G206" s="25"/>
      <c r="H206" s="27"/>
      <c r="I206" s="27"/>
      <c r="J206" s="28"/>
      <c r="K206" s="29"/>
      <c r="L206" s="29"/>
      <c r="M206" s="27"/>
      <c r="N206" s="27"/>
      <c r="O206" s="27"/>
      <c r="P206" s="63"/>
      <c r="Q206" s="25"/>
      <c r="R206" s="25"/>
      <c r="S206" s="67"/>
      <c r="T206" s="29"/>
      <c r="U206" s="28"/>
      <c r="V206" s="28"/>
      <c r="W206" s="28"/>
      <c r="X206" s="28"/>
      <c r="Y206" s="28"/>
      <c r="Z206" s="28"/>
      <c r="AA206" s="28"/>
      <c r="AB206" s="28"/>
      <c r="AC206" s="28"/>
      <c r="AD206" s="28"/>
      <c r="AE206" s="28"/>
      <c r="AF206" s="28"/>
      <c r="AG206" s="28"/>
      <c r="AH206" s="28"/>
      <c r="AI206" s="28"/>
      <c r="AJ206" s="28"/>
      <c r="AK206" s="28"/>
      <c r="AL206" s="28"/>
      <c r="AM206" s="28"/>
      <c r="AN206" s="27"/>
      <c r="AO206" s="24"/>
      <c r="AP206" s="24"/>
      <c r="AQ206" s="24"/>
      <c r="AR206" s="27"/>
    </row>
    <row r="207" spans="1:44" x14ac:dyDescent="0.3">
      <c r="A207" s="26"/>
      <c r="B207" s="24"/>
      <c r="C207" s="25"/>
      <c r="D207" s="26"/>
      <c r="E207" s="6"/>
      <c r="F207" s="24"/>
      <c r="G207" s="25"/>
      <c r="H207" s="27"/>
      <c r="I207" s="27"/>
      <c r="J207" s="28"/>
      <c r="K207" s="29"/>
      <c r="L207" s="29"/>
      <c r="M207" s="27"/>
      <c r="N207" s="27"/>
      <c r="O207" s="27"/>
      <c r="P207" s="63"/>
      <c r="Q207" s="25"/>
      <c r="R207" s="25"/>
      <c r="S207" s="67"/>
      <c r="T207" s="29"/>
      <c r="U207" s="28"/>
      <c r="V207" s="28"/>
      <c r="W207" s="28"/>
      <c r="X207" s="28"/>
      <c r="Y207" s="28"/>
      <c r="Z207" s="28"/>
      <c r="AA207" s="28"/>
      <c r="AB207" s="28"/>
      <c r="AC207" s="28"/>
      <c r="AD207" s="28"/>
      <c r="AE207" s="28"/>
      <c r="AF207" s="28"/>
      <c r="AG207" s="28"/>
      <c r="AH207" s="28"/>
      <c r="AI207" s="28"/>
      <c r="AJ207" s="28"/>
      <c r="AK207" s="28"/>
      <c r="AL207" s="28"/>
      <c r="AM207" s="28"/>
      <c r="AN207" s="27"/>
      <c r="AO207" s="24"/>
      <c r="AP207" s="24"/>
      <c r="AQ207" s="24"/>
      <c r="AR207" s="27"/>
    </row>
    <row r="208" spans="1:44" x14ac:dyDescent="0.3">
      <c r="A208" s="26"/>
      <c r="B208" s="24"/>
      <c r="C208" s="25"/>
      <c r="D208" s="26"/>
      <c r="E208" s="6"/>
      <c r="F208" s="24"/>
      <c r="G208" s="26"/>
      <c r="H208" s="27"/>
      <c r="I208" s="27"/>
      <c r="J208" s="28"/>
      <c r="K208" s="29"/>
      <c r="L208" s="29"/>
      <c r="M208" s="27"/>
      <c r="N208" s="27"/>
      <c r="O208" s="27"/>
      <c r="P208" s="63"/>
      <c r="Q208" s="25"/>
      <c r="R208" s="25"/>
      <c r="S208" s="67"/>
      <c r="T208" s="29"/>
      <c r="U208" s="28"/>
      <c r="V208" s="28"/>
      <c r="W208" s="28"/>
      <c r="X208" s="28"/>
      <c r="Y208" s="28"/>
      <c r="Z208" s="28"/>
      <c r="AA208" s="28"/>
      <c r="AB208" s="28"/>
      <c r="AC208" s="28"/>
      <c r="AD208" s="28"/>
      <c r="AE208" s="28"/>
      <c r="AF208" s="28"/>
      <c r="AG208" s="28"/>
      <c r="AH208" s="28"/>
      <c r="AI208" s="28"/>
      <c r="AJ208" s="28"/>
      <c r="AK208" s="28"/>
      <c r="AL208" s="28"/>
      <c r="AM208" s="28"/>
      <c r="AN208" s="27"/>
      <c r="AO208" s="24"/>
      <c r="AP208" s="24"/>
      <c r="AQ208" s="24"/>
      <c r="AR208" s="27"/>
    </row>
    <row r="209" spans="1:44" x14ac:dyDescent="0.3">
      <c r="A209" s="26"/>
      <c r="B209" s="24"/>
      <c r="C209" s="25"/>
      <c r="D209" s="26"/>
      <c r="E209" s="6"/>
      <c r="F209" s="24"/>
      <c r="G209" s="25"/>
      <c r="H209" s="27"/>
      <c r="I209" s="27"/>
      <c r="J209" s="28"/>
      <c r="K209" s="29"/>
      <c r="L209" s="29"/>
      <c r="M209" s="27"/>
      <c r="N209" s="27"/>
      <c r="O209" s="27"/>
      <c r="P209" s="63"/>
      <c r="Q209" s="25"/>
      <c r="R209" s="25"/>
      <c r="S209" s="67"/>
      <c r="T209" s="29"/>
      <c r="U209" s="28"/>
      <c r="V209" s="28"/>
      <c r="W209" s="28"/>
      <c r="X209" s="28"/>
      <c r="Y209" s="28"/>
      <c r="Z209" s="28"/>
      <c r="AA209" s="28"/>
      <c r="AB209" s="28"/>
      <c r="AC209" s="28"/>
      <c r="AD209" s="28"/>
      <c r="AE209" s="28"/>
      <c r="AF209" s="28"/>
      <c r="AG209" s="28"/>
      <c r="AH209" s="28"/>
      <c r="AI209" s="28"/>
      <c r="AJ209" s="28"/>
      <c r="AK209" s="28"/>
      <c r="AL209" s="28"/>
      <c r="AM209" s="28"/>
      <c r="AN209" s="27"/>
      <c r="AO209" s="24"/>
      <c r="AP209" s="24"/>
      <c r="AQ209" s="24"/>
      <c r="AR209" s="27"/>
    </row>
    <row r="210" spans="1:44" x14ac:dyDescent="0.3">
      <c r="A210" s="26"/>
      <c r="B210" s="24"/>
      <c r="C210" s="25"/>
      <c r="D210" s="26"/>
      <c r="E210" s="6"/>
      <c r="F210" s="24"/>
      <c r="G210" s="26"/>
      <c r="H210" s="27"/>
      <c r="I210" s="27"/>
      <c r="J210" s="28"/>
      <c r="K210" s="29"/>
      <c r="L210" s="29"/>
      <c r="M210" s="27"/>
      <c r="N210" s="27"/>
      <c r="O210" s="27"/>
      <c r="P210" s="63"/>
      <c r="Q210" s="25"/>
      <c r="R210" s="25"/>
      <c r="S210" s="67"/>
      <c r="T210" s="29"/>
      <c r="U210" s="28"/>
      <c r="V210" s="28"/>
      <c r="W210" s="28"/>
      <c r="X210" s="28"/>
      <c r="Y210" s="28"/>
      <c r="Z210" s="28"/>
      <c r="AA210" s="28"/>
      <c r="AB210" s="28"/>
      <c r="AC210" s="28"/>
      <c r="AD210" s="28"/>
      <c r="AE210" s="28"/>
      <c r="AF210" s="28"/>
      <c r="AG210" s="28"/>
      <c r="AH210" s="28"/>
      <c r="AI210" s="28"/>
      <c r="AJ210" s="28"/>
      <c r="AK210" s="28"/>
      <c r="AL210" s="28"/>
      <c r="AM210" s="28"/>
      <c r="AN210" s="27"/>
      <c r="AO210" s="24"/>
      <c r="AP210" s="24"/>
      <c r="AQ210" s="24"/>
      <c r="AR210" s="27"/>
    </row>
    <row r="211" spans="1:44" x14ac:dyDescent="0.3">
      <c r="A211" s="26"/>
      <c r="B211" s="24"/>
      <c r="C211" s="25"/>
      <c r="D211" s="26"/>
      <c r="E211" s="6"/>
      <c r="F211" s="24"/>
      <c r="G211" s="25"/>
      <c r="H211" s="27"/>
      <c r="I211" s="27"/>
      <c r="J211" s="28"/>
      <c r="K211" s="29"/>
      <c r="L211" s="29"/>
      <c r="M211" s="27"/>
      <c r="N211" s="27"/>
      <c r="O211" s="27"/>
      <c r="P211" s="63"/>
      <c r="Q211" s="25"/>
      <c r="R211" s="25"/>
      <c r="S211" s="67"/>
      <c r="T211" s="29"/>
      <c r="U211" s="28"/>
      <c r="V211" s="28"/>
      <c r="W211" s="28"/>
      <c r="X211" s="28"/>
      <c r="Y211" s="28"/>
      <c r="Z211" s="28"/>
      <c r="AA211" s="28"/>
      <c r="AB211" s="28"/>
      <c r="AC211" s="28"/>
      <c r="AD211" s="28"/>
      <c r="AE211" s="28"/>
      <c r="AF211" s="28"/>
      <c r="AG211" s="28"/>
      <c r="AH211" s="28"/>
      <c r="AI211" s="28"/>
      <c r="AJ211" s="28"/>
      <c r="AK211" s="28"/>
      <c r="AL211" s="28"/>
      <c r="AM211" s="28"/>
      <c r="AN211" s="27"/>
      <c r="AO211" s="24"/>
      <c r="AP211" s="24"/>
      <c r="AQ211" s="24"/>
      <c r="AR211" s="27"/>
    </row>
    <row r="212" spans="1:44" x14ac:dyDescent="0.3">
      <c r="A212" s="26"/>
      <c r="B212" s="24"/>
      <c r="C212" s="25"/>
      <c r="D212" s="26"/>
      <c r="E212" s="6"/>
      <c r="F212" s="24"/>
      <c r="G212" s="25"/>
      <c r="H212" s="27"/>
      <c r="I212" s="27"/>
      <c r="J212" s="28"/>
      <c r="K212" s="29"/>
      <c r="L212" s="29"/>
      <c r="M212" s="27"/>
      <c r="N212" s="27"/>
      <c r="O212" s="27"/>
      <c r="P212" s="63"/>
      <c r="Q212" s="25"/>
      <c r="R212" s="25"/>
      <c r="S212" s="67"/>
      <c r="T212" s="29"/>
      <c r="U212" s="28"/>
      <c r="V212" s="28"/>
      <c r="W212" s="28"/>
      <c r="X212" s="28"/>
      <c r="Y212" s="28"/>
      <c r="Z212" s="28"/>
      <c r="AA212" s="28"/>
      <c r="AB212" s="28"/>
      <c r="AC212" s="28"/>
      <c r="AD212" s="28"/>
      <c r="AE212" s="28"/>
      <c r="AF212" s="28"/>
      <c r="AG212" s="28"/>
      <c r="AH212" s="28"/>
      <c r="AI212" s="28"/>
      <c r="AJ212" s="28"/>
      <c r="AK212" s="28"/>
      <c r="AL212" s="28"/>
      <c r="AM212" s="28"/>
      <c r="AN212" s="27"/>
      <c r="AO212" s="24"/>
      <c r="AP212" s="24"/>
      <c r="AQ212" s="24"/>
      <c r="AR212" s="27"/>
    </row>
    <row r="213" spans="1:44" x14ac:dyDescent="0.3">
      <c r="A213" s="26"/>
      <c r="B213" s="24"/>
      <c r="C213" s="25"/>
      <c r="D213" s="26"/>
      <c r="E213" s="6"/>
      <c r="F213" s="24"/>
      <c r="G213" s="26"/>
      <c r="H213" s="27"/>
      <c r="I213" s="27"/>
      <c r="J213" s="28"/>
      <c r="K213" s="29"/>
      <c r="L213" s="29"/>
      <c r="M213" s="27"/>
      <c r="N213" s="27"/>
      <c r="O213" s="27"/>
      <c r="P213" s="63"/>
      <c r="Q213" s="25"/>
      <c r="R213" s="25"/>
      <c r="S213" s="67"/>
      <c r="T213" s="29"/>
      <c r="U213" s="28"/>
      <c r="V213" s="28"/>
      <c r="W213" s="28"/>
      <c r="X213" s="28"/>
      <c r="Y213" s="28"/>
      <c r="Z213" s="28"/>
      <c r="AA213" s="28"/>
      <c r="AB213" s="28"/>
      <c r="AC213" s="28"/>
      <c r="AD213" s="28"/>
      <c r="AE213" s="28"/>
      <c r="AF213" s="28"/>
      <c r="AG213" s="28"/>
      <c r="AH213" s="28"/>
      <c r="AI213" s="28"/>
      <c r="AJ213" s="28"/>
      <c r="AK213" s="28"/>
      <c r="AL213" s="28"/>
      <c r="AM213" s="28"/>
      <c r="AN213" s="27"/>
      <c r="AO213" s="24"/>
      <c r="AP213" s="24"/>
      <c r="AQ213" s="24"/>
      <c r="AR213" s="27"/>
    </row>
    <row r="214" spans="1:44" x14ac:dyDescent="0.3">
      <c r="A214" s="26"/>
      <c r="B214" s="24"/>
      <c r="C214" s="25"/>
      <c r="D214" s="26"/>
      <c r="E214" s="6"/>
      <c r="F214" s="24"/>
      <c r="G214" s="25"/>
      <c r="H214" s="27"/>
      <c r="I214" s="27"/>
      <c r="J214" s="28"/>
      <c r="K214" s="29"/>
      <c r="L214" s="29"/>
      <c r="M214" s="27"/>
      <c r="N214" s="27"/>
      <c r="O214" s="27"/>
      <c r="P214" s="63"/>
      <c r="Q214" s="25"/>
      <c r="R214" s="25"/>
      <c r="S214" s="67"/>
      <c r="T214" s="29"/>
      <c r="U214" s="28"/>
      <c r="V214" s="28"/>
      <c r="W214" s="28"/>
      <c r="X214" s="28"/>
      <c r="Y214" s="28"/>
      <c r="Z214" s="28"/>
      <c r="AA214" s="28"/>
      <c r="AB214" s="28"/>
      <c r="AC214" s="28"/>
      <c r="AD214" s="28"/>
      <c r="AE214" s="28"/>
      <c r="AF214" s="28"/>
      <c r="AG214" s="28"/>
      <c r="AH214" s="28"/>
      <c r="AI214" s="28"/>
      <c r="AJ214" s="28"/>
      <c r="AK214" s="28"/>
      <c r="AL214" s="28"/>
      <c r="AM214" s="28"/>
      <c r="AN214" s="27"/>
      <c r="AO214" s="24"/>
      <c r="AP214" s="24"/>
      <c r="AQ214" s="24"/>
      <c r="AR214" s="27"/>
    </row>
    <row r="215" spans="1:44" x14ac:dyDescent="0.3">
      <c r="A215" s="26"/>
      <c r="B215" s="24"/>
      <c r="C215" s="25"/>
      <c r="D215" s="26"/>
      <c r="E215" s="6"/>
      <c r="F215" s="24"/>
      <c r="G215" s="25"/>
      <c r="H215" s="27"/>
      <c r="I215" s="27"/>
      <c r="J215" s="28"/>
      <c r="K215" s="29"/>
      <c r="L215" s="29"/>
      <c r="M215" s="27"/>
      <c r="N215" s="27"/>
      <c r="O215" s="27"/>
      <c r="P215" s="63"/>
      <c r="Q215" s="25"/>
      <c r="R215" s="25"/>
      <c r="S215" s="67"/>
      <c r="T215" s="29"/>
      <c r="U215" s="28"/>
      <c r="V215" s="28"/>
      <c r="W215" s="28"/>
      <c r="X215" s="28"/>
      <c r="Y215" s="28"/>
      <c r="Z215" s="28"/>
      <c r="AA215" s="28"/>
      <c r="AB215" s="28"/>
      <c r="AC215" s="28"/>
      <c r="AD215" s="28"/>
      <c r="AE215" s="28"/>
      <c r="AF215" s="28"/>
      <c r="AG215" s="28"/>
      <c r="AH215" s="28"/>
      <c r="AI215" s="28"/>
      <c r="AJ215" s="28"/>
      <c r="AK215" s="28"/>
      <c r="AL215" s="28"/>
      <c r="AM215" s="28"/>
      <c r="AN215" s="27"/>
      <c r="AO215" s="24"/>
      <c r="AP215" s="24"/>
      <c r="AQ215" s="24"/>
      <c r="AR215" s="27"/>
    </row>
    <row r="216" spans="1:44" x14ac:dyDescent="0.3">
      <c r="A216" s="26"/>
      <c r="B216" s="24"/>
      <c r="C216" s="25"/>
      <c r="D216" s="26"/>
      <c r="E216" s="6"/>
      <c r="F216" s="24"/>
      <c r="G216" s="26"/>
      <c r="H216" s="27"/>
      <c r="I216" s="27"/>
      <c r="J216" s="28"/>
      <c r="K216" s="29"/>
      <c r="L216" s="29"/>
      <c r="M216" s="27"/>
      <c r="N216" s="27"/>
      <c r="O216" s="27"/>
      <c r="P216" s="63"/>
      <c r="Q216" s="25"/>
      <c r="R216" s="25"/>
      <c r="S216" s="67"/>
      <c r="T216" s="29"/>
      <c r="U216" s="28"/>
      <c r="V216" s="28"/>
      <c r="W216" s="28"/>
      <c r="X216" s="28"/>
      <c r="Y216" s="28"/>
      <c r="Z216" s="28"/>
      <c r="AA216" s="28"/>
      <c r="AB216" s="28"/>
      <c r="AC216" s="28"/>
      <c r="AD216" s="28"/>
      <c r="AE216" s="28"/>
      <c r="AF216" s="28"/>
      <c r="AG216" s="28"/>
      <c r="AH216" s="28"/>
      <c r="AI216" s="28"/>
      <c r="AJ216" s="28"/>
      <c r="AK216" s="28"/>
      <c r="AL216" s="28"/>
      <c r="AM216" s="28"/>
      <c r="AN216" s="27"/>
      <c r="AO216" s="24"/>
      <c r="AP216" s="24"/>
      <c r="AQ216" s="24"/>
      <c r="AR216" s="27"/>
    </row>
    <row r="217" spans="1:44" x14ac:dyDescent="0.3">
      <c r="A217" s="26"/>
      <c r="B217" s="24"/>
      <c r="C217" s="25"/>
      <c r="D217" s="26"/>
      <c r="E217" s="6"/>
      <c r="F217" s="24"/>
      <c r="G217" s="25"/>
      <c r="H217" s="27"/>
      <c r="I217" s="27"/>
      <c r="J217" s="28"/>
      <c r="K217" s="29"/>
      <c r="L217" s="29"/>
      <c r="M217" s="27"/>
      <c r="N217" s="27"/>
      <c r="O217" s="27"/>
      <c r="P217" s="63"/>
      <c r="Q217" s="25"/>
      <c r="R217" s="25"/>
      <c r="S217" s="73"/>
      <c r="T217" s="29"/>
      <c r="U217" s="28"/>
      <c r="V217" s="28"/>
      <c r="W217" s="28"/>
      <c r="X217" s="28"/>
      <c r="Y217" s="28"/>
      <c r="Z217" s="28"/>
      <c r="AA217" s="28"/>
      <c r="AB217" s="28"/>
      <c r="AC217" s="28"/>
      <c r="AD217" s="28"/>
      <c r="AE217" s="28"/>
      <c r="AF217" s="28"/>
      <c r="AG217" s="28"/>
      <c r="AH217" s="28"/>
      <c r="AI217" s="28"/>
      <c r="AJ217" s="28"/>
      <c r="AK217" s="28"/>
      <c r="AL217" s="28"/>
      <c r="AM217" s="28"/>
      <c r="AN217" s="27"/>
      <c r="AO217" s="24"/>
      <c r="AP217" s="24"/>
      <c r="AQ217" s="24"/>
      <c r="AR217" s="27"/>
    </row>
    <row r="218" spans="1:44" x14ac:dyDescent="0.3">
      <c r="A218" s="26"/>
      <c r="B218" s="24"/>
      <c r="C218" s="25"/>
      <c r="D218" s="26"/>
      <c r="E218" s="6"/>
      <c r="F218" s="24"/>
      <c r="G218" s="26"/>
      <c r="H218" s="27"/>
      <c r="I218" s="27"/>
      <c r="J218" s="28"/>
      <c r="K218" s="29"/>
      <c r="L218" s="29"/>
      <c r="M218" s="27"/>
      <c r="N218" s="27"/>
      <c r="O218" s="27"/>
      <c r="P218" s="63"/>
      <c r="Q218" s="25"/>
      <c r="R218" s="25"/>
      <c r="S218" s="67"/>
      <c r="T218" s="29"/>
      <c r="U218" s="28"/>
      <c r="V218" s="28"/>
      <c r="W218" s="28"/>
      <c r="X218" s="28"/>
      <c r="Y218" s="28"/>
      <c r="Z218" s="28"/>
      <c r="AA218" s="28"/>
      <c r="AB218" s="28"/>
      <c r="AC218" s="28"/>
      <c r="AD218" s="28"/>
      <c r="AE218" s="28"/>
      <c r="AF218" s="28"/>
      <c r="AG218" s="28"/>
      <c r="AH218" s="28"/>
      <c r="AI218" s="28"/>
      <c r="AJ218" s="28"/>
      <c r="AK218" s="28"/>
      <c r="AL218" s="28"/>
      <c r="AM218" s="28"/>
      <c r="AN218" s="27"/>
      <c r="AO218" s="24"/>
      <c r="AP218" s="24"/>
      <c r="AQ218" s="24"/>
      <c r="AR218" s="27"/>
    </row>
    <row r="219" spans="1:44" x14ac:dyDescent="0.3">
      <c r="A219" s="26"/>
      <c r="B219" s="24"/>
      <c r="C219" s="25"/>
      <c r="D219" s="26"/>
      <c r="E219" s="6"/>
      <c r="F219" s="24"/>
      <c r="G219" s="25"/>
      <c r="H219" s="27"/>
      <c r="I219" s="27"/>
      <c r="J219" s="28"/>
      <c r="K219" s="29"/>
      <c r="L219" s="29"/>
      <c r="M219" s="27"/>
      <c r="N219" s="27"/>
      <c r="O219" s="27"/>
      <c r="P219" s="63"/>
      <c r="Q219" s="25"/>
      <c r="R219" s="25"/>
      <c r="S219" s="67"/>
      <c r="T219" s="29"/>
      <c r="U219" s="28"/>
      <c r="V219" s="28"/>
      <c r="W219" s="28"/>
      <c r="X219" s="28"/>
      <c r="Y219" s="28"/>
      <c r="Z219" s="28"/>
      <c r="AA219" s="28"/>
      <c r="AB219" s="28"/>
      <c r="AC219" s="28"/>
      <c r="AD219" s="28"/>
      <c r="AE219" s="28"/>
      <c r="AF219" s="28"/>
      <c r="AG219" s="28"/>
      <c r="AH219" s="28"/>
      <c r="AI219" s="28"/>
      <c r="AJ219" s="28"/>
      <c r="AK219" s="28"/>
      <c r="AL219" s="28"/>
      <c r="AM219" s="28"/>
      <c r="AN219" s="27"/>
      <c r="AO219" s="24"/>
      <c r="AP219" s="24"/>
      <c r="AQ219" s="24"/>
      <c r="AR219" s="27"/>
    </row>
    <row r="220" spans="1:44" x14ac:dyDescent="0.3">
      <c r="A220" s="26"/>
      <c r="B220" s="24"/>
      <c r="C220" s="25"/>
      <c r="D220" s="26"/>
      <c r="E220" s="6"/>
      <c r="F220" s="24"/>
      <c r="G220" s="25"/>
      <c r="H220" s="27"/>
      <c r="I220" s="27"/>
      <c r="J220" s="28"/>
      <c r="K220" s="29"/>
      <c r="L220" s="29"/>
      <c r="M220" s="27"/>
      <c r="N220" s="27"/>
      <c r="O220" s="27"/>
      <c r="P220" s="63"/>
      <c r="Q220" s="25"/>
      <c r="R220" s="25"/>
      <c r="S220" s="67"/>
      <c r="T220" s="29"/>
      <c r="U220" s="28"/>
      <c r="V220" s="28"/>
      <c r="W220" s="28"/>
      <c r="X220" s="28"/>
      <c r="Y220" s="28"/>
      <c r="Z220" s="28"/>
      <c r="AA220" s="28"/>
      <c r="AB220" s="28"/>
      <c r="AC220" s="28"/>
      <c r="AD220" s="28"/>
      <c r="AE220" s="28"/>
      <c r="AF220" s="28"/>
      <c r="AG220" s="28"/>
      <c r="AH220" s="28"/>
      <c r="AI220" s="28"/>
      <c r="AJ220" s="28"/>
      <c r="AK220" s="28"/>
      <c r="AL220" s="28"/>
      <c r="AM220" s="28"/>
      <c r="AN220" s="27"/>
      <c r="AO220" s="24"/>
      <c r="AP220" s="24"/>
      <c r="AQ220" s="24"/>
      <c r="AR220" s="27"/>
    </row>
    <row r="221" spans="1:44" x14ac:dyDescent="0.3">
      <c r="A221" s="26"/>
      <c r="B221" s="24"/>
      <c r="C221" s="25"/>
      <c r="D221" s="26"/>
      <c r="E221" s="6"/>
      <c r="F221" s="24"/>
      <c r="G221" s="25"/>
      <c r="H221" s="27"/>
      <c r="I221" s="27"/>
      <c r="J221" s="28"/>
      <c r="K221" s="29"/>
      <c r="L221" s="29"/>
      <c r="M221" s="27"/>
      <c r="N221" s="27"/>
      <c r="O221" s="27"/>
      <c r="P221" s="63"/>
      <c r="Q221" s="25"/>
      <c r="R221" s="25"/>
      <c r="S221" s="67"/>
      <c r="T221" s="29"/>
      <c r="U221" s="28"/>
      <c r="V221" s="28"/>
      <c r="W221" s="28"/>
      <c r="X221" s="28"/>
      <c r="Y221" s="28"/>
      <c r="Z221" s="28"/>
      <c r="AA221" s="28"/>
      <c r="AB221" s="28"/>
      <c r="AC221" s="28"/>
      <c r="AD221" s="28"/>
      <c r="AE221" s="28"/>
      <c r="AF221" s="28"/>
      <c r="AG221" s="28"/>
      <c r="AH221" s="28"/>
      <c r="AI221" s="28"/>
      <c r="AJ221" s="28"/>
      <c r="AK221" s="28"/>
      <c r="AL221" s="28"/>
      <c r="AM221" s="28"/>
      <c r="AN221" s="27"/>
      <c r="AO221" s="24"/>
      <c r="AP221" s="24"/>
      <c r="AQ221" s="24"/>
      <c r="AR221" s="27"/>
    </row>
    <row r="222" spans="1:44" x14ac:dyDescent="0.3">
      <c r="A222" s="26"/>
      <c r="B222" s="24"/>
      <c r="C222" s="25"/>
      <c r="D222" s="26"/>
      <c r="E222" s="6"/>
      <c r="F222" s="24"/>
      <c r="G222" s="25"/>
      <c r="H222" s="27"/>
      <c r="I222" s="27"/>
      <c r="J222" s="28"/>
      <c r="K222" s="29"/>
      <c r="L222" s="29"/>
      <c r="M222" s="27"/>
      <c r="N222" s="27"/>
      <c r="O222" s="27"/>
      <c r="P222" s="63"/>
      <c r="Q222" s="25"/>
      <c r="R222" s="25"/>
      <c r="S222" s="67"/>
      <c r="T222" s="29"/>
      <c r="U222" s="28"/>
      <c r="V222" s="28"/>
      <c r="W222" s="28"/>
      <c r="X222" s="28"/>
      <c r="Y222" s="28"/>
      <c r="Z222" s="28"/>
      <c r="AA222" s="28"/>
      <c r="AB222" s="28"/>
      <c r="AC222" s="28"/>
      <c r="AD222" s="28"/>
      <c r="AE222" s="28"/>
      <c r="AF222" s="28"/>
      <c r="AG222" s="28"/>
      <c r="AH222" s="28"/>
      <c r="AI222" s="28"/>
      <c r="AJ222" s="28"/>
      <c r="AK222" s="28"/>
      <c r="AL222" s="28"/>
      <c r="AM222" s="28"/>
      <c r="AN222" s="27"/>
      <c r="AO222" s="24"/>
      <c r="AP222" s="24"/>
      <c r="AQ222" s="24"/>
      <c r="AR222" s="27"/>
    </row>
    <row r="223" spans="1:44" x14ac:dyDescent="0.3">
      <c r="A223" s="26"/>
      <c r="B223" s="24"/>
      <c r="C223" s="25"/>
      <c r="D223" s="26"/>
      <c r="E223" s="6"/>
      <c r="F223" s="24"/>
      <c r="G223" s="26"/>
      <c r="H223" s="27"/>
      <c r="I223" s="27"/>
      <c r="J223" s="28"/>
      <c r="K223" s="29"/>
      <c r="L223" s="29"/>
      <c r="M223" s="27"/>
      <c r="N223" s="27"/>
      <c r="O223" s="27"/>
      <c r="P223" s="63"/>
      <c r="Q223" s="25"/>
      <c r="R223" s="25"/>
      <c r="S223" s="67"/>
      <c r="T223" s="29"/>
      <c r="U223" s="28"/>
      <c r="V223" s="28"/>
      <c r="W223" s="28"/>
      <c r="X223" s="28"/>
      <c r="Y223" s="28"/>
      <c r="Z223" s="28"/>
      <c r="AA223" s="28"/>
      <c r="AB223" s="28"/>
      <c r="AC223" s="28"/>
      <c r="AD223" s="28"/>
      <c r="AE223" s="28"/>
      <c r="AF223" s="28"/>
      <c r="AG223" s="28"/>
      <c r="AH223" s="28"/>
      <c r="AI223" s="28"/>
      <c r="AJ223" s="28"/>
      <c r="AK223" s="28"/>
      <c r="AL223" s="28"/>
      <c r="AM223" s="28"/>
      <c r="AN223" s="27"/>
      <c r="AO223" s="24"/>
      <c r="AP223" s="24"/>
      <c r="AQ223" s="24"/>
      <c r="AR223" s="27"/>
    </row>
    <row r="224" spans="1:44" x14ac:dyDescent="0.3">
      <c r="A224" s="26"/>
      <c r="B224" s="24"/>
      <c r="C224" s="25"/>
      <c r="D224" s="26"/>
      <c r="E224" s="6"/>
      <c r="F224" s="24"/>
      <c r="G224" s="26"/>
      <c r="H224" s="27"/>
      <c r="I224" s="27"/>
      <c r="J224" s="28"/>
      <c r="K224" s="29"/>
      <c r="L224" s="29"/>
      <c r="M224" s="27"/>
      <c r="N224" s="27"/>
      <c r="O224" s="27"/>
      <c r="P224" s="63"/>
      <c r="Q224" s="25"/>
      <c r="R224" s="25"/>
      <c r="S224" s="67"/>
      <c r="T224" s="29"/>
      <c r="U224" s="28"/>
      <c r="V224" s="28"/>
      <c r="W224" s="28"/>
      <c r="X224" s="28"/>
      <c r="Y224" s="28"/>
      <c r="Z224" s="28"/>
      <c r="AA224" s="28"/>
      <c r="AB224" s="28"/>
      <c r="AC224" s="28"/>
      <c r="AD224" s="28"/>
      <c r="AE224" s="28"/>
      <c r="AF224" s="28"/>
      <c r="AG224" s="28"/>
      <c r="AH224" s="28"/>
      <c r="AI224" s="28"/>
      <c r="AJ224" s="28"/>
      <c r="AK224" s="28"/>
      <c r="AL224" s="28"/>
      <c r="AM224" s="28"/>
      <c r="AN224" s="27"/>
      <c r="AO224" s="24"/>
      <c r="AP224" s="24"/>
      <c r="AQ224" s="24"/>
      <c r="AR224" s="27"/>
    </row>
    <row r="225" spans="1:44" x14ac:dyDescent="0.3">
      <c r="A225" s="26"/>
      <c r="B225" s="24"/>
      <c r="C225" s="25"/>
      <c r="D225" s="26"/>
      <c r="E225" s="6"/>
      <c r="F225" s="24"/>
      <c r="G225" s="26"/>
      <c r="H225" s="27"/>
      <c r="I225" s="27"/>
      <c r="J225" s="28"/>
      <c r="K225" s="29"/>
      <c r="L225" s="29"/>
      <c r="M225" s="27"/>
      <c r="N225" s="27"/>
      <c r="O225" s="27"/>
      <c r="P225" s="63"/>
      <c r="Q225" s="25"/>
      <c r="R225" s="25"/>
      <c r="S225" s="73"/>
      <c r="T225" s="29"/>
      <c r="U225" s="28"/>
      <c r="V225" s="28"/>
      <c r="W225" s="28"/>
      <c r="X225" s="28"/>
      <c r="Y225" s="28"/>
      <c r="Z225" s="28"/>
      <c r="AA225" s="28"/>
      <c r="AB225" s="28"/>
      <c r="AC225" s="28"/>
      <c r="AD225" s="28"/>
      <c r="AE225" s="28"/>
      <c r="AF225" s="28"/>
      <c r="AG225" s="28"/>
      <c r="AH225" s="28"/>
      <c r="AI225" s="28"/>
      <c r="AJ225" s="28"/>
      <c r="AK225" s="28"/>
      <c r="AL225" s="28"/>
      <c r="AM225" s="28"/>
      <c r="AN225" s="27"/>
      <c r="AO225" s="24"/>
      <c r="AP225" s="24"/>
      <c r="AQ225" s="24"/>
      <c r="AR225" s="27"/>
    </row>
    <row r="226" spans="1:44" x14ac:dyDescent="0.3">
      <c r="A226" s="26"/>
      <c r="B226" s="24"/>
      <c r="C226" s="25"/>
      <c r="D226" s="26"/>
      <c r="E226" s="6"/>
      <c r="F226" s="24"/>
      <c r="G226" s="25"/>
      <c r="H226" s="27"/>
      <c r="I226" s="27"/>
      <c r="J226" s="28"/>
      <c r="K226" s="29"/>
      <c r="L226" s="29"/>
      <c r="M226" s="27"/>
      <c r="N226" s="27"/>
      <c r="O226" s="27"/>
      <c r="P226" s="63"/>
      <c r="Q226" s="25"/>
      <c r="R226" s="25"/>
      <c r="S226" s="73"/>
      <c r="T226" s="29"/>
      <c r="U226" s="28"/>
      <c r="V226" s="28"/>
      <c r="W226" s="28"/>
      <c r="X226" s="28"/>
      <c r="Y226" s="28"/>
      <c r="Z226" s="28"/>
      <c r="AA226" s="28"/>
      <c r="AB226" s="28"/>
      <c r="AC226" s="28"/>
      <c r="AD226" s="28"/>
      <c r="AE226" s="28"/>
      <c r="AF226" s="28"/>
      <c r="AG226" s="28"/>
      <c r="AH226" s="28"/>
      <c r="AI226" s="28"/>
      <c r="AJ226" s="28"/>
      <c r="AK226" s="28"/>
      <c r="AL226" s="28"/>
      <c r="AM226" s="28"/>
      <c r="AN226" s="27"/>
      <c r="AO226" s="24"/>
      <c r="AP226" s="24"/>
      <c r="AQ226" s="24"/>
      <c r="AR226" s="27"/>
    </row>
    <row r="227" spans="1:44" x14ac:dyDescent="0.3">
      <c r="A227" s="26"/>
      <c r="B227" s="24"/>
      <c r="C227" s="25"/>
      <c r="D227" s="26"/>
      <c r="E227" s="6"/>
      <c r="F227" s="24"/>
      <c r="G227" s="25"/>
      <c r="H227" s="27"/>
      <c r="I227" s="27"/>
      <c r="J227" s="28"/>
      <c r="K227" s="29"/>
      <c r="L227" s="29"/>
      <c r="M227" s="27"/>
      <c r="N227" s="27"/>
      <c r="O227" s="27"/>
      <c r="P227" s="63"/>
      <c r="Q227" s="25"/>
      <c r="R227" s="25"/>
      <c r="S227" s="73"/>
      <c r="T227" s="29"/>
      <c r="U227" s="28"/>
      <c r="V227" s="28"/>
      <c r="W227" s="28"/>
      <c r="X227" s="28"/>
      <c r="Y227" s="28"/>
      <c r="Z227" s="28"/>
      <c r="AA227" s="28"/>
      <c r="AB227" s="28"/>
      <c r="AC227" s="28"/>
      <c r="AD227" s="28"/>
      <c r="AE227" s="28"/>
      <c r="AF227" s="28"/>
      <c r="AG227" s="28"/>
      <c r="AH227" s="28"/>
      <c r="AI227" s="28"/>
      <c r="AJ227" s="28"/>
      <c r="AK227" s="28"/>
      <c r="AL227" s="28"/>
      <c r="AM227" s="28"/>
      <c r="AN227" s="27"/>
      <c r="AO227" s="24"/>
      <c r="AP227" s="24"/>
      <c r="AQ227" s="24"/>
      <c r="AR227" s="27"/>
    </row>
    <row r="228" spans="1:44" x14ac:dyDescent="0.3">
      <c r="A228" s="26"/>
      <c r="B228" s="24"/>
      <c r="C228" s="25"/>
      <c r="D228" s="26"/>
      <c r="E228" s="6"/>
      <c r="F228" s="24"/>
      <c r="G228" s="25"/>
      <c r="H228" s="27"/>
      <c r="I228" s="27"/>
      <c r="J228" s="28"/>
      <c r="K228" s="29"/>
      <c r="L228" s="29"/>
      <c r="M228" s="27"/>
      <c r="N228" s="27"/>
      <c r="O228" s="27"/>
      <c r="P228" s="63"/>
      <c r="Q228" s="25"/>
      <c r="R228" s="25"/>
      <c r="S228" s="67"/>
      <c r="T228" s="29"/>
      <c r="U228" s="28"/>
      <c r="V228" s="28"/>
      <c r="W228" s="28"/>
      <c r="X228" s="28"/>
      <c r="Y228" s="28"/>
      <c r="Z228" s="28"/>
      <c r="AA228" s="28"/>
      <c r="AB228" s="28"/>
      <c r="AC228" s="28"/>
      <c r="AD228" s="28"/>
      <c r="AE228" s="28"/>
      <c r="AF228" s="28"/>
      <c r="AG228" s="28"/>
      <c r="AH228" s="28"/>
      <c r="AI228" s="28"/>
      <c r="AJ228" s="28"/>
      <c r="AK228" s="28"/>
      <c r="AL228" s="28"/>
      <c r="AM228" s="28"/>
      <c r="AN228" s="27"/>
      <c r="AO228" s="24"/>
      <c r="AP228" s="24"/>
      <c r="AQ228" s="24"/>
      <c r="AR228" s="27"/>
    </row>
    <row r="229" spans="1:44" x14ac:dyDescent="0.3">
      <c r="A229" s="26"/>
      <c r="B229" s="24"/>
      <c r="C229" s="25"/>
      <c r="D229" s="26"/>
      <c r="E229" s="6"/>
      <c r="F229" s="24"/>
      <c r="G229" s="25"/>
      <c r="H229" s="27"/>
      <c r="I229" s="27"/>
      <c r="J229" s="28"/>
      <c r="K229" s="29"/>
      <c r="L229" s="29"/>
      <c r="M229" s="27"/>
      <c r="N229" s="27"/>
      <c r="O229" s="27"/>
      <c r="P229" s="63"/>
      <c r="Q229" s="25"/>
      <c r="R229" s="25"/>
      <c r="S229" s="67"/>
      <c r="T229" s="29"/>
      <c r="U229" s="28"/>
      <c r="V229" s="28"/>
      <c r="W229" s="28"/>
      <c r="X229" s="28"/>
      <c r="Y229" s="28"/>
      <c r="Z229" s="28"/>
      <c r="AA229" s="28"/>
      <c r="AB229" s="28"/>
      <c r="AC229" s="28"/>
      <c r="AD229" s="28"/>
      <c r="AE229" s="28"/>
      <c r="AF229" s="28"/>
      <c r="AG229" s="28"/>
      <c r="AH229" s="28"/>
      <c r="AI229" s="28"/>
      <c r="AJ229" s="28"/>
      <c r="AK229" s="28"/>
      <c r="AL229" s="28"/>
      <c r="AM229" s="28"/>
      <c r="AN229" s="27"/>
      <c r="AO229" s="24"/>
      <c r="AP229" s="24"/>
      <c r="AQ229" s="24"/>
      <c r="AR229" s="27"/>
    </row>
    <row r="230" spans="1:44" x14ac:dyDescent="0.3">
      <c r="A230" s="26"/>
      <c r="B230" s="24"/>
      <c r="C230" s="25"/>
      <c r="D230" s="26"/>
      <c r="E230" s="6"/>
      <c r="F230" s="24"/>
      <c r="G230" s="25"/>
      <c r="H230" s="27"/>
      <c r="I230" s="27"/>
      <c r="J230" s="28"/>
      <c r="K230" s="29"/>
      <c r="L230" s="29"/>
      <c r="M230" s="27"/>
      <c r="N230" s="27"/>
      <c r="O230" s="27"/>
      <c r="P230" s="63"/>
      <c r="Q230" s="25"/>
      <c r="R230" s="25"/>
      <c r="S230" s="73"/>
      <c r="T230" s="29"/>
      <c r="U230" s="28"/>
      <c r="V230" s="28"/>
      <c r="W230" s="28"/>
      <c r="X230" s="28"/>
      <c r="Y230" s="28"/>
      <c r="Z230" s="28"/>
      <c r="AA230" s="28"/>
      <c r="AB230" s="28"/>
      <c r="AC230" s="28"/>
      <c r="AD230" s="28"/>
      <c r="AE230" s="28"/>
      <c r="AF230" s="28"/>
      <c r="AG230" s="28"/>
      <c r="AH230" s="28"/>
      <c r="AI230" s="28"/>
      <c r="AJ230" s="28"/>
      <c r="AK230" s="28"/>
      <c r="AL230" s="28"/>
      <c r="AM230" s="28"/>
      <c r="AN230" s="27"/>
      <c r="AO230" s="24"/>
      <c r="AP230" s="24"/>
      <c r="AQ230" s="24"/>
      <c r="AR230" s="27"/>
    </row>
    <row r="231" spans="1:44" x14ac:dyDescent="0.3">
      <c r="A231" s="26"/>
      <c r="B231" s="24"/>
      <c r="C231" s="25"/>
      <c r="D231" s="26"/>
      <c r="E231" s="6"/>
      <c r="F231" s="24"/>
      <c r="G231" s="25"/>
      <c r="H231" s="27"/>
      <c r="I231" s="27"/>
      <c r="J231" s="28"/>
      <c r="K231" s="29"/>
      <c r="L231" s="29"/>
      <c r="M231" s="27"/>
      <c r="N231" s="27"/>
      <c r="O231" s="27"/>
      <c r="P231" s="63"/>
      <c r="Q231" s="25"/>
      <c r="R231" s="25"/>
      <c r="S231" s="67"/>
      <c r="T231" s="29"/>
      <c r="U231" s="28"/>
      <c r="V231" s="28"/>
      <c r="W231" s="28"/>
      <c r="X231" s="28"/>
      <c r="Y231" s="28"/>
      <c r="Z231" s="28"/>
      <c r="AA231" s="28"/>
      <c r="AB231" s="28"/>
      <c r="AC231" s="28"/>
      <c r="AD231" s="28"/>
      <c r="AE231" s="28"/>
      <c r="AF231" s="28"/>
      <c r="AG231" s="28"/>
      <c r="AH231" s="28"/>
      <c r="AI231" s="28"/>
      <c r="AJ231" s="28"/>
      <c r="AK231" s="28"/>
      <c r="AL231" s="28"/>
      <c r="AM231" s="28"/>
      <c r="AN231" s="27"/>
      <c r="AO231" s="24"/>
      <c r="AP231" s="24"/>
      <c r="AQ231" s="24"/>
      <c r="AR231" s="27"/>
    </row>
    <row r="232" spans="1:44" x14ac:dyDescent="0.3">
      <c r="A232" s="26"/>
      <c r="B232" s="24"/>
      <c r="C232" s="25"/>
      <c r="D232" s="26"/>
      <c r="E232" s="6"/>
      <c r="F232" s="24"/>
      <c r="G232" s="25"/>
      <c r="H232" s="27"/>
      <c r="I232" s="27"/>
      <c r="J232" s="28"/>
      <c r="K232" s="29"/>
      <c r="L232" s="29"/>
      <c r="M232" s="27"/>
      <c r="N232" s="27"/>
      <c r="O232" s="27"/>
      <c r="P232" s="63"/>
      <c r="Q232" s="25"/>
      <c r="R232" s="25"/>
      <c r="S232" s="67"/>
      <c r="T232" s="29"/>
      <c r="U232" s="28"/>
      <c r="V232" s="28"/>
      <c r="W232" s="28"/>
      <c r="X232" s="28"/>
      <c r="Y232" s="28"/>
      <c r="Z232" s="28"/>
      <c r="AA232" s="28"/>
      <c r="AB232" s="28"/>
      <c r="AC232" s="28"/>
      <c r="AD232" s="28"/>
      <c r="AE232" s="28"/>
      <c r="AF232" s="28"/>
      <c r="AG232" s="28"/>
      <c r="AH232" s="28"/>
      <c r="AI232" s="28"/>
      <c r="AJ232" s="28"/>
      <c r="AK232" s="28"/>
      <c r="AL232" s="28"/>
      <c r="AM232" s="28"/>
      <c r="AN232" s="27"/>
      <c r="AO232" s="24"/>
      <c r="AP232" s="24"/>
      <c r="AQ232" s="24"/>
      <c r="AR232" s="27"/>
    </row>
    <row r="233" spans="1:44" x14ac:dyDescent="0.3">
      <c r="A233" s="26"/>
      <c r="B233" s="24"/>
      <c r="C233" s="25"/>
      <c r="D233" s="26"/>
      <c r="E233" s="6"/>
      <c r="F233" s="24"/>
      <c r="G233" s="25"/>
      <c r="H233" s="27"/>
      <c r="I233" s="27"/>
      <c r="J233" s="28"/>
      <c r="K233" s="29"/>
      <c r="L233" s="29"/>
      <c r="M233" s="27"/>
      <c r="N233" s="27"/>
      <c r="O233" s="27"/>
      <c r="P233" s="63"/>
      <c r="Q233" s="25"/>
      <c r="R233" s="25"/>
      <c r="S233" s="67"/>
      <c r="T233" s="29"/>
      <c r="U233" s="28"/>
      <c r="V233" s="28"/>
      <c r="W233" s="28"/>
      <c r="X233" s="28"/>
      <c r="Y233" s="28"/>
      <c r="Z233" s="28"/>
      <c r="AA233" s="28"/>
      <c r="AB233" s="28"/>
      <c r="AC233" s="28"/>
      <c r="AD233" s="28"/>
      <c r="AE233" s="28"/>
      <c r="AF233" s="28"/>
      <c r="AG233" s="28"/>
      <c r="AH233" s="28"/>
      <c r="AI233" s="28"/>
      <c r="AJ233" s="28"/>
      <c r="AK233" s="28"/>
      <c r="AL233" s="28"/>
      <c r="AM233" s="28"/>
      <c r="AN233" s="27"/>
      <c r="AO233" s="24"/>
      <c r="AP233" s="24"/>
      <c r="AQ233" s="24"/>
      <c r="AR233" s="27"/>
    </row>
    <row r="234" spans="1:44" x14ac:dyDescent="0.3">
      <c r="A234" s="26"/>
      <c r="B234" s="24"/>
      <c r="C234" s="25"/>
      <c r="D234" s="26"/>
      <c r="E234" s="6"/>
      <c r="F234" s="24"/>
      <c r="G234" s="25"/>
      <c r="H234" s="27"/>
      <c r="I234" s="27"/>
      <c r="J234" s="28"/>
      <c r="K234" s="29"/>
      <c r="L234" s="29"/>
      <c r="M234" s="27"/>
      <c r="N234" s="27"/>
      <c r="O234" s="27"/>
      <c r="P234" s="63"/>
      <c r="Q234" s="25"/>
      <c r="R234" s="25"/>
      <c r="S234" s="67"/>
      <c r="T234" s="29"/>
      <c r="U234" s="28"/>
      <c r="V234" s="28"/>
      <c r="W234" s="28"/>
      <c r="X234" s="28"/>
      <c r="Y234" s="28"/>
      <c r="Z234" s="28"/>
      <c r="AA234" s="28"/>
      <c r="AB234" s="28"/>
      <c r="AC234" s="28"/>
      <c r="AD234" s="28"/>
      <c r="AE234" s="28"/>
      <c r="AF234" s="28"/>
      <c r="AG234" s="28"/>
      <c r="AH234" s="28"/>
      <c r="AI234" s="28"/>
      <c r="AJ234" s="28"/>
      <c r="AK234" s="28"/>
      <c r="AL234" s="28"/>
      <c r="AM234" s="28"/>
      <c r="AN234" s="27"/>
      <c r="AO234" s="24"/>
      <c r="AP234" s="24"/>
      <c r="AQ234" s="24"/>
      <c r="AR234" s="27"/>
    </row>
    <row r="235" spans="1:44" x14ac:dyDescent="0.3">
      <c r="A235" s="26"/>
      <c r="B235" s="24"/>
      <c r="C235" s="25"/>
      <c r="D235" s="26"/>
      <c r="E235" s="6"/>
      <c r="F235" s="24"/>
      <c r="G235" s="25"/>
      <c r="H235" s="27"/>
      <c r="I235" s="27"/>
      <c r="J235" s="28"/>
      <c r="K235" s="29"/>
      <c r="L235" s="29"/>
      <c r="M235" s="27"/>
      <c r="N235" s="27"/>
      <c r="O235" s="27"/>
      <c r="P235" s="63"/>
      <c r="Q235" s="25"/>
      <c r="R235" s="25"/>
      <c r="S235" s="67"/>
      <c r="T235" s="29"/>
      <c r="U235" s="28"/>
      <c r="V235" s="28"/>
      <c r="W235" s="28"/>
      <c r="X235" s="28"/>
      <c r="Y235" s="28"/>
      <c r="Z235" s="28"/>
      <c r="AA235" s="28"/>
      <c r="AB235" s="28"/>
      <c r="AC235" s="28"/>
      <c r="AD235" s="28"/>
      <c r="AE235" s="28"/>
      <c r="AF235" s="28"/>
      <c r="AG235" s="28"/>
      <c r="AH235" s="28"/>
      <c r="AI235" s="28"/>
      <c r="AJ235" s="28"/>
      <c r="AK235" s="28"/>
      <c r="AL235" s="28"/>
      <c r="AM235" s="28"/>
      <c r="AN235" s="27"/>
      <c r="AO235" s="24"/>
      <c r="AP235" s="24"/>
      <c r="AQ235" s="24"/>
      <c r="AR235" s="27"/>
    </row>
    <row r="236" spans="1:44" x14ac:dyDescent="0.3">
      <c r="A236" s="26"/>
      <c r="B236" s="24"/>
      <c r="C236" s="25"/>
      <c r="D236" s="26"/>
      <c r="E236" s="6"/>
      <c r="F236" s="24"/>
      <c r="G236" s="25"/>
      <c r="H236" s="27"/>
      <c r="I236" s="27"/>
      <c r="J236" s="28"/>
      <c r="K236" s="29"/>
      <c r="L236" s="29"/>
      <c r="M236" s="27"/>
      <c r="N236" s="27"/>
      <c r="O236" s="27"/>
      <c r="P236" s="63"/>
      <c r="Q236" s="25"/>
      <c r="R236" s="25"/>
      <c r="S236" s="67"/>
      <c r="T236" s="29"/>
      <c r="U236" s="28"/>
      <c r="V236" s="28"/>
      <c r="W236" s="28"/>
      <c r="X236" s="28"/>
      <c r="Y236" s="28"/>
      <c r="Z236" s="28"/>
      <c r="AA236" s="28"/>
      <c r="AB236" s="28"/>
      <c r="AC236" s="28"/>
      <c r="AD236" s="28"/>
      <c r="AE236" s="28"/>
      <c r="AF236" s="28"/>
      <c r="AG236" s="28"/>
      <c r="AH236" s="28"/>
      <c r="AI236" s="28"/>
      <c r="AJ236" s="28"/>
      <c r="AK236" s="28"/>
      <c r="AL236" s="28"/>
      <c r="AM236" s="28"/>
      <c r="AN236" s="27"/>
      <c r="AO236" s="24"/>
      <c r="AP236" s="24"/>
      <c r="AQ236" s="24"/>
      <c r="AR236" s="27"/>
    </row>
    <row r="237" spans="1:44" x14ac:dyDescent="0.3">
      <c r="A237" s="26"/>
      <c r="B237" s="24"/>
      <c r="C237" s="25"/>
      <c r="D237" s="26"/>
      <c r="E237" s="6"/>
      <c r="F237" s="24"/>
      <c r="G237" s="25"/>
      <c r="H237" s="27"/>
      <c r="I237" s="27"/>
      <c r="J237" s="28"/>
      <c r="K237" s="29"/>
      <c r="L237" s="29"/>
      <c r="M237" s="27"/>
      <c r="N237" s="27"/>
      <c r="O237" s="27"/>
      <c r="P237" s="63"/>
      <c r="Q237" s="25"/>
      <c r="R237" s="25"/>
      <c r="S237" s="67"/>
      <c r="T237" s="29"/>
      <c r="U237" s="28"/>
      <c r="V237" s="28"/>
      <c r="W237" s="28"/>
      <c r="X237" s="28"/>
      <c r="Y237" s="28"/>
      <c r="Z237" s="28"/>
      <c r="AA237" s="28"/>
      <c r="AB237" s="28"/>
      <c r="AC237" s="28"/>
      <c r="AD237" s="28"/>
      <c r="AE237" s="28"/>
      <c r="AF237" s="28"/>
      <c r="AG237" s="28"/>
      <c r="AH237" s="28"/>
      <c r="AI237" s="28"/>
      <c r="AJ237" s="28"/>
      <c r="AK237" s="28"/>
      <c r="AL237" s="28"/>
      <c r="AM237" s="28"/>
      <c r="AN237" s="27"/>
      <c r="AO237" s="24"/>
      <c r="AP237" s="24"/>
      <c r="AQ237" s="24"/>
      <c r="AR237" s="27"/>
    </row>
    <row r="238" spans="1:44" x14ac:dyDescent="0.3">
      <c r="A238" s="26"/>
      <c r="B238" s="24"/>
      <c r="C238" s="25"/>
      <c r="D238" s="26"/>
      <c r="E238" s="6"/>
      <c r="F238" s="24"/>
      <c r="G238" s="25"/>
      <c r="H238" s="27"/>
      <c r="I238" s="27"/>
      <c r="J238" s="28"/>
      <c r="K238" s="29"/>
      <c r="L238" s="29"/>
      <c r="M238" s="27"/>
      <c r="N238" s="27"/>
      <c r="O238" s="27"/>
      <c r="P238" s="63"/>
      <c r="Q238" s="25"/>
      <c r="R238" s="25"/>
      <c r="S238" s="67"/>
      <c r="T238" s="29"/>
      <c r="U238" s="28"/>
      <c r="V238" s="28"/>
      <c r="W238" s="28"/>
      <c r="X238" s="28"/>
      <c r="Y238" s="28"/>
      <c r="Z238" s="28"/>
      <c r="AA238" s="28"/>
      <c r="AB238" s="28"/>
      <c r="AC238" s="28"/>
      <c r="AD238" s="28"/>
      <c r="AE238" s="28"/>
      <c r="AF238" s="28"/>
      <c r="AG238" s="28"/>
      <c r="AH238" s="28"/>
      <c r="AI238" s="28"/>
      <c r="AJ238" s="28"/>
      <c r="AK238" s="28"/>
      <c r="AL238" s="28"/>
      <c r="AM238" s="28"/>
      <c r="AN238" s="27"/>
      <c r="AO238" s="24"/>
      <c r="AP238" s="24"/>
      <c r="AQ238" s="24"/>
      <c r="AR238" s="27"/>
    </row>
    <row r="239" spans="1:44" x14ac:dyDescent="0.3">
      <c r="A239" s="26"/>
      <c r="B239" s="24"/>
      <c r="C239" s="25"/>
      <c r="D239" s="26"/>
      <c r="E239" s="6"/>
      <c r="F239" s="24"/>
      <c r="G239" s="25"/>
      <c r="H239" s="27"/>
      <c r="I239" s="27"/>
      <c r="J239" s="28"/>
      <c r="K239" s="29"/>
      <c r="L239" s="29"/>
      <c r="M239" s="27"/>
      <c r="N239" s="27"/>
      <c r="O239" s="27"/>
      <c r="P239" s="63"/>
      <c r="Q239" s="25"/>
      <c r="R239" s="25"/>
      <c r="S239" s="67"/>
      <c r="T239" s="29"/>
      <c r="U239" s="28"/>
      <c r="V239" s="28"/>
      <c r="W239" s="28"/>
      <c r="X239" s="28"/>
      <c r="Y239" s="28"/>
      <c r="Z239" s="28"/>
      <c r="AA239" s="28"/>
      <c r="AB239" s="28"/>
      <c r="AC239" s="28"/>
      <c r="AD239" s="28"/>
      <c r="AE239" s="28"/>
      <c r="AF239" s="28"/>
      <c r="AG239" s="28"/>
      <c r="AH239" s="28"/>
      <c r="AI239" s="28"/>
      <c r="AJ239" s="28"/>
      <c r="AK239" s="28"/>
      <c r="AL239" s="28"/>
      <c r="AM239" s="28"/>
      <c r="AN239" s="27"/>
      <c r="AO239" s="24"/>
      <c r="AP239" s="24"/>
      <c r="AQ239" s="24"/>
      <c r="AR239" s="27"/>
    </row>
    <row r="240" spans="1:44" x14ac:dyDescent="0.3">
      <c r="A240" s="26"/>
      <c r="B240" s="24"/>
      <c r="C240" s="25"/>
      <c r="D240" s="26"/>
      <c r="E240" s="6"/>
      <c r="F240" s="24"/>
      <c r="G240" s="25"/>
      <c r="H240" s="27"/>
      <c r="I240" s="27"/>
      <c r="J240" s="28"/>
      <c r="K240" s="29"/>
      <c r="L240" s="29"/>
      <c r="M240" s="27"/>
      <c r="N240" s="27"/>
      <c r="O240" s="27"/>
      <c r="P240" s="63"/>
      <c r="Q240" s="25"/>
      <c r="R240" s="25"/>
      <c r="S240" s="67"/>
      <c r="T240" s="29"/>
      <c r="U240" s="28"/>
      <c r="V240" s="28"/>
      <c r="W240" s="28"/>
      <c r="X240" s="28"/>
      <c r="Y240" s="28"/>
      <c r="Z240" s="28"/>
      <c r="AA240" s="28"/>
      <c r="AB240" s="28"/>
      <c r="AC240" s="28"/>
      <c r="AD240" s="28"/>
      <c r="AE240" s="28"/>
      <c r="AF240" s="28"/>
      <c r="AG240" s="28"/>
      <c r="AH240" s="28"/>
      <c r="AI240" s="28"/>
      <c r="AJ240" s="28"/>
      <c r="AK240" s="28"/>
      <c r="AL240" s="28"/>
      <c r="AM240" s="28"/>
      <c r="AN240" s="27"/>
      <c r="AO240" s="24"/>
      <c r="AP240" s="24"/>
      <c r="AQ240" s="24"/>
      <c r="AR240" s="27"/>
    </row>
    <row r="241" spans="1:44" x14ac:dyDescent="0.3">
      <c r="A241" s="26"/>
      <c r="B241" s="24"/>
      <c r="C241" s="25"/>
      <c r="D241" s="26"/>
      <c r="E241" s="6"/>
      <c r="F241" s="24"/>
      <c r="G241" s="25"/>
      <c r="H241" s="27"/>
      <c r="I241" s="27"/>
      <c r="J241" s="28"/>
      <c r="K241" s="29"/>
      <c r="L241" s="29"/>
      <c r="M241" s="27"/>
      <c r="N241" s="27"/>
      <c r="O241" s="27"/>
      <c r="P241" s="63"/>
      <c r="Q241" s="25"/>
      <c r="R241" s="25"/>
      <c r="S241" s="67"/>
      <c r="T241" s="29"/>
      <c r="U241" s="28"/>
      <c r="V241" s="28"/>
      <c r="W241" s="28"/>
      <c r="X241" s="28"/>
      <c r="Y241" s="28"/>
      <c r="Z241" s="28"/>
      <c r="AA241" s="28"/>
      <c r="AB241" s="28"/>
      <c r="AC241" s="28"/>
      <c r="AD241" s="28"/>
      <c r="AE241" s="28"/>
      <c r="AF241" s="28"/>
      <c r="AG241" s="28"/>
      <c r="AH241" s="28"/>
      <c r="AI241" s="28"/>
      <c r="AJ241" s="28"/>
      <c r="AK241" s="28"/>
      <c r="AL241" s="28"/>
      <c r="AM241" s="28"/>
      <c r="AN241" s="27"/>
      <c r="AO241" s="24"/>
      <c r="AP241" s="24"/>
      <c r="AQ241" s="24"/>
      <c r="AR241" s="27"/>
    </row>
    <row r="242" spans="1:44" x14ac:dyDescent="0.3">
      <c r="A242" s="26"/>
      <c r="B242" s="24"/>
      <c r="C242" s="25"/>
      <c r="D242" s="26"/>
      <c r="E242" s="6"/>
      <c r="F242" s="24"/>
      <c r="G242" s="25"/>
      <c r="H242" s="27"/>
      <c r="I242" s="27"/>
      <c r="J242" s="28"/>
      <c r="K242" s="29"/>
      <c r="L242" s="29"/>
      <c r="M242" s="27"/>
      <c r="N242" s="27"/>
      <c r="O242" s="27"/>
      <c r="P242" s="63"/>
      <c r="Q242" s="25"/>
      <c r="R242" s="25"/>
      <c r="S242" s="67"/>
      <c r="T242" s="29"/>
      <c r="U242" s="28"/>
      <c r="V242" s="28"/>
      <c r="W242" s="28"/>
      <c r="X242" s="28"/>
      <c r="Y242" s="28"/>
      <c r="Z242" s="28"/>
      <c r="AA242" s="28"/>
      <c r="AB242" s="28"/>
      <c r="AC242" s="28"/>
      <c r="AD242" s="28"/>
      <c r="AE242" s="28"/>
      <c r="AF242" s="28"/>
      <c r="AG242" s="28"/>
      <c r="AH242" s="28"/>
      <c r="AI242" s="28"/>
      <c r="AJ242" s="28"/>
      <c r="AK242" s="28"/>
      <c r="AL242" s="28"/>
      <c r="AM242" s="28"/>
      <c r="AN242" s="27"/>
      <c r="AO242" s="24"/>
      <c r="AP242" s="24"/>
      <c r="AQ242" s="24"/>
      <c r="AR242" s="27"/>
    </row>
    <row r="243" spans="1:44" x14ac:dyDescent="0.3">
      <c r="A243" s="26"/>
      <c r="B243" s="24"/>
      <c r="C243" s="25"/>
      <c r="D243" s="26"/>
      <c r="E243" s="6"/>
      <c r="F243" s="24"/>
      <c r="G243" s="25"/>
      <c r="H243" s="27"/>
      <c r="I243" s="27"/>
      <c r="J243" s="28"/>
      <c r="K243" s="29"/>
      <c r="L243" s="29"/>
      <c r="M243" s="27"/>
      <c r="N243" s="27"/>
      <c r="O243" s="27"/>
      <c r="P243" s="63"/>
      <c r="Q243" s="25"/>
      <c r="R243" s="25"/>
      <c r="S243" s="67"/>
      <c r="T243" s="29"/>
      <c r="U243" s="28"/>
      <c r="V243" s="28"/>
      <c r="W243" s="28"/>
      <c r="X243" s="28"/>
      <c r="Y243" s="28"/>
      <c r="Z243" s="28"/>
      <c r="AA243" s="28"/>
      <c r="AB243" s="28"/>
      <c r="AC243" s="28"/>
      <c r="AD243" s="28"/>
      <c r="AE243" s="28"/>
      <c r="AF243" s="28"/>
      <c r="AG243" s="28"/>
      <c r="AH243" s="28"/>
      <c r="AI243" s="28"/>
      <c r="AJ243" s="28"/>
      <c r="AK243" s="28"/>
      <c r="AL243" s="28"/>
      <c r="AM243" s="28"/>
      <c r="AN243" s="27"/>
      <c r="AO243" s="24"/>
      <c r="AP243" s="24"/>
      <c r="AQ243" s="24"/>
      <c r="AR243" s="27"/>
    </row>
    <row r="244" spans="1:44" x14ac:dyDescent="0.3">
      <c r="A244" s="26"/>
      <c r="B244" s="24"/>
      <c r="C244" s="25"/>
      <c r="D244" s="26"/>
      <c r="E244" s="6"/>
      <c r="F244" s="24"/>
      <c r="G244" s="25"/>
      <c r="H244" s="27"/>
      <c r="I244" s="27"/>
      <c r="J244" s="28"/>
      <c r="K244" s="29"/>
      <c r="L244" s="29"/>
      <c r="M244" s="27"/>
      <c r="N244" s="27"/>
      <c r="O244" s="27"/>
      <c r="P244" s="63"/>
      <c r="Q244" s="25"/>
      <c r="R244" s="25"/>
      <c r="S244" s="67"/>
      <c r="T244" s="29"/>
      <c r="U244" s="28"/>
      <c r="V244" s="28"/>
      <c r="W244" s="28"/>
      <c r="X244" s="28"/>
      <c r="Y244" s="28"/>
      <c r="Z244" s="28"/>
      <c r="AA244" s="28"/>
      <c r="AB244" s="28"/>
      <c r="AC244" s="28"/>
      <c r="AD244" s="28"/>
      <c r="AE244" s="28"/>
      <c r="AF244" s="28"/>
      <c r="AG244" s="28"/>
      <c r="AH244" s="28"/>
      <c r="AI244" s="28"/>
      <c r="AJ244" s="28"/>
      <c r="AK244" s="28"/>
      <c r="AL244" s="28"/>
      <c r="AM244" s="28"/>
      <c r="AN244" s="27"/>
      <c r="AO244" s="24"/>
      <c r="AP244" s="24"/>
      <c r="AQ244" s="24"/>
      <c r="AR244" s="27"/>
    </row>
    <row r="245" spans="1:44" x14ac:dyDescent="0.3">
      <c r="A245" s="26"/>
      <c r="B245" s="24"/>
      <c r="C245" s="25"/>
      <c r="D245" s="26"/>
      <c r="E245" s="6"/>
      <c r="F245" s="24"/>
      <c r="G245" s="25"/>
      <c r="H245" s="27"/>
      <c r="I245" s="27"/>
      <c r="J245" s="28"/>
      <c r="K245" s="29"/>
      <c r="L245" s="29"/>
      <c r="M245" s="27"/>
      <c r="N245" s="27"/>
      <c r="O245" s="27"/>
      <c r="P245" s="63"/>
      <c r="Q245" s="25"/>
      <c r="R245" s="25"/>
      <c r="S245" s="67"/>
      <c r="T245" s="29"/>
      <c r="U245" s="28"/>
      <c r="V245" s="28"/>
      <c r="W245" s="28"/>
      <c r="X245" s="28"/>
      <c r="Y245" s="28"/>
      <c r="Z245" s="28"/>
      <c r="AA245" s="28"/>
      <c r="AB245" s="28"/>
      <c r="AC245" s="28"/>
      <c r="AD245" s="28"/>
      <c r="AE245" s="28"/>
      <c r="AF245" s="28"/>
      <c r="AG245" s="28"/>
      <c r="AH245" s="28"/>
      <c r="AI245" s="28"/>
      <c r="AJ245" s="28"/>
      <c r="AK245" s="28"/>
      <c r="AL245" s="28"/>
      <c r="AM245" s="28"/>
      <c r="AN245" s="27"/>
      <c r="AO245" s="24"/>
      <c r="AP245" s="24"/>
      <c r="AQ245" s="24"/>
      <c r="AR245" s="27"/>
    </row>
    <row r="246" spans="1:44" x14ac:dyDescent="0.3">
      <c r="A246" s="26"/>
      <c r="B246" s="24"/>
      <c r="C246" s="25"/>
      <c r="D246" s="26"/>
      <c r="E246" s="6"/>
      <c r="F246" s="24"/>
      <c r="G246" s="25"/>
      <c r="H246" s="27"/>
      <c r="I246" s="27"/>
      <c r="J246" s="28"/>
      <c r="K246" s="29"/>
      <c r="L246" s="29"/>
      <c r="M246" s="27"/>
      <c r="N246" s="27"/>
      <c r="O246" s="27"/>
      <c r="P246" s="63"/>
      <c r="Q246" s="25"/>
      <c r="R246" s="25"/>
      <c r="S246" s="67"/>
      <c r="T246" s="29"/>
      <c r="U246" s="28"/>
      <c r="V246" s="28"/>
      <c r="W246" s="28"/>
      <c r="X246" s="28"/>
      <c r="Y246" s="28"/>
      <c r="Z246" s="28"/>
      <c r="AA246" s="28"/>
      <c r="AB246" s="28"/>
      <c r="AC246" s="28"/>
      <c r="AD246" s="28"/>
      <c r="AE246" s="28"/>
      <c r="AF246" s="28"/>
      <c r="AG246" s="28"/>
      <c r="AH246" s="28"/>
      <c r="AI246" s="28"/>
      <c r="AJ246" s="28"/>
      <c r="AK246" s="28"/>
      <c r="AL246" s="28"/>
      <c r="AM246" s="28"/>
      <c r="AN246" s="27"/>
      <c r="AO246" s="24"/>
      <c r="AP246" s="24"/>
      <c r="AQ246" s="24"/>
      <c r="AR246" s="27"/>
    </row>
    <row r="247" spans="1:44" x14ac:dyDescent="0.3">
      <c r="A247" s="26"/>
      <c r="B247" s="24"/>
      <c r="C247" s="25"/>
      <c r="D247" s="26"/>
      <c r="E247" s="6"/>
      <c r="F247" s="24"/>
      <c r="G247" s="25"/>
      <c r="H247" s="27"/>
      <c r="I247" s="27"/>
      <c r="J247" s="28"/>
      <c r="K247" s="29"/>
      <c r="L247" s="29"/>
      <c r="M247" s="27"/>
      <c r="N247" s="27"/>
      <c r="O247" s="27"/>
      <c r="P247" s="63"/>
      <c r="Q247" s="25"/>
      <c r="R247" s="25"/>
      <c r="S247" s="67"/>
      <c r="T247" s="29"/>
      <c r="U247" s="28"/>
      <c r="V247" s="28"/>
      <c r="W247" s="28"/>
      <c r="X247" s="28"/>
      <c r="Y247" s="28"/>
      <c r="Z247" s="28"/>
      <c r="AA247" s="28"/>
      <c r="AB247" s="28"/>
      <c r="AC247" s="28"/>
      <c r="AD247" s="28"/>
      <c r="AE247" s="28"/>
      <c r="AF247" s="28"/>
      <c r="AG247" s="28"/>
      <c r="AH247" s="28"/>
      <c r="AI247" s="28"/>
      <c r="AJ247" s="28"/>
      <c r="AK247" s="28"/>
      <c r="AL247" s="28"/>
      <c r="AM247" s="28"/>
      <c r="AN247" s="27"/>
      <c r="AO247" s="24"/>
      <c r="AP247" s="24"/>
      <c r="AQ247" s="24"/>
      <c r="AR247" s="27"/>
    </row>
    <row r="248" spans="1:44" x14ac:dyDescent="0.3">
      <c r="A248" s="26"/>
      <c r="B248" s="24"/>
      <c r="C248" s="25"/>
      <c r="D248" s="26"/>
      <c r="E248" s="6"/>
      <c r="F248" s="24"/>
      <c r="G248" s="25"/>
      <c r="H248" s="27"/>
      <c r="I248" s="27"/>
      <c r="J248" s="28"/>
      <c r="K248" s="29"/>
      <c r="L248" s="29"/>
      <c r="M248" s="27"/>
      <c r="N248" s="27"/>
      <c r="O248" s="27"/>
      <c r="P248" s="63"/>
      <c r="Q248" s="25"/>
      <c r="R248" s="25"/>
      <c r="S248" s="67"/>
      <c r="T248" s="29"/>
      <c r="U248" s="28"/>
      <c r="V248" s="28"/>
      <c r="W248" s="28"/>
      <c r="X248" s="28"/>
      <c r="Y248" s="28"/>
      <c r="Z248" s="28"/>
      <c r="AA248" s="28"/>
      <c r="AB248" s="28"/>
      <c r="AC248" s="28"/>
      <c r="AD248" s="28"/>
      <c r="AE248" s="28"/>
      <c r="AF248" s="28"/>
      <c r="AG248" s="28"/>
      <c r="AH248" s="28"/>
      <c r="AI248" s="28"/>
      <c r="AJ248" s="28"/>
      <c r="AK248" s="28"/>
      <c r="AL248" s="28"/>
      <c r="AM248" s="28"/>
      <c r="AN248" s="27"/>
      <c r="AO248" s="24"/>
      <c r="AP248" s="24"/>
      <c r="AQ248" s="24"/>
      <c r="AR248" s="27"/>
    </row>
    <row r="249" spans="1:44" x14ac:dyDescent="0.3">
      <c r="A249" s="26"/>
      <c r="B249" s="24"/>
      <c r="C249" s="25"/>
      <c r="D249" s="26"/>
      <c r="E249" s="6"/>
      <c r="F249" s="24"/>
      <c r="G249" s="25"/>
      <c r="H249" s="27"/>
      <c r="I249" s="27"/>
      <c r="J249" s="28"/>
      <c r="K249" s="29"/>
      <c r="L249" s="29"/>
      <c r="M249" s="27"/>
      <c r="N249" s="27"/>
      <c r="O249" s="27"/>
      <c r="P249" s="63"/>
      <c r="Q249" s="25"/>
      <c r="R249" s="25"/>
      <c r="S249" s="67"/>
      <c r="T249" s="29"/>
      <c r="U249" s="28"/>
      <c r="V249" s="28"/>
      <c r="W249" s="28"/>
      <c r="X249" s="28"/>
      <c r="Y249" s="28"/>
      <c r="Z249" s="28"/>
      <c r="AA249" s="28"/>
      <c r="AB249" s="28"/>
      <c r="AC249" s="28"/>
      <c r="AD249" s="28"/>
      <c r="AE249" s="28"/>
      <c r="AF249" s="28"/>
      <c r="AG249" s="28"/>
      <c r="AH249" s="28"/>
      <c r="AI249" s="28"/>
      <c r="AJ249" s="28"/>
      <c r="AK249" s="28"/>
      <c r="AL249" s="28"/>
      <c r="AM249" s="28"/>
      <c r="AN249" s="27"/>
      <c r="AO249" s="24"/>
      <c r="AP249" s="24"/>
      <c r="AQ249" s="24"/>
      <c r="AR249" s="27"/>
    </row>
    <row r="250" spans="1:44" x14ac:dyDescent="0.3">
      <c r="A250" s="26"/>
      <c r="B250" s="24"/>
      <c r="C250" s="25"/>
      <c r="D250" s="26"/>
      <c r="E250" s="6"/>
      <c r="F250" s="24"/>
      <c r="G250" s="25"/>
      <c r="H250" s="27"/>
      <c r="I250" s="27"/>
      <c r="J250" s="28"/>
      <c r="K250" s="29"/>
      <c r="L250" s="29"/>
      <c r="M250" s="27"/>
      <c r="N250" s="27"/>
      <c r="O250" s="27"/>
      <c r="P250" s="63"/>
      <c r="Q250" s="25"/>
      <c r="R250" s="25"/>
      <c r="S250" s="67"/>
      <c r="T250" s="29"/>
      <c r="U250" s="28"/>
      <c r="V250" s="28"/>
      <c r="W250" s="28"/>
      <c r="X250" s="28"/>
      <c r="Y250" s="28"/>
      <c r="Z250" s="28"/>
      <c r="AA250" s="28"/>
      <c r="AB250" s="28"/>
      <c r="AC250" s="28"/>
      <c r="AD250" s="28"/>
      <c r="AE250" s="28"/>
      <c r="AF250" s="28"/>
      <c r="AG250" s="28"/>
      <c r="AH250" s="28"/>
      <c r="AI250" s="28"/>
      <c r="AJ250" s="28"/>
      <c r="AK250" s="28"/>
      <c r="AL250" s="28"/>
      <c r="AM250" s="28"/>
      <c r="AN250" s="27"/>
      <c r="AO250" s="24"/>
      <c r="AP250" s="24"/>
      <c r="AQ250" s="24"/>
      <c r="AR250" s="27"/>
    </row>
    <row r="251" spans="1:44" x14ac:dyDescent="0.3">
      <c r="A251" s="26"/>
      <c r="B251" s="24"/>
      <c r="C251" s="25"/>
      <c r="D251" s="26"/>
      <c r="E251" s="6"/>
      <c r="F251" s="24"/>
      <c r="G251" s="25"/>
      <c r="H251" s="27"/>
      <c r="I251" s="27"/>
      <c r="J251" s="28"/>
      <c r="K251" s="29"/>
      <c r="L251" s="29"/>
      <c r="M251" s="27"/>
      <c r="N251" s="27"/>
      <c r="O251" s="27"/>
      <c r="P251" s="63"/>
      <c r="Q251" s="25"/>
      <c r="R251" s="25"/>
      <c r="S251" s="67"/>
      <c r="T251" s="29"/>
      <c r="U251" s="28"/>
      <c r="V251" s="28"/>
      <c r="W251" s="28"/>
      <c r="X251" s="28"/>
      <c r="Y251" s="28"/>
      <c r="Z251" s="28"/>
      <c r="AA251" s="28"/>
      <c r="AB251" s="28"/>
      <c r="AC251" s="28"/>
      <c r="AD251" s="28"/>
      <c r="AE251" s="28"/>
      <c r="AF251" s="28"/>
      <c r="AG251" s="28"/>
      <c r="AH251" s="28"/>
      <c r="AI251" s="28"/>
      <c r="AJ251" s="28"/>
      <c r="AK251" s="28"/>
      <c r="AL251" s="28"/>
      <c r="AM251" s="28"/>
      <c r="AN251" s="27"/>
      <c r="AO251" s="24"/>
      <c r="AP251" s="24"/>
      <c r="AQ251" s="24"/>
      <c r="AR251" s="27"/>
    </row>
    <row r="252" spans="1:44" x14ac:dyDescent="0.3">
      <c r="A252" s="26"/>
      <c r="B252" s="24"/>
      <c r="C252" s="25"/>
      <c r="D252" s="26"/>
      <c r="E252" s="6"/>
      <c r="F252" s="24"/>
      <c r="G252" s="25"/>
      <c r="H252" s="27"/>
      <c r="I252" s="27"/>
      <c r="J252" s="28"/>
      <c r="K252" s="29"/>
      <c r="L252" s="29"/>
      <c r="M252" s="27"/>
      <c r="N252" s="27"/>
      <c r="O252" s="27"/>
      <c r="P252" s="63"/>
      <c r="Q252" s="25"/>
      <c r="R252" s="25"/>
      <c r="S252" s="67"/>
      <c r="T252" s="29"/>
      <c r="U252" s="28"/>
      <c r="V252" s="28"/>
      <c r="W252" s="28"/>
      <c r="X252" s="28"/>
      <c r="Y252" s="28"/>
      <c r="Z252" s="28"/>
      <c r="AA252" s="28"/>
      <c r="AB252" s="28"/>
      <c r="AC252" s="28"/>
      <c r="AD252" s="28"/>
      <c r="AE252" s="28"/>
      <c r="AF252" s="28"/>
      <c r="AG252" s="28"/>
      <c r="AH252" s="28"/>
      <c r="AI252" s="28"/>
      <c r="AJ252" s="28"/>
      <c r="AK252" s="28"/>
      <c r="AL252" s="28"/>
      <c r="AM252" s="28"/>
      <c r="AN252" s="27"/>
      <c r="AO252" s="24"/>
      <c r="AP252" s="24"/>
      <c r="AQ252" s="24"/>
      <c r="AR252" s="27"/>
    </row>
    <row r="253" spans="1:44" x14ac:dyDescent="0.3">
      <c r="A253" s="26"/>
      <c r="B253" s="24"/>
      <c r="C253" s="25"/>
      <c r="D253" s="26"/>
      <c r="E253" s="6"/>
      <c r="F253" s="24"/>
      <c r="G253" s="25"/>
      <c r="H253" s="27"/>
      <c r="I253" s="27"/>
      <c r="J253" s="28"/>
      <c r="K253" s="29"/>
      <c r="L253" s="29"/>
      <c r="M253" s="27"/>
      <c r="N253" s="27"/>
      <c r="O253" s="27"/>
      <c r="P253" s="63"/>
      <c r="Q253" s="25"/>
      <c r="R253" s="25"/>
      <c r="S253" s="67"/>
      <c r="T253" s="29"/>
      <c r="U253" s="28"/>
      <c r="V253" s="28"/>
      <c r="W253" s="28"/>
      <c r="X253" s="28"/>
      <c r="Y253" s="28"/>
      <c r="Z253" s="28"/>
      <c r="AA253" s="28"/>
      <c r="AB253" s="28"/>
      <c r="AC253" s="28"/>
      <c r="AD253" s="28"/>
      <c r="AE253" s="28"/>
      <c r="AF253" s="28"/>
      <c r="AG253" s="28"/>
      <c r="AH253" s="28"/>
      <c r="AI253" s="28"/>
      <c r="AJ253" s="28"/>
      <c r="AK253" s="28"/>
      <c r="AL253" s="28"/>
      <c r="AM253" s="28"/>
      <c r="AN253" s="27"/>
      <c r="AO253" s="24"/>
      <c r="AP253" s="24"/>
      <c r="AQ253" s="24"/>
      <c r="AR253" s="27"/>
    </row>
    <row r="254" spans="1:44" x14ac:dyDescent="0.3">
      <c r="A254" s="26"/>
      <c r="B254" s="24"/>
      <c r="C254" s="25"/>
      <c r="D254" s="26"/>
      <c r="E254" s="6"/>
      <c r="F254" s="24"/>
      <c r="G254" s="25"/>
      <c r="H254" s="27"/>
      <c r="I254" s="27"/>
      <c r="J254" s="28"/>
      <c r="K254" s="29"/>
      <c r="L254" s="29"/>
      <c r="M254" s="27"/>
      <c r="N254" s="27"/>
      <c r="O254" s="27"/>
      <c r="P254" s="63"/>
      <c r="Q254" s="25"/>
      <c r="R254" s="25"/>
      <c r="S254" s="67"/>
      <c r="T254" s="29"/>
      <c r="U254" s="28"/>
      <c r="V254" s="28"/>
      <c r="W254" s="28"/>
      <c r="X254" s="28"/>
      <c r="Y254" s="28"/>
      <c r="Z254" s="28"/>
      <c r="AA254" s="28"/>
      <c r="AB254" s="28"/>
      <c r="AC254" s="28"/>
      <c r="AD254" s="28"/>
      <c r="AE254" s="28"/>
      <c r="AF254" s="28"/>
      <c r="AG254" s="28"/>
      <c r="AH254" s="28"/>
      <c r="AI254" s="28"/>
      <c r="AJ254" s="28"/>
      <c r="AK254" s="28"/>
      <c r="AL254" s="28"/>
      <c r="AM254" s="28"/>
      <c r="AN254" s="27"/>
      <c r="AO254" s="24"/>
      <c r="AP254" s="24"/>
      <c r="AQ254" s="24"/>
      <c r="AR254" s="27"/>
    </row>
    <row r="255" spans="1:44" x14ac:dyDescent="0.3">
      <c r="A255" s="26"/>
      <c r="B255" s="24"/>
      <c r="C255" s="25"/>
      <c r="D255" s="26"/>
      <c r="E255" s="6"/>
      <c r="F255" s="24"/>
      <c r="G255" s="25"/>
      <c r="H255" s="27"/>
      <c r="I255" s="27"/>
      <c r="J255" s="28"/>
      <c r="K255" s="29"/>
      <c r="L255" s="29"/>
      <c r="M255" s="27"/>
      <c r="N255" s="27"/>
      <c r="O255" s="27"/>
      <c r="P255" s="63"/>
      <c r="Q255" s="25"/>
      <c r="R255" s="25"/>
      <c r="S255" s="67"/>
      <c r="T255" s="29"/>
      <c r="U255" s="28"/>
      <c r="V255" s="28"/>
      <c r="W255" s="28"/>
      <c r="X255" s="28"/>
      <c r="Y255" s="28"/>
      <c r="Z255" s="28"/>
      <c r="AA255" s="28"/>
      <c r="AB255" s="28"/>
      <c r="AC255" s="28"/>
      <c r="AD255" s="28"/>
      <c r="AE255" s="28"/>
      <c r="AF255" s="28"/>
      <c r="AG255" s="28"/>
      <c r="AH255" s="28"/>
      <c r="AI255" s="28"/>
      <c r="AJ255" s="28"/>
      <c r="AK255" s="28"/>
      <c r="AL255" s="28"/>
      <c r="AM255" s="28"/>
      <c r="AN255" s="27"/>
      <c r="AO255" s="24"/>
      <c r="AP255" s="24"/>
      <c r="AQ255" s="24"/>
      <c r="AR255" s="27"/>
    </row>
    <row r="256" spans="1:44" x14ac:dyDescent="0.3">
      <c r="A256" s="26"/>
      <c r="B256" s="24"/>
      <c r="C256" s="25"/>
      <c r="D256" s="26"/>
      <c r="E256" s="6"/>
      <c r="F256" s="24"/>
      <c r="G256" s="25"/>
      <c r="H256" s="27"/>
      <c r="I256" s="27"/>
      <c r="J256" s="28"/>
      <c r="K256" s="29"/>
      <c r="L256" s="29"/>
      <c r="M256" s="27"/>
      <c r="N256" s="27"/>
      <c r="O256" s="27"/>
      <c r="P256" s="63"/>
      <c r="Q256" s="25"/>
      <c r="R256" s="25"/>
      <c r="S256" s="67"/>
      <c r="T256" s="29"/>
      <c r="U256" s="28"/>
      <c r="V256" s="28"/>
      <c r="W256" s="28"/>
      <c r="X256" s="28"/>
      <c r="Y256" s="28"/>
      <c r="Z256" s="28"/>
      <c r="AA256" s="28"/>
      <c r="AB256" s="28"/>
      <c r="AC256" s="28"/>
      <c r="AD256" s="28"/>
      <c r="AE256" s="28"/>
      <c r="AF256" s="28"/>
      <c r="AG256" s="28"/>
      <c r="AH256" s="28"/>
      <c r="AI256" s="28"/>
      <c r="AJ256" s="28"/>
      <c r="AK256" s="28"/>
      <c r="AL256" s="28"/>
      <c r="AM256" s="28"/>
      <c r="AN256" s="27"/>
      <c r="AO256" s="24"/>
      <c r="AP256" s="24"/>
      <c r="AQ256" s="24"/>
      <c r="AR256" s="27"/>
    </row>
    <row r="257" spans="1:44" x14ac:dyDescent="0.3">
      <c r="A257" s="26"/>
      <c r="B257" s="24"/>
      <c r="C257" s="25"/>
      <c r="D257" s="26"/>
      <c r="E257" s="6"/>
      <c r="F257" s="24"/>
      <c r="G257" s="25"/>
      <c r="H257" s="27"/>
      <c r="I257" s="27"/>
      <c r="J257" s="28"/>
      <c r="K257" s="29"/>
      <c r="L257" s="29"/>
      <c r="M257" s="27"/>
      <c r="N257" s="27"/>
      <c r="O257" s="27"/>
      <c r="P257" s="63"/>
      <c r="Q257" s="25"/>
      <c r="R257" s="25"/>
      <c r="S257" s="67"/>
      <c r="T257" s="29"/>
      <c r="U257" s="28"/>
      <c r="V257" s="28"/>
      <c r="W257" s="28"/>
      <c r="X257" s="28"/>
      <c r="Y257" s="28"/>
      <c r="Z257" s="28"/>
      <c r="AA257" s="28"/>
      <c r="AB257" s="28"/>
      <c r="AC257" s="28"/>
      <c r="AD257" s="28"/>
      <c r="AE257" s="28"/>
      <c r="AF257" s="28"/>
      <c r="AG257" s="28"/>
      <c r="AH257" s="28"/>
      <c r="AI257" s="28"/>
      <c r="AJ257" s="28"/>
      <c r="AK257" s="28"/>
      <c r="AL257" s="28"/>
      <c r="AM257" s="28"/>
      <c r="AN257" s="27"/>
      <c r="AO257" s="24"/>
      <c r="AP257" s="24"/>
      <c r="AQ257" s="24"/>
      <c r="AR257" s="27"/>
    </row>
    <row r="258" spans="1:44" x14ac:dyDescent="0.3">
      <c r="A258" s="26"/>
      <c r="B258" s="24"/>
      <c r="C258" s="25"/>
      <c r="D258" s="26"/>
      <c r="E258" s="6"/>
      <c r="F258" s="24"/>
      <c r="G258" s="25"/>
      <c r="H258" s="27"/>
      <c r="I258" s="27"/>
      <c r="J258" s="28"/>
      <c r="K258" s="29"/>
      <c r="L258" s="29"/>
      <c r="M258" s="27"/>
      <c r="N258" s="27"/>
      <c r="O258" s="27"/>
      <c r="P258" s="63"/>
      <c r="Q258" s="25"/>
      <c r="R258" s="25"/>
      <c r="S258" s="67"/>
      <c r="T258" s="29"/>
      <c r="U258" s="28"/>
      <c r="V258" s="28"/>
      <c r="W258" s="28"/>
      <c r="X258" s="28"/>
      <c r="Y258" s="28"/>
      <c r="Z258" s="28"/>
      <c r="AA258" s="28"/>
      <c r="AB258" s="28"/>
      <c r="AC258" s="28"/>
      <c r="AD258" s="28"/>
      <c r="AE258" s="28"/>
      <c r="AF258" s="28"/>
      <c r="AG258" s="28"/>
      <c r="AH258" s="28"/>
      <c r="AI258" s="28"/>
      <c r="AJ258" s="28"/>
      <c r="AK258" s="28"/>
      <c r="AL258" s="28"/>
      <c r="AM258" s="28"/>
      <c r="AN258" s="27"/>
      <c r="AO258" s="24"/>
      <c r="AP258" s="24"/>
      <c r="AQ258" s="24"/>
      <c r="AR258" s="27"/>
    </row>
    <row r="259" spans="1:44" x14ac:dyDescent="0.3">
      <c r="A259" s="26"/>
      <c r="B259" s="24"/>
      <c r="C259" s="25"/>
      <c r="D259" s="26"/>
      <c r="E259" s="6"/>
      <c r="F259" s="24"/>
      <c r="G259" s="25"/>
      <c r="H259" s="27"/>
      <c r="I259" s="27"/>
      <c r="J259" s="28"/>
      <c r="K259" s="29"/>
      <c r="L259" s="29"/>
      <c r="M259" s="27"/>
      <c r="N259" s="27"/>
      <c r="O259" s="27"/>
      <c r="P259" s="63"/>
      <c r="Q259" s="25"/>
      <c r="R259" s="25"/>
      <c r="S259" s="67"/>
      <c r="T259" s="29"/>
      <c r="U259" s="28"/>
      <c r="V259" s="28"/>
      <c r="W259" s="28"/>
      <c r="X259" s="28"/>
      <c r="Y259" s="28"/>
      <c r="Z259" s="28"/>
      <c r="AA259" s="28"/>
      <c r="AB259" s="28"/>
      <c r="AC259" s="28"/>
      <c r="AD259" s="28"/>
      <c r="AE259" s="28"/>
      <c r="AF259" s="28"/>
      <c r="AG259" s="28"/>
      <c r="AH259" s="28"/>
      <c r="AI259" s="28"/>
      <c r="AJ259" s="28"/>
      <c r="AK259" s="28"/>
      <c r="AL259" s="28"/>
      <c r="AM259" s="28"/>
      <c r="AN259" s="27"/>
      <c r="AO259" s="24"/>
      <c r="AP259" s="24"/>
      <c r="AQ259" s="24"/>
      <c r="AR259" s="27"/>
    </row>
  </sheetData>
  <autoFilter ref="A1:AR259" xr:uid="{00000000-0009-0000-0000-000001000000}"/>
  <mergeCells count="17">
    <mergeCell ref="R1:R2"/>
    <mergeCell ref="S1:S2"/>
    <mergeCell ref="T1:T2"/>
    <mergeCell ref="U1:U2"/>
    <mergeCell ref="AR1:AR2"/>
    <mergeCell ref="L1:L2"/>
    <mergeCell ref="M1:M2"/>
    <mergeCell ref="N1:N2"/>
    <mergeCell ref="O1:O2"/>
    <mergeCell ref="P1:P2"/>
    <mergeCell ref="Q1:Q2"/>
    <mergeCell ref="A1:A2"/>
    <mergeCell ref="B1:B2"/>
    <mergeCell ref="C1:C2"/>
    <mergeCell ref="I1:I2"/>
    <mergeCell ref="J1:J2"/>
    <mergeCell ref="K1:K2"/>
  </mergeCells>
  <hyperlinks>
    <hyperlink ref="E3" r:id="rId1" xr:uid="{2C39D622-D8BE-49E7-90EE-6F209CC411CB}"/>
    <hyperlink ref="E6" r:id="rId2" xr:uid="{33505FD2-5124-4D2D-A513-9043314A9C06}"/>
    <hyperlink ref="E7" r:id="rId3" xr:uid="{84AD836B-C172-4F96-9E51-E2D577A8CDCE}"/>
    <hyperlink ref="E4" r:id="rId4" xr:uid="{D9717193-8083-4609-8E72-4DC1A09C3BEB}"/>
    <hyperlink ref="E8" r:id="rId5" xr:uid="{B200D35C-BC29-4A8A-8960-76A4DDB31181}"/>
    <hyperlink ref="E12" r:id="rId6" xr:uid="{A78D9C99-E1E3-4E1A-A1FD-03CE4BBEAE0A}"/>
    <hyperlink ref="E35" r:id="rId7" xr:uid="{539794B9-7921-4451-97CC-C3E46A3D8B9F}"/>
    <hyperlink ref="E27" r:id="rId8" xr:uid="{DD10FC34-9CA0-4A8E-BC9B-7CFEDBFC446A}"/>
    <hyperlink ref="E29" r:id="rId9" xr:uid="{00C87835-0D97-4395-AF56-16CB88A6B87A}"/>
    <hyperlink ref="E31" r:id="rId10" xr:uid="{5F71F8C4-AC13-4BBB-B470-A1EEEEDAA672}"/>
    <hyperlink ref="E25" r:id="rId11" xr:uid="{BCF4F27B-30C8-416E-ADA7-00FF86209B34}"/>
    <hyperlink ref="E28" r:id="rId12" xr:uid="{7F3D0B53-A01E-4ECD-AE96-44EBCE83AA87}"/>
    <hyperlink ref="E45" r:id="rId13" xr:uid="{C6564B97-033A-490B-90BC-22ED0166814C}"/>
    <hyperlink ref="E44" r:id="rId14" xr:uid="{8DC27609-E942-4B21-8832-D86AB32289A8}"/>
    <hyperlink ref="E43" r:id="rId15" xr:uid="{FDFF096E-BE1C-4305-8773-98E81822E490}"/>
    <hyperlink ref="E36" r:id="rId16" xr:uid="{796ADE8B-7658-446E-ABAC-95434E864A35}"/>
    <hyperlink ref="E32" r:id="rId17" xr:uid="{D792F222-AFBB-401E-A103-EB7D83B31D1C}"/>
    <hyperlink ref="E26" r:id="rId18" xr:uid="{CDCB0B60-61A3-4221-B7E5-F8AA12346B33}"/>
    <hyperlink ref="E22" r:id="rId19" xr:uid="{9E1FF634-F9EE-4E24-B5AE-31F220EF150F}"/>
    <hyperlink ref="E41" r:id="rId20" xr:uid="{591724A1-837E-41A1-99E4-86A2F744EB01}"/>
    <hyperlink ref="E40" r:id="rId21" xr:uid="{B92C1B20-4ADE-4C11-B325-54650247F2C5}"/>
    <hyperlink ref="E39" r:id="rId22" xr:uid="{6507DD38-8295-4485-9796-43BA83F4EC87}"/>
    <hyperlink ref="E47" r:id="rId23" xr:uid="{C5741AF3-27DD-44D7-AEF2-DAFD75A07761}"/>
    <hyperlink ref="E46" r:id="rId24" xr:uid="{7AA544AF-6C1D-45D3-8B10-67DCA38F14F0}"/>
    <hyperlink ref="E51" r:id="rId25" xr:uid="{6ACA6AF7-FFAB-4E6B-8020-CDA677954F43}"/>
    <hyperlink ref="E52" r:id="rId26" xr:uid="{DAFE9486-5AF8-4AD8-8003-BE77C5F8DD6C}"/>
    <hyperlink ref="E53" r:id="rId27" xr:uid="{65DB4DB7-C282-48B8-80DB-594CFE2FC1BE}"/>
    <hyperlink ref="E54" r:id="rId28" xr:uid="{3B6FA75F-AE8D-44DF-8B71-BF03271861DE}"/>
    <hyperlink ref="E55" r:id="rId29" xr:uid="{09138CE9-4E6F-4750-8987-19CB9106DE66}"/>
    <hyperlink ref="E56" r:id="rId30" xr:uid="{6D472EF0-59D1-4BCA-A181-9ED71F309C20}"/>
    <hyperlink ref="E57" r:id="rId31" xr:uid="{70D49F41-16DC-49FA-8531-A95C6FFC7DFF}"/>
    <hyperlink ref="E58" r:id="rId32" xr:uid="{726CAD76-EDBB-40FC-AE70-725544146A71}"/>
    <hyperlink ref="E60" r:id="rId33" xr:uid="{176E2264-F51E-42D0-8303-9CAE4DA3E5CD}"/>
    <hyperlink ref="E59" r:id="rId34" xr:uid="{58C6F10B-6432-4EDB-BA1B-EA68237CA92D}"/>
    <hyperlink ref="E61" r:id="rId35" xr:uid="{1D19A49D-4360-450F-9E53-A0DF43638CA2}"/>
    <hyperlink ref="E62" r:id="rId36" xr:uid="{530FC5C4-4793-47EA-8BF5-D0B74F2BFA14}"/>
    <hyperlink ref="E63" r:id="rId37" xr:uid="{10F2BBE9-EA1B-4F97-AC21-770EEDDFCAD4}"/>
    <hyperlink ref="E64" r:id="rId38" xr:uid="{C85F3489-E21A-4FE6-9E40-6CF19CBFA723}"/>
    <hyperlink ref="E65" r:id="rId39" xr:uid="{9E59C782-6EA8-4CCE-86AB-4738A1940D06}"/>
    <hyperlink ref="E66" r:id="rId40" xr:uid="{AAE2941D-B561-4711-BE26-89774176DC4F}"/>
    <hyperlink ref="E67" r:id="rId41" xr:uid="{F5855B34-B3E9-462B-B0A3-79E1D9745813}"/>
    <hyperlink ref="E68" r:id="rId42" xr:uid="{72923186-23E9-4B6F-B743-EC806B8142A7}"/>
    <hyperlink ref="E69" r:id="rId43" xr:uid="{68C274F8-AE1C-4294-823E-9F26808ADB0E}"/>
    <hyperlink ref="E70" r:id="rId44" xr:uid="{2BB2442A-EFE6-4DEB-BF36-ED25EC96B096}"/>
    <hyperlink ref="E71" r:id="rId45" xr:uid="{2E4D6795-C32B-42FA-A01C-2F8EABB794A3}"/>
    <hyperlink ref="E72" r:id="rId46" xr:uid="{0A2A432C-FF18-46EC-B436-ED0ED2004AED}"/>
    <hyperlink ref="E73" r:id="rId47" xr:uid="{D4899F2E-3DC1-4769-B5EF-EB6E026D8FFE}"/>
    <hyperlink ref="E74" r:id="rId48" xr:uid="{A823A8D1-B909-4B31-8BDF-123F25C3CA97}"/>
    <hyperlink ref="E75" r:id="rId49" xr:uid="{FF0DF142-6292-4135-A7A6-46816FFFF4AD}"/>
    <hyperlink ref="E76" r:id="rId50" xr:uid="{BE7446A9-27E3-4109-9323-B0503D50BD18}"/>
    <hyperlink ref="E77" r:id="rId51" xr:uid="{37D80599-462C-40B9-9E32-91D0ABCFE9FA}"/>
    <hyperlink ref="E78" r:id="rId52" xr:uid="{B8C3414B-DE15-40A9-A302-035D44E7233E}"/>
    <hyperlink ref="E79" r:id="rId53" xr:uid="{CD108F34-196E-4B33-A3E3-C0163F10D495}"/>
    <hyperlink ref="E80" r:id="rId54" xr:uid="{211B87C2-287A-4F61-BEB6-722B91E501DE}"/>
    <hyperlink ref="E81" r:id="rId55" xr:uid="{469DB3DA-8151-4BE9-AE12-07F614D408EC}"/>
    <hyperlink ref="E82" r:id="rId56" xr:uid="{BF881746-7842-4A78-8065-4708F9C4C24D}"/>
    <hyperlink ref="E83" r:id="rId57" xr:uid="{9F4FCB40-2116-429E-8D8F-3756D2A849E3}"/>
    <hyperlink ref="E84" r:id="rId58" xr:uid="{20E28D9D-1C22-41B0-88AC-2DCB81B4AB42}"/>
    <hyperlink ref="E85" r:id="rId59" xr:uid="{8C94A49A-D063-421A-888E-53847FE94DFA}"/>
    <hyperlink ref="E86" r:id="rId60" xr:uid="{01CDC5CD-C317-4AC1-AE3E-CC9303B39994}"/>
    <hyperlink ref="E87" r:id="rId61" xr:uid="{9AD9C630-C908-487C-B02D-2D82B3C1F00B}"/>
    <hyperlink ref="E88" r:id="rId62" xr:uid="{1735EDAD-CE58-48B1-9D00-B50283A8F9CF}"/>
    <hyperlink ref="E89" r:id="rId63" xr:uid="{5226F1AE-EFB8-4C68-9241-00DA7539E319}"/>
    <hyperlink ref="E90" r:id="rId64" xr:uid="{13CBB834-010D-42DA-AC4E-86A3E6D0CBCC}"/>
    <hyperlink ref="E91" r:id="rId65" xr:uid="{25CA7443-79FD-40D4-9261-605D759D2872}"/>
    <hyperlink ref="E92" r:id="rId66" xr:uid="{7A1C7554-FD00-497D-B26E-186F7950E501}"/>
    <hyperlink ref="E93" r:id="rId67" xr:uid="{7ADB854D-0148-4F3C-800E-C5F812382BF9}"/>
    <hyperlink ref="E94" r:id="rId68" xr:uid="{1A71E4AA-20C2-407C-BF26-E51D790D09B4}"/>
    <hyperlink ref="E95" r:id="rId69" xr:uid="{6C09653D-F148-4035-A395-D73149FB6FA2}"/>
    <hyperlink ref="E96" r:id="rId70" xr:uid="{25DA2118-4C09-4D38-8835-689C8076068E}"/>
  </hyperlinks>
  <pageMargins left="0.7" right="0.7" top="0.75" bottom="0.75" header="0.3" footer="0.3"/>
  <pageSetup paperSize="9" orientation="portrait" r:id="rId7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53F47-1A54-4E07-87B2-6D98CA7F5496}">
  <dimension ref="A1:DC259"/>
  <sheetViews>
    <sheetView zoomScale="60" zoomScaleNormal="60" workbookViewId="0">
      <pane xSplit="1" ySplit="2" topLeftCell="B3" activePane="bottomRight" state="frozen"/>
      <selection pane="topRight" activeCell="G1" sqref="G1"/>
      <selection pane="bottomLeft" activeCell="A3" sqref="A3"/>
      <selection pane="bottomRight" activeCell="D7" sqref="D7"/>
    </sheetView>
  </sheetViews>
  <sheetFormatPr defaultColWidth="9.109375" defaultRowHeight="15.6" x14ac:dyDescent="0.3"/>
  <cols>
    <col min="1" max="1" width="25.5546875" style="50" customWidth="1"/>
    <col min="2" max="2" width="13" style="51" customWidth="1"/>
    <col min="3" max="3" width="15.44140625" style="50" customWidth="1"/>
    <col min="4" max="4" width="27.6640625" style="52" customWidth="1"/>
    <col min="5" max="5" width="27.44140625" style="41" customWidth="1"/>
    <col min="6" max="6" width="13.88671875" style="51" customWidth="1"/>
    <col min="7" max="7" width="32.88671875" style="50" customWidth="1"/>
    <col min="8" max="8" width="22.109375" style="41" customWidth="1"/>
    <col min="9" max="9" width="30.88671875" style="41" customWidth="1"/>
    <col min="10" max="10" width="19.88671875" style="50" customWidth="1"/>
    <col min="11" max="12" width="20.109375" style="50" customWidth="1"/>
    <col min="13" max="13" width="19.33203125" style="41" bestFit="1" customWidth="1"/>
    <col min="14" max="14" width="30.88671875" style="41" customWidth="1"/>
    <col min="15" max="15" width="14.109375" style="41" bestFit="1" customWidth="1"/>
    <col min="16" max="16" width="11.6640625" style="50" bestFit="1" customWidth="1"/>
    <col min="17" max="17" width="10.88671875" style="50" bestFit="1" customWidth="1"/>
    <col min="18" max="18" width="9.109375" style="50" customWidth="1"/>
    <col min="19" max="19" width="13.6640625" style="72" customWidth="1"/>
    <col min="20" max="20" width="16.6640625" style="50" customWidth="1"/>
    <col min="21" max="21" width="16.5546875" style="51" customWidth="1"/>
    <col min="22" max="22" width="18.5546875" style="50" customWidth="1"/>
    <col min="23" max="24" width="17.109375" style="50" customWidth="1"/>
    <col min="25" max="25" width="19.6640625" style="50" customWidth="1"/>
    <col min="26" max="26" width="17.109375" style="50" customWidth="1"/>
    <col min="27" max="27" width="20.33203125" style="50" customWidth="1"/>
    <col min="28" max="32" width="21" style="50" customWidth="1"/>
    <col min="33" max="39" width="17.5546875" style="53" customWidth="1"/>
    <col min="40" max="40" width="30.88671875" style="41" customWidth="1"/>
    <col min="41" max="41" width="16.109375" style="51" customWidth="1"/>
    <col min="42" max="42" width="15.109375" style="51" customWidth="1"/>
    <col min="43" max="43" width="13.33203125" style="51" customWidth="1"/>
    <col min="44" max="44" width="16.6640625" style="41" customWidth="1"/>
    <col min="45" max="16384" width="9.109375" style="1"/>
  </cols>
  <sheetData>
    <row r="1" spans="1:107" ht="78.599999999999994" customHeight="1" x14ac:dyDescent="0.3">
      <c r="A1" s="7" t="s">
        <v>0</v>
      </c>
      <c r="B1" s="8" t="s">
        <v>1</v>
      </c>
      <c r="C1" s="9" t="s">
        <v>2</v>
      </c>
      <c r="D1" s="10" t="s">
        <v>3</v>
      </c>
      <c r="E1" s="11" t="s">
        <v>4</v>
      </c>
      <c r="F1" s="12" t="s">
        <v>5</v>
      </c>
      <c r="G1" s="11" t="s">
        <v>6</v>
      </c>
      <c r="H1" s="11" t="s">
        <v>7</v>
      </c>
      <c r="I1" s="13" t="s">
        <v>8</v>
      </c>
      <c r="J1" s="13" t="s">
        <v>9</v>
      </c>
      <c r="K1" s="13" t="s">
        <v>10</v>
      </c>
      <c r="L1" s="13" t="s">
        <v>11</v>
      </c>
      <c r="M1" s="14" t="s">
        <v>12</v>
      </c>
      <c r="N1" s="14" t="s">
        <v>13</v>
      </c>
      <c r="O1" s="14" t="s">
        <v>14</v>
      </c>
      <c r="P1" s="13" t="s">
        <v>15</v>
      </c>
      <c r="Q1" s="13" t="s">
        <v>16</v>
      </c>
      <c r="R1" s="54" t="s">
        <v>17</v>
      </c>
      <c r="S1" s="55" t="s">
        <v>18</v>
      </c>
      <c r="T1" s="54" t="s">
        <v>19</v>
      </c>
      <c r="U1" s="8" t="s">
        <v>20</v>
      </c>
      <c r="V1" s="56" t="s">
        <v>21</v>
      </c>
      <c r="W1" s="57"/>
      <c r="X1" s="57"/>
      <c r="Y1" s="57"/>
      <c r="Z1" s="57"/>
      <c r="AA1" s="57"/>
      <c r="AB1" s="57"/>
      <c r="AC1" s="57"/>
      <c r="AD1" s="57"/>
      <c r="AE1" s="57"/>
      <c r="AF1" s="57"/>
      <c r="AG1" s="57"/>
      <c r="AH1" s="57"/>
      <c r="AI1" s="57"/>
      <c r="AJ1" s="57"/>
      <c r="AK1" s="57"/>
      <c r="AL1" s="57"/>
      <c r="AM1" s="58"/>
      <c r="AN1" s="59" t="s">
        <v>22</v>
      </c>
      <c r="AO1" s="79" t="s">
        <v>23</v>
      </c>
      <c r="AP1" s="80"/>
      <c r="AQ1" s="81"/>
      <c r="AR1" s="14" t="s">
        <v>24</v>
      </c>
    </row>
    <row r="2" spans="1:107" ht="35.4" customHeight="1" x14ac:dyDescent="0.3">
      <c r="A2" s="15"/>
      <c r="B2" s="16"/>
      <c r="C2" s="17"/>
      <c r="D2" s="18"/>
      <c r="E2" s="19"/>
      <c r="F2" s="20"/>
      <c r="G2" s="19"/>
      <c r="H2" s="19"/>
      <c r="I2" s="21"/>
      <c r="J2" s="21"/>
      <c r="K2" s="21"/>
      <c r="L2" s="21"/>
      <c r="M2" s="22"/>
      <c r="N2" s="22"/>
      <c r="O2" s="22"/>
      <c r="P2" s="21"/>
      <c r="Q2" s="21"/>
      <c r="R2" s="60"/>
      <c r="S2" s="61"/>
      <c r="T2" s="60"/>
      <c r="U2" s="16"/>
      <c r="V2" s="29" t="s">
        <v>25</v>
      </c>
      <c r="W2" s="29" t="s">
        <v>26</v>
      </c>
      <c r="X2" s="29" t="s">
        <v>27</v>
      </c>
      <c r="Y2" s="29" t="s">
        <v>28</v>
      </c>
      <c r="Z2" s="29" t="s">
        <v>29</v>
      </c>
      <c r="AA2" s="29" t="s">
        <v>30</v>
      </c>
      <c r="AB2" s="29" t="s">
        <v>31</v>
      </c>
      <c r="AC2" s="29" t="s">
        <v>27</v>
      </c>
      <c r="AD2" s="29" t="s">
        <v>28</v>
      </c>
      <c r="AE2" s="29" t="s">
        <v>29</v>
      </c>
      <c r="AF2" s="29" t="s">
        <v>30</v>
      </c>
      <c r="AG2" s="29" t="s">
        <v>32</v>
      </c>
      <c r="AH2" s="29" t="s">
        <v>27</v>
      </c>
      <c r="AI2" s="29" t="s">
        <v>28</v>
      </c>
      <c r="AJ2" s="29" t="s">
        <v>29</v>
      </c>
      <c r="AK2" s="29" t="s">
        <v>33</v>
      </c>
      <c r="AL2" s="29" t="s">
        <v>34</v>
      </c>
      <c r="AM2" s="29" t="s">
        <v>35</v>
      </c>
      <c r="AN2" s="62"/>
      <c r="AO2" s="82" t="s">
        <v>26</v>
      </c>
      <c r="AP2" s="82" t="s">
        <v>31</v>
      </c>
      <c r="AQ2" s="82" t="s">
        <v>32</v>
      </c>
      <c r="AR2" s="22"/>
    </row>
    <row r="3" spans="1:107" customFormat="1" ht="64.95" customHeight="1" x14ac:dyDescent="0.3">
      <c r="A3" s="23" t="s">
        <v>2032</v>
      </c>
      <c r="B3" s="47">
        <v>44951</v>
      </c>
      <c r="C3" s="27" t="s">
        <v>2033</v>
      </c>
      <c r="D3" s="26" t="s">
        <v>2034</v>
      </c>
      <c r="E3" s="6" t="s">
        <v>2035</v>
      </c>
      <c r="F3" s="24">
        <v>44974</v>
      </c>
      <c r="G3" s="25" t="s">
        <v>2036</v>
      </c>
      <c r="H3" s="27" t="s">
        <v>2037</v>
      </c>
      <c r="I3" s="27" t="s">
        <v>2038</v>
      </c>
      <c r="J3" s="28">
        <v>58410861.299999997</v>
      </c>
      <c r="K3" s="29">
        <v>58410861.299999997</v>
      </c>
      <c r="L3" s="29">
        <v>58410861.299999997</v>
      </c>
      <c r="M3" s="27" t="s">
        <v>2039</v>
      </c>
      <c r="N3" s="27" t="s">
        <v>2040</v>
      </c>
      <c r="O3" s="27" t="s">
        <v>45</v>
      </c>
      <c r="P3" s="63">
        <v>100</v>
      </c>
      <c r="Q3" s="25">
        <v>0</v>
      </c>
      <c r="R3" s="25" t="s">
        <v>1921</v>
      </c>
      <c r="S3" s="67">
        <v>10</v>
      </c>
      <c r="T3" s="29">
        <v>66.33</v>
      </c>
      <c r="U3" s="28">
        <v>663.3</v>
      </c>
      <c r="V3" s="28">
        <v>880610</v>
      </c>
      <c r="W3" s="28">
        <v>88060</v>
      </c>
      <c r="X3" s="28">
        <v>0</v>
      </c>
      <c r="Y3" s="28">
        <v>0</v>
      </c>
      <c r="Z3" s="28">
        <v>0</v>
      </c>
      <c r="AA3" s="28">
        <v>0</v>
      </c>
      <c r="AB3" s="28">
        <v>792550</v>
      </c>
      <c r="AC3" s="28">
        <v>0</v>
      </c>
      <c r="AD3" s="28">
        <v>0</v>
      </c>
      <c r="AE3" s="28">
        <v>0</v>
      </c>
      <c r="AF3" s="28">
        <v>0</v>
      </c>
      <c r="AG3" s="28">
        <v>0</v>
      </c>
      <c r="AH3" s="28">
        <v>0</v>
      </c>
      <c r="AI3" s="28">
        <v>0</v>
      </c>
      <c r="AJ3" s="28">
        <v>0</v>
      </c>
      <c r="AK3" s="28">
        <v>0</v>
      </c>
      <c r="AL3" s="28">
        <v>88061</v>
      </c>
      <c r="AM3" s="28">
        <v>88061</v>
      </c>
      <c r="AN3" s="27"/>
      <c r="AO3" s="24">
        <v>45047</v>
      </c>
      <c r="AP3" s="24">
        <v>45200</v>
      </c>
      <c r="AQ3" s="24"/>
      <c r="AR3" s="27" t="s">
        <v>47</v>
      </c>
      <c r="AS3" s="1"/>
      <c r="AT3" s="1"/>
      <c r="AU3" s="1"/>
      <c r="AV3" s="1"/>
      <c r="AW3" s="1"/>
      <c r="AX3" s="1"/>
      <c r="AY3" s="1"/>
    </row>
    <row r="4" spans="1:107" customFormat="1" ht="102" customHeight="1" x14ac:dyDescent="0.3">
      <c r="A4" s="23" t="s">
        <v>2041</v>
      </c>
      <c r="B4" s="47">
        <v>44951</v>
      </c>
      <c r="C4" s="27" t="s">
        <v>2033</v>
      </c>
      <c r="D4" s="26" t="s">
        <v>2042</v>
      </c>
      <c r="E4" s="6" t="s">
        <v>2043</v>
      </c>
      <c r="F4" s="24">
        <v>44974</v>
      </c>
      <c r="G4" s="25" t="s">
        <v>2044</v>
      </c>
      <c r="H4" s="27" t="s">
        <v>2045</v>
      </c>
      <c r="I4" s="27" t="s">
        <v>2046</v>
      </c>
      <c r="J4" s="28">
        <v>131394112.48</v>
      </c>
      <c r="K4" s="29">
        <v>131394112.48</v>
      </c>
      <c r="L4" s="29">
        <v>131394112.48</v>
      </c>
      <c r="M4" s="27" t="s">
        <v>2047</v>
      </c>
      <c r="N4" s="27" t="s">
        <v>2048</v>
      </c>
      <c r="O4" s="27" t="s">
        <v>45</v>
      </c>
      <c r="P4" s="63">
        <v>100</v>
      </c>
      <c r="Q4" s="25">
        <v>0</v>
      </c>
      <c r="R4" s="25" t="s">
        <v>1921</v>
      </c>
      <c r="S4" s="67">
        <v>10</v>
      </c>
      <c r="T4" s="29">
        <v>33.160000000000004</v>
      </c>
      <c r="U4" s="28">
        <v>331.6</v>
      </c>
      <c r="V4" s="28">
        <v>3962428</v>
      </c>
      <c r="W4" s="28">
        <v>396240</v>
      </c>
      <c r="X4" s="28">
        <v>0</v>
      </c>
      <c r="Y4" s="28">
        <v>0</v>
      </c>
      <c r="Z4" s="28">
        <v>0</v>
      </c>
      <c r="AA4" s="28">
        <v>0</v>
      </c>
      <c r="AB4" s="28">
        <v>3566188</v>
      </c>
      <c r="AC4" s="28">
        <v>0</v>
      </c>
      <c r="AD4" s="28">
        <v>0</v>
      </c>
      <c r="AE4" s="28">
        <v>0</v>
      </c>
      <c r="AF4" s="28">
        <v>0</v>
      </c>
      <c r="AG4" s="28">
        <v>0</v>
      </c>
      <c r="AH4" s="28">
        <v>0</v>
      </c>
      <c r="AI4" s="28">
        <v>0</v>
      </c>
      <c r="AJ4" s="28">
        <v>0</v>
      </c>
      <c r="AK4" s="28">
        <v>0</v>
      </c>
      <c r="AL4" s="28">
        <v>396242.8</v>
      </c>
      <c r="AM4" s="28">
        <v>396243</v>
      </c>
      <c r="AN4" s="27"/>
      <c r="AO4" s="24">
        <v>45047</v>
      </c>
      <c r="AP4" s="24">
        <v>45200</v>
      </c>
      <c r="AQ4" s="24"/>
      <c r="AR4" s="27" t="s">
        <v>47</v>
      </c>
      <c r="AS4" s="1"/>
      <c r="AT4" s="1"/>
      <c r="AU4" s="1"/>
      <c r="AV4" s="1"/>
      <c r="AW4" s="1"/>
      <c r="AX4" s="1"/>
      <c r="AY4" s="1"/>
    </row>
    <row r="5" spans="1:107" customFormat="1" ht="91.5" customHeight="1" x14ac:dyDescent="0.3">
      <c r="A5" s="23" t="s">
        <v>2049</v>
      </c>
      <c r="B5" s="47">
        <v>44951</v>
      </c>
      <c r="C5" s="27" t="s">
        <v>2033</v>
      </c>
      <c r="D5" s="26" t="s">
        <v>2050</v>
      </c>
      <c r="E5" s="6" t="s">
        <v>2051</v>
      </c>
      <c r="F5" s="24">
        <v>44974</v>
      </c>
      <c r="G5" s="25" t="s">
        <v>2052</v>
      </c>
      <c r="H5" s="27" t="s">
        <v>2053</v>
      </c>
      <c r="I5" s="27" t="s">
        <v>2054</v>
      </c>
      <c r="J5" s="28">
        <v>101767343.64</v>
      </c>
      <c r="K5" s="29">
        <v>101767343.64</v>
      </c>
      <c r="L5" s="29">
        <v>101767343.64</v>
      </c>
      <c r="M5" s="27" t="s">
        <v>2055</v>
      </c>
      <c r="N5" s="27" t="s">
        <v>2056</v>
      </c>
      <c r="O5" s="27" t="s">
        <v>45</v>
      </c>
      <c r="P5" s="63">
        <v>100</v>
      </c>
      <c r="Q5" s="25">
        <v>0</v>
      </c>
      <c r="R5" s="25" t="s">
        <v>1921</v>
      </c>
      <c r="S5" s="67">
        <v>10</v>
      </c>
      <c r="T5" s="29">
        <v>49.74</v>
      </c>
      <c r="U5" s="28">
        <v>497.40000000000003</v>
      </c>
      <c r="V5" s="28">
        <v>2045986</v>
      </c>
      <c r="W5" s="28">
        <v>204590</v>
      </c>
      <c r="X5" s="28">
        <v>0</v>
      </c>
      <c r="Y5" s="28">
        <v>0</v>
      </c>
      <c r="Z5" s="28">
        <v>0</v>
      </c>
      <c r="AA5" s="28">
        <v>0</v>
      </c>
      <c r="AB5" s="28">
        <v>1841396</v>
      </c>
      <c r="AC5" s="28">
        <v>0</v>
      </c>
      <c r="AD5" s="28">
        <v>0</v>
      </c>
      <c r="AE5" s="28">
        <v>0</v>
      </c>
      <c r="AF5" s="28">
        <v>0</v>
      </c>
      <c r="AG5" s="28">
        <v>0</v>
      </c>
      <c r="AH5" s="28">
        <v>0</v>
      </c>
      <c r="AI5" s="28">
        <v>0</v>
      </c>
      <c r="AJ5" s="28">
        <v>0</v>
      </c>
      <c r="AK5" s="28">
        <v>0</v>
      </c>
      <c r="AL5" s="28">
        <v>204598.6</v>
      </c>
      <c r="AM5" s="28">
        <v>204599</v>
      </c>
      <c r="AN5" s="27"/>
      <c r="AO5" s="24">
        <v>45047</v>
      </c>
      <c r="AP5" s="24">
        <v>45200</v>
      </c>
      <c r="AQ5" s="24"/>
      <c r="AR5" s="27" t="s">
        <v>47</v>
      </c>
      <c r="AS5" s="1"/>
      <c r="AT5" s="1"/>
      <c r="AU5" s="1"/>
      <c r="AV5" s="1"/>
      <c r="AW5" s="1"/>
      <c r="AX5" s="1"/>
      <c r="AY5" s="1"/>
    </row>
    <row r="6" spans="1:107" ht="79.5" customHeight="1" x14ac:dyDescent="0.3">
      <c r="A6" s="23" t="s">
        <v>2057</v>
      </c>
      <c r="B6" s="47">
        <v>44951</v>
      </c>
      <c r="C6" s="27" t="s">
        <v>2033</v>
      </c>
      <c r="D6" s="26" t="s">
        <v>2058</v>
      </c>
      <c r="E6" s="6" t="s">
        <v>2059</v>
      </c>
      <c r="F6" s="24">
        <v>44984</v>
      </c>
      <c r="G6" s="25" t="s">
        <v>2060</v>
      </c>
      <c r="H6" s="27" t="s">
        <v>527</v>
      </c>
      <c r="I6" s="27" t="s">
        <v>2061</v>
      </c>
      <c r="J6" s="28">
        <v>1019525472.5</v>
      </c>
      <c r="K6" s="29">
        <v>1019525472.5</v>
      </c>
      <c r="L6" s="29">
        <v>1019525472.5</v>
      </c>
      <c r="M6" s="27" t="s">
        <v>2062</v>
      </c>
      <c r="N6" s="27" t="s">
        <v>2063</v>
      </c>
      <c r="O6" s="27" t="s">
        <v>45</v>
      </c>
      <c r="P6" s="63">
        <v>100</v>
      </c>
      <c r="Q6" s="25">
        <v>0</v>
      </c>
      <c r="R6" s="25" t="s">
        <v>1921</v>
      </c>
      <c r="S6" s="67">
        <v>10</v>
      </c>
      <c r="T6" s="29">
        <v>92.5</v>
      </c>
      <c r="U6" s="28">
        <v>925</v>
      </c>
      <c r="V6" s="28">
        <v>11021897</v>
      </c>
      <c r="W6" s="28">
        <v>1102190</v>
      </c>
      <c r="X6" s="28">
        <v>0</v>
      </c>
      <c r="Y6" s="28">
        <v>0</v>
      </c>
      <c r="Z6" s="28">
        <v>0</v>
      </c>
      <c r="AA6" s="28">
        <v>0</v>
      </c>
      <c r="AB6" s="28">
        <v>9919707</v>
      </c>
      <c r="AC6" s="28">
        <v>0</v>
      </c>
      <c r="AD6" s="28">
        <v>0</v>
      </c>
      <c r="AE6" s="28">
        <v>0</v>
      </c>
      <c r="AF6" s="28">
        <v>0</v>
      </c>
      <c r="AG6" s="28">
        <v>0</v>
      </c>
      <c r="AH6" s="28">
        <v>0</v>
      </c>
      <c r="AI6" s="28">
        <v>0</v>
      </c>
      <c r="AJ6" s="28">
        <v>0</v>
      </c>
      <c r="AK6" s="28">
        <v>0</v>
      </c>
      <c r="AL6" s="28">
        <v>1102189.7</v>
      </c>
      <c r="AM6" s="28">
        <v>1102190</v>
      </c>
      <c r="AN6" s="27"/>
      <c r="AO6" s="24">
        <v>45047</v>
      </c>
      <c r="AP6" s="24">
        <v>45200</v>
      </c>
      <c r="AQ6" s="24"/>
      <c r="AR6" s="27" t="s">
        <v>47</v>
      </c>
    </row>
    <row r="7" spans="1:107" ht="79.5" customHeight="1" x14ac:dyDescent="0.3">
      <c r="A7" s="23" t="s">
        <v>2137</v>
      </c>
      <c r="B7" s="47">
        <v>44957</v>
      </c>
      <c r="C7" s="25" t="s">
        <v>2033</v>
      </c>
      <c r="D7" s="26" t="s">
        <v>2138</v>
      </c>
      <c r="E7" s="6" t="s">
        <v>2139</v>
      </c>
      <c r="F7" s="24">
        <v>44978</v>
      </c>
      <c r="G7" s="25" t="s">
        <v>2140</v>
      </c>
      <c r="H7" s="27" t="s">
        <v>527</v>
      </c>
      <c r="I7" s="27" t="s">
        <v>2141</v>
      </c>
      <c r="J7" s="28">
        <v>4486557.87</v>
      </c>
      <c r="K7" s="29">
        <v>4486557.87</v>
      </c>
      <c r="L7" s="29">
        <v>4486557.87</v>
      </c>
      <c r="M7" s="27" t="s">
        <v>2142</v>
      </c>
      <c r="N7" s="27" t="s">
        <v>2143</v>
      </c>
      <c r="O7" s="27" t="s">
        <v>45</v>
      </c>
      <c r="P7" s="63">
        <v>100</v>
      </c>
      <c r="Q7" s="25">
        <v>0</v>
      </c>
      <c r="R7" s="25" t="s">
        <v>174</v>
      </c>
      <c r="S7" s="67">
        <v>250</v>
      </c>
      <c r="T7" s="29">
        <v>0.27</v>
      </c>
      <c r="U7" s="28">
        <v>67.5</v>
      </c>
      <c r="V7" s="28">
        <v>16616881</v>
      </c>
      <c r="W7" s="28">
        <v>16616881</v>
      </c>
      <c r="X7" s="28">
        <v>0</v>
      </c>
      <c r="Y7" s="28">
        <v>0</v>
      </c>
      <c r="Z7" s="28">
        <v>0</v>
      </c>
      <c r="AA7" s="28">
        <v>0</v>
      </c>
      <c r="AB7" s="28">
        <v>0</v>
      </c>
      <c r="AC7" s="28">
        <v>0</v>
      </c>
      <c r="AD7" s="28">
        <v>0</v>
      </c>
      <c r="AE7" s="28">
        <v>0</v>
      </c>
      <c r="AF7" s="28">
        <v>0</v>
      </c>
      <c r="AG7" s="28">
        <v>0</v>
      </c>
      <c r="AH7" s="28">
        <v>0</v>
      </c>
      <c r="AI7" s="28">
        <v>0</v>
      </c>
      <c r="AJ7" s="28">
        <v>0</v>
      </c>
      <c r="AK7" s="28">
        <v>0</v>
      </c>
      <c r="AL7" s="28">
        <v>66467.524000000005</v>
      </c>
      <c r="AM7" s="28">
        <v>66468</v>
      </c>
      <c r="AN7" s="27"/>
      <c r="AO7" s="24">
        <v>45047</v>
      </c>
      <c r="AP7" s="24"/>
      <c r="AQ7" s="24"/>
      <c r="AR7" s="27" t="s">
        <v>47</v>
      </c>
    </row>
    <row r="8" spans="1:107" customFormat="1" ht="92.25" customHeight="1" x14ac:dyDescent="0.3">
      <c r="A8" s="23" t="s">
        <v>2199</v>
      </c>
      <c r="B8" s="24">
        <v>44960</v>
      </c>
      <c r="C8" s="25" t="s">
        <v>2033</v>
      </c>
      <c r="D8" s="26" t="s">
        <v>416</v>
      </c>
      <c r="E8" s="6" t="s">
        <v>2200</v>
      </c>
      <c r="F8" s="24" t="s">
        <v>416</v>
      </c>
      <c r="G8" s="25" t="s">
        <v>416</v>
      </c>
      <c r="H8" s="27" t="s">
        <v>416</v>
      </c>
      <c r="I8" s="27" t="s">
        <v>2201</v>
      </c>
      <c r="J8" s="28">
        <v>0</v>
      </c>
      <c r="K8" s="29">
        <v>0</v>
      </c>
      <c r="L8" s="29">
        <v>0</v>
      </c>
      <c r="M8" s="27"/>
      <c r="N8" s="27"/>
      <c r="O8" s="27"/>
      <c r="P8" s="63"/>
      <c r="Q8" s="25"/>
      <c r="R8" s="25"/>
      <c r="S8" s="67"/>
      <c r="T8" s="29" t="e">
        <v>#DIV/0!</v>
      </c>
      <c r="U8" s="28" t="e">
        <v>#DIV/0!</v>
      </c>
      <c r="V8" s="28">
        <v>0</v>
      </c>
      <c r="W8" s="28"/>
      <c r="X8" s="28"/>
      <c r="Y8" s="28"/>
      <c r="Z8" s="28"/>
      <c r="AA8" s="28"/>
      <c r="AB8" s="28"/>
      <c r="AC8" s="28"/>
      <c r="AD8" s="28"/>
      <c r="AE8" s="28"/>
      <c r="AF8" s="28"/>
      <c r="AG8" s="28"/>
      <c r="AH8" s="28"/>
      <c r="AI8" s="28"/>
      <c r="AJ8" s="28"/>
      <c r="AK8" s="28"/>
      <c r="AL8" s="28" t="e">
        <v>#DIV/0!</v>
      </c>
      <c r="AM8" s="28" t="e">
        <v>#DIV/0!</v>
      </c>
      <c r="AN8" s="27"/>
      <c r="AO8" s="24"/>
      <c r="AP8" s="24"/>
      <c r="AQ8" s="24"/>
      <c r="AR8" s="27"/>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row>
    <row r="9" spans="1:107" customFormat="1" ht="81.599999999999994" customHeight="1" x14ac:dyDescent="0.3">
      <c r="A9" s="23" t="s">
        <v>2247</v>
      </c>
      <c r="B9" s="24">
        <v>44965</v>
      </c>
      <c r="C9" s="25" t="s">
        <v>2033</v>
      </c>
      <c r="D9" s="26" t="s">
        <v>2243</v>
      </c>
      <c r="E9" s="6" t="s">
        <v>2248</v>
      </c>
      <c r="F9" s="24">
        <v>44991</v>
      </c>
      <c r="G9" s="23" t="s">
        <v>2249</v>
      </c>
      <c r="H9" s="27" t="s">
        <v>1959</v>
      </c>
      <c r="I9" s="27" t="s">
        <v>2250</v>
      </c>
      <c r="J9" s="28">
        <v>11908356.199999999</v>
      </c>
      <c r="K9" s="29">
        <v>11908356.199999999</v>
      </c>
      <c r="L9" s="29">
        <v>11908356.199999999</v>
      </c>
      <c r="M9" s="27" t="s">
        <v>2251</v>
      </c>
      <c r="N9" s="27" t="s">
        <v>2252</v>
      </c>
      <c r="O9" s="27" t="s">
        <v>45</v>
      </c>
      <c r="P9" s="63">
        <v>100</v>
      </c>
      <c r="Q9" s="25">
        <v>0</v>
      </c>
      <c r="R9" s="25" t="s">
        <v>1921</v>
      </c>
      <c r="S9" s="67">
        <v>100</v>
      </c>
      <c r="T9" s="29">
        <v>16.3</v>
      </c>
      <c r="U9" s="28">
        <v>1630</v>
      </c>
      <c r="V9" s="28">
        <v>730574</v>
      </c>
      <c r="W9" s="28">
        <v>511400</v>
      </c>
      <c r="X9" s="28">
        <v>0</v>
      </c>
      <c r="Y9" s="28">
        <v>0</v>
      </c>
      <c r="Z9" s="28">
        <v>0</v>
      </c>
      <c r="AA9" s="28">
        <v>0</v>
      </c>
      <c r="AB9" s="28">
        <v>219174</v>
      </c>
      <c r="AC9" s="28">
        <v>0</v>
      </c>
      <c r="AD9" s="28">
        <v>0</v>
      </c>
      <c r="AE9" s="28">
        <v>0</v>
      </c>
      <c r="AF9" s="28">
        <v>0</v>
      </c>
      <c r="AG9" s="28">
        <v>0</v>
      </c>
      <c r="AH9" s="28">
        <v>0</v>
      </c>
      <c r="AI9" s="28">
        <v>0</v>
      </c>
      <c r="AJ9" s="28">
        <v>0</v>
      </c>
      <c r="AK9" s="28">
        <v>0</v>
      </c>
      <c r="AL9" s="28">
        <v>7305.74</v>
      </c>
      <c r="AM9" s="28">
        <v>7306</v>
      </c>
      <c r="AN9" s="27"/>
      <c r="AO9" s="24">
        <v>45047</v>
      </c>
      <c r="AP9" s="24">
        <v>45170</v>
      </c>
      <c r="AQ9" s="24"/>
      <c r="AR9" s="27" t="s">
        <v>47</v>
      </c>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row>
    <row r="10" spans="1:107" customFormat="1" ht="81.599999999999994" customHeight="1" x14ac:dyDescent="0.3">
      <c r="A10" s="23" t="s">
        <v>2253</v>
      </c>
      <c r="B10" s="24">
        <v>44965</v>
      </c>
      <c r="C10" s="25" t="s">
        <v>2033</v>
      </c>
      <c r="D10" s="26"/>
      <c r="E10" s="6" t="s">
        <v>2254</v>
      </c>
      <c r="F10" s="24">
        <v>44994</v>
      </c>
      <c r="G10" s="23" t="s">
        <v>2366</v>
      </c>
      <c r="H10" s="27" t="s">
        <v>2037</v>
      </c>
      <c r="I10" s="27" t="s">
        <v>2255</v>
      </c>
      <c r="J10" s="28">
        <v>291519962.44</v>
      </c>
      <c r="K10" s="29">
        <v>291519962.44</v>
      </c>
      <c r="L10" s="29">
        <v>291519962.44</v>
      </c>
      <c r="M10" s="27" t="s">
        <v>2256</v>
      </c>
      <c r="N10" s="27" t="s">
        <v>2257</v>
      </c>
      <c r="O10" s="27" t="s">
        <v>45</v>
      </c>
      <c r="P10" s="63">
        <v>100</v>
      </c>
      <c r="Q10" s="25">
        <v>0</v>
      </c>
      <c r="R10" s="25" t="s">
        <v>1921</v>
      </c>
      <c r="S10" s="68" t="s">
        <v>2258</v>
      </c>
      <c r="T10" s="29">
        <v>17.989999999999998</v>
      </c>
      <c r="U10" s="49" t="s">
        <v>2259</v>
      </c>
      <c r="V10" s="28">
        <v>16204556</v>
      </c>
      <c r="W10" s="28">
        <v>11343100</v>
      </c>
      <c r="X10" s="28">
        <v>0</v>
      </c>
      <c r="Y10" s="28">
        <v>0</v>
      </c>
      <c r="Z10" s="28">
        <v>0</v>
      </c>
      <c r="AA10" s="28">
        <v>0</v>
      </c>
      <c r="AB10" s="28">
        <v>4861456</v>
      </c>
      <c r="AC10" s="28">
        <v>0</v>
      </c>
      <c r="AD10" s="28">
        <v>0</v>
      </c>
      <c r="AE10" s="28">
        <v>0</v>
      </c>
      <c r="AF10" s="28">
        <v>0</v>
      </c>
      <c r="AG10" s="28">
        <v>0</v>
      </c>
      <c r="AH10" s="28">
        <v>0</v>
      </c>
      <c r="AI10" s="28">
        <v>0</v>
      </c>
      <c r="AJ10" s="28">
        <v>0</v>
      </c>
      <c r="AK10" s="28">
        <v>0</v>
      </c>
      <c r="AL10" s="49" t="s">
        <v>2260</v>
      </c>
      <c r="AM10" s="49" t="s">
        <v>2261</v>
      </c>
      <c r="AN10" s="27"/>
      <c r="AO10" s="24">
        <v>45047</v>
      </c>
      <c r="AP10" s="24">
        <v>45170</v>
      </c>
      <c r="AQ10" s="24"/>
      <c r="AR10" s="27" t="s">
        <v>47</v>
      </c>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row>
    <row r="11" spans="1:107" customFormat="1" ht="133.5" customHeight="1" x14ac:dyDescent="0.3">
      <c r="A11" s="23" t="s">
        <v>2262</v>
      </c>
      <c r="B11" s="24">
        <v>44965</v>
      </c>
      <c r="C11" s="25" t="s">
        <v>2033</v>
      </c>
      <c r="D11" s="26"/>
      <c r="E11" s="6" t="s">
        <v>2263</v>
      </c>
      <c r="F11" s="24"/>
      <c r="G11" s="25"/>
      <c r="H11" s="27" t="s">
        <v>2264</v>
      </c>
      <c r="I11" s="27" t="s">
        <v>2265</v>
      </c>
      <c r="J11" s="28">
        <v>594042.63</v>
      </c>
      <c r="K11" s="29">
        <v>594042.63</v>
      </c>
      <c r="L11" s="29">
        <v>594042.63</v>
      </c>
      <c r="M11" s="27" t="s">
        <v>2266</v>
      </c>
      <c r="N11" s="27" t="s">
        <v>2267</v>
      </c>
      <c r="O11" s="27" t="s">
        <v>45</v>
      </c>
      <c r="P11" s="63">
        <v>100</v>
      </c>
      <c r="Q11" s="25">
        <v>0</v>
      </c>
      <c r="R11" s="25" t="s">
        <v>1446</v>
      </c>
      <c r="S11" s="67">
        <v>12</v>
      </c>
      <c r="T11" s="29">
        <v>22.367747194818886</v>
      </c>
      <c r="U11" s="28">
        <v>268.41296633782662</v>
      </c>
      <c r="V11" s="28">
        <v>26558</v>
      </c>
      <c r="W11" s="28">
        <v>26558</v>
      </c>
      <c r="X11" s="28">
        <v>0</v>
      </c>
      <c r="Y11" s="28">
        <v>0</v>
      </c>
      <c r="Z11" s="28">
        <v>0</v>
      </c>
      <c r="AA11" s="28">
        <v>0</v>
      </c>
      <c r="AB11" s="28">
        <v>0</v>
      </c>
      <c r="AC11" s="28">
        <v>0</v>
      </c>
      <c r="AD11" s="28">
        <v>0</v>
      </c>
      <c r="AE11" s="28">
        <v>0</v>
      </c>
      <c r="AF11" s="28">
        <v>0</v>
      </c>
      <c r="AG11" s="28">
        <v>0</v>
      </c>
      <c r="AH11" s="28">
        <v>0</v>
      </c>
      <c r="AI11" s="28">
        <v>0</v>
      </c>
      <c r="AJ11" s="28">
        <v>0</v>
      </c>
      <c r="AK11" s="28">
        <v>0</v>
      </c>
      <c r="AL11" s="28">
        <v>2213.1666666666665</v>
      </c>
      <c r="AM11" s="28">
        <v>2214</v>
      </c>
      <c r="AN11" s="27"/>
      <c r="AO11" s="24">
        <v>45047</v>
      </c>
      <c r="AP11" s="24"/>
      <c r="AQ11" s="24"/>
      <c r="AR11" s="27"/>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row>
    <row r="12" spans="1:107" customFormat="1" ht="114.6" customHeight="1" x14ac:dyDescent="0.3">
      <c r="A12" s="23" t="s">
        <v>2291</v>
      </c>
      <c r="B12" s="47">
        <v>44967</v>
      </c>
      <c r="C12" s="27" t="s">
        <v>2033</v>
      </c>
      <c r="D12" s="26"/>
      <c r="E12" s="6" t="s">
        <v>2292</v>
      </c>
      <c r="F12" s="24">
        <v>44992</v>
      </c>
      <c r="G12" s="25" t="s">
        <v>2293</v>
      </c>
      <c r="H12" s="27" t="s">
        <v>927</v>
      </c>
      <c r="I12" s="27" t="s">
        <v>2294</v>
      </c>
      <c r="J12" s="28">
        <v>7232495</v>
      </c>
      <c r="K12" s="29">
        <v>7232495</v>
      </c>
      <c r="L12" s="29">
        <v>7232495</v>
      </c>
      <c r="M12" s="27" t="s">
        <v>2295</v>
      </c>
      <c r="N12" s="27" t="s">
        <v>2296</v>
      </c>
      <c r="O12" s="27" t="s">
        <v>45</v>
      </c>
      <c r="P12" s="63">
        <v>100</v>
      </c>
      <c r="Q12" s="25">
        <v>0</v>
      </c>
      <c r="R12" s="25" t="s">
        <v>1921</v>
      </c>
      <c r="S12" s="68" t="s">
        <v>2297</v>
      </c>
      <c r="T12" s="29">
        <v>3.58</v>
      </c>
      <c r="U12" s="49" t="s">
        <v>2298</v>
      </c>
      <c r="V12" s="28">
        <v>2020250</v>
      </c>
      <c r="W12" s="28">
        <v>1414280</v>
      </c>
      <c r="X12" s="28">
        <v>0</v>
      </c>
      <c r="Y12" s="28">
        <v>0</v>
      </c>
      <c r="Z12" s="28">
        <v>0</v>
      </c>
      <c r="AA12" s="28">
        <v>0</v>
      </c>
      <c r="AB12" s="28">
        <v>605970</v>
      </c>
      <c r="AC12" s="28">
        <v>0</v>
      </c>
      <c r="AD12" s="28">
        <v>0</v>
      </c>
      <c r="AE12" s="28">
        <v>0</v>
      </c>
      <c r="AF12" s="28">
        <v>0</v>
      </c>
      <c r="AG12" s="28">
        <v>0</v>
      </c>
      <c r="AH12" s="28">
        <v>0</v>
      </c>
      <c r="AI12" s="28">
        <v>0</v>
      </c>
      <c r="AJ12" s="28">
        <v>0</v>
      </c>
      <c r="AK12" s="28">
        <v>0</v>
      </c>
      <c r="AL12" s="49" t="s">
        <v>2299</v>
      </c>
      <c r="AM12" s="49" t="s">
        <v>2300</v>
      </c>
      <c r="AN12" s="27"/>
      <c r="AO12" s="24">
        <v>45047</v>
      </c>
      <c r="AP12" s="24">
        <v>45170</v>
      </c>
      <c r="AQ12" s="24"/>
      <c r="AR12" s="27" t="s">
        <v>47</v>
      </c>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row>
    <row r="13" spans="1:107" customFormat="1" ht="114.6" customHeight="1" x14ac:dyDescent="0.3">
      <c r="A13" s="23" t="s">
        <v>2301</v>
      </c>
      <c r="B13" s="47">
        <v>44974</v>
      </c>
      <c r="C13" s="27" t="s">
        <v>2033</v>
      </c>
      <c r="D13" s="26"/>
      <c r="E13" s="6" t="s">
        <v>2302</v>
      </c>
      <c r="F13" s="24"/>
      <c r="G13" s="25"/>
      <c r="H13" s="27"/>
      <c r="I13" s="27" t="s">
        <v>2303</v>
      </c>
      <c r="J13" s="28">
        <v>0</v>
      </c>
      <c r="K13" s="29">
        <v>0</v>
      </c>
      <c r="L13" s="29">
        <v>0</v>
      </c>
      <c r="M13" s="27"/>
      <c r="N13" s="27"/>
      <c r="O13" s="27"/>
      <c r="P13" s="63"/>
      <c r="Q13" s="25"/>
      <c r="R13" s="25"/>
      <c r="S13" s="67"/>
      <c r="T13" s="29" t="e">
        <v>#DIV/0!</v>
      </c>
      <c r="U13" s="28" t="e">
        <v>#DIV/0!</v>
      </c>
      <c r="V13" s="28">
        <v>0</v>
      </c>
      <c r="W13" s="28">
        <v>0</v>
      </c>
      <c r="X13" s="28">
        <v>0</v>
      </c>
      <c r="Y13" s="28">
        <v>0</v>
      </c>
      <c r="Z13" s="28">
        <v>0</v>
      </c>
      <c r="AA13" s="28">
        <v>0</v>
      </c>
      <c r="AB13" s="28">
        <v>0</v>
      </c>
      <c r="AC13" s="28">
        <v>0</v>
      </c>
      <c r="AD13" s="28">
        <v>0</v>
      </c>
      <c r="AE13" s="28">
        <v>0</v>
      </c>
      <c r="AF13" s="28">
        <v>0</v>
      </c>
      <c r="AG13" s="28">
        <v>0</v>
      </c>
      <c r="AH13" s="28">
        <v>0</v>
      </c>
      <c r="AI13" s="28">
        <v>0</v>
      </c>
      <c r="AJ13" s="28">
        <v>0</v>
      </c>
      <c r="AK13" s="28">
        <v>0</v>
      </c>
      <c r="AL13" s="28" t="e">
        <v>#DIV/0!</v>
      </c>
      <c r="AM13" s="28" t="e">
        <v>#DIV/0!</v>
      </c>
      <c r="AN13" s="27"/>
      <c r="AO13" s="24"/>
      <c r="AP13" s="24"/>
      <c r="AQ13" s="24"/>
      <c r="AR13" s="27"/>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row>
    <row r="14" spans="1:107" customFormat="1" ht="114.6" customHeight="1" x14ac:dyDescent="0.3">
      <c r="A14" s="23" t="s">
        <v>2304</v>
      </c>
      <c r="B14" s="47">
        <v>44974</v>
      </c>
      <c r="C14" s="27" t="s">
        <v>2033</v>
      </c>
      <c r="D14" s="26"/>
      <c r="E14" s="6" t="s">
        <v>2305</v>
      </c>
      <c r="F14" s="24"/>
      <c r="G14" s="25"/>
      <c r="H14" s="27"/>
      <c r="I14" s="27" t="s">
        <v>2306</v>
      </c>
      <c r="J14" s="28">
        <v>0</v>
      </c>
      <c r="K14" s="29">
        <v>0</v>
      </c>
      <c r="L14" s="29">
        <v>0</v>
      </c>
      <c r="M14" s="27"/>
      <c r="N14" s="27"/>
      <c r="O14" s="27"/>
      <c r="P14" s="63"/>
      <c r="Q14" s="25"/>
      <c r="R14" s="25"/>
      <c r="S14" s="67"/>
      <c r="T14" s="29" t="e">
        <v>#DIV/0!</v>
      </c>
      <c r="U14" s="28" t="e">
        <v>#DIV/0!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t="e">
        <v>#DIV/0!</v>
      </c>
      <c r="AM14" s="28" t="e">
        <v>#DIV/0!</v>
      </c>
      <c r="AN14" s="27"/>
      <c r="AO14" s="24"/>
      <c r="AP14" s="24"/>
      <c r="AQ14" s="24"/>
      <c r="AR14" s="27"/>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row>
    <row r="15" spans="1:107" customFormat="1" ht="114.6" customHeight="1" x14ac:dyDescent="0.3">
      <c r="A15" s="23" t="s">
        <v>2307</v>
      </c>
      <c r="B15" s="47">
        <v>44974</v>
      </c>
      <c r="C15" s="27" t="s">
        <v>2033</v>
      </c>
      <c r="D15" s="26"/>
      <c r="E15" s="6" t="s">
        <v>2308</v>
      </c>
      <c r="F15" s="24"/>
      <c r="G15" s="25"/>
      <c r="H15" s="27" t="s">
        <v>527</v>
      </c>
      <c r="I15" s="27" t="s">
        <v>2309</v>
      </c>
      <c r="J15" s="28">
        <v>111157200</v>
      </c>
      <c r="K15" s="29">
        <v>111157200</v>
      </c>
      <c r="L15" s="29">
        <v>111157200</v>
      </c>
      <c r="M15" s="27" t="s">
        <v>2310</v>
      </c>
      <c r="N15" s="27" t="s">
        <v>2311</v>
      </c>
      <c r="O15" s="27" t="s">
        <v>45</v>
      </c>
      <c r="P15" s="63">
        <v>100</v>
      </c>
      <c r="Q15" s="25">
        <v>0</v>
      </c>
      <c r="R15" s="25" t="s">
        <v>1921</v>
      </c>
      <c r="S15" s="67">
        <v>100</v>
      </c>
      <c r="T15" s="29">
        <v>396</v>
      </c>
      <c r="U15" s="28">
        <v>39600</v>
      </c>
      <c r="V15" s="28">
        <v>280700</v>
      </c>
      <c r="W15" s="28">
        <v>280700</v>
      </c>
      <c r="X15" s="28">
        <v>0</v>
      </c>
      <c r="Y15" s="28">
        <v>0</v>
      </c>
      <c r="Z15" s="28">
        <v>0</v>
      </c>
      <c r="AA15" s="28">
        <v>0</v>
      </c>
      <c r="AB15" s="28">
        <v>0</v>
      </c>
      <c r="AC15" s="28">
        <v>0</v>
      </c>
      <c r="AD15" s="28">
        <v>0</v>
      </c>
      <c r="AE15" s="28">
        <v>0</v>
      </c>
      <c r="AF15" s="28">
        <v>0</v>
      </c>
      <c r="AG15" s="28">
        <v>0</v>
      </c>
      <c r="AH15" s="28">
        <v>0</v>
      </c>
      <c r="AI15" s="28">
        <v>0</v>
      </c>
      <c r="AJ15" s="28">
        <v>0</v>
      </c>
      <c r="AK15" s="28">
        <v>0</v>
      </c>
      <c r="AL15" s="28">
        <v>2807</v>
      </c>
      <c r="AM15" s="28">
        <v>2807</v>
      </c>
      <c r="AN15" s="27"/>
      <c r="AO15" s="24">
        <v>45047</v>
      </c>
      <c r="AP15" s="24"/>
      <c r="AQ15" s="24"/>
      <c r="AR15" s="27"/>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row>
    <row r="16" spans="1:107" customFormat="1" ht="114.6" customHeight="1" x14ac:dyDescent="0.3">
      <c r="A16" s="23" t="s">
        <v>2312</v>
      </c>
      <c r="B16" s="47">
        <v>44974</v>
      </c>
      <c r="C16" s="27" t="s">
        <v>2033</v>
      </c>
      <c r="D16" s="26"/>
      <c r="E16" s="6" t="s">
        <v>2313</v>
      </c>
      <c r="F16" s="24"/>
      <c r="G16" s="25"/>
      <c r="H16" s="27"/>
      <c r="I16" s="27" t="s">
        <v>2314</v>
      </c>
      <c r="J16" s="28">
        <v>0</v>
      </c>
      <c r="K16" s="29">
        <v>0</v>
      </c>
      <c r="L16" s="29">
        <v>0</v>
      </c>
      <c r="M16" s="27"/>
      <c r="N16" s="27"/>
      <c r="O16" s="27"/>
      <c r="P16" s="63"/>
      <c r="Q16" s="25"/>
      <c r="R16" s="25"/>
      <c r="S16" s="67"/>
      <c r="T16" s="29" t="e">
        <v>#DIV/0!</v>
      </c>
      <c r="U16" s="28" t="e">
        <v>#DIV/0!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t="e">
        <v>#DIV/0!</v>
      </c>
      <c r="AM16" s="28" t="e">
        <v>#DIV/0!</v>
      </c>
      <c r="AN16" s="27"/>
      <c r="AO16" s="24"/>
      <c r="AP16" s="24"/>
      <c r="AQ16" s="24"/>
      <c r="AR16" s="27"/>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row>
    <row r="17" spans="1:44" x14ac:dyDescent="0.3">
      <c r="A17" s="23"/>
      <c r="B17" s="24"/>
      <c r="C17" s="25"/>
      <c r="D17" s="26"/>
      <c r="E17" s="27"/>
      <c r="F17" s="24"/>
      <c r="G17" s="25"/>
      <c r="H17" s="27"/>
      <c r="I17" s="27"/>
      <c r="J17" s="28"/>
      <c r="K17" s="29"/>
      <c r="L17" s="29"/>
      <c r="M17" s="27"/>
      <c r="N17" s="27"/>
      <c r="O17" s="27"/>
      <c r="P17" s="63"/>
      <c r="Q17" s="25"/>
      <c r="R17" s="25"/>
      <c r="S17" s="67"/>
      <c r="T17" s="29"/>
      <c r="U17" s="28"/>
      <c r="V17" s="28"/>
      <c r="W17" s="28"/>
      <c r="X17" s="28"/>
      <c r="Y17" s="28"/>
      <c r="Z17" s="28"/>
      <c r="AA17" s="28"/>
      <c r="AB17" s="28"/>
      <c r="AC17" s="28"/>
      <c r="AD17" s="28"/>
      <c r="AE17" s="28"/>
      <c r="AF17" s="28"/>
      <c r="AG17" s="28"/>
      <c r="AH17" s="28"/>
      <c r="AI17" s="28"/>
      <c r="AJ17" s="28"/>
      <c r="AK17" s="28"/>
      <c r="AL17" s="28"/>
      <c r="AM17" s="28"/>
      <c r="AN17" s="27"/>
      <c r="AO17" s="24"/>
      <c r="AP17" s="24"/>
      <c r="AQ17" s="24"/>
      <c r="AR17" s="27"/>
    </row>
    <row r="18" spans="1:44" x14ac:dyDescent="0.3">
      <c r="A18" s="23"/>
      <c r="B18" s="24"/>
      <c r="C18" s="25"/>
      <c r="D18" s="26"/>
      <c r="E18" s="27"/>
      <c r="F18" s="24"/>
      <c r="G18" s="25"/>
      <c r="H18" s="27"/>
      <c r="I18" s="27"/>
      <c r="J18" s="28"/>
      <c r="K18" s="29"/>
      <c r="L18" s="29"/>
      <c r="M18" s="27"/>
      <c r="N18" s="27"/>
      <c r="O18" s="27"/>
      <c r="P18" s="63"/>
      <c r="Q18" s="25"/>
      <c r="R18" s="25"/>
      <c r="S18" s="67"/>
      <c r="T18" s="29"/>
      <c r="U18" s="28"/>
      <c r="V18" s="28"/>
      <c r="W18" s="28"/>
      <c r="X18" s="28"/>
      <c r="Y18" s="28"/>
      <c r="Z18" s="28"/>
      <c r="AA18" s="28"/>
      <c r="AB18" s="28"/>
      <c r="AC18" s="28"/>
      <c r="AD18" s="28"/>
      <c r="AE18" s="28"/>
      <c r="AF18" s="28"/>
      <c r="AG18" s="28"/>
      <c r="AH18" s="28"/>
      <c r="AI18" s="28"/>
      <c r="AJ18" s="28"/>
      <c r="AK18" s="28"/>
      <c r="AL18" s="28"/>
      <c r="AM18" s="28"/>
      <c r="AN18" s="27"/>
      <c r="AO18" s="24"/>
      <c r="AP18" s="24"/>
      <c r="AQ18" s="24"/>
      <c r="AR18" s="27"/>
    </row>
    <row r="19" spans="1:44" x14ac:dyDescent="0.3">
      <c r="A19" s="23"/>
      <c r="B19" s="24"/>
      <c r="C19" s="25"/>
      <c r="D19" s="26"/>
      <c r="E19" s="27"/>
      <c r="F19" s="24"/>
      <c r="G19" s="25"/>
      <c r="H19" s="27"/>
      <c r="I19" s="27"/>
      <c r="J19" s="28"/>
      <c r="K19" s="29"/>
      <c r="L19" s="29"/>
      <c r="M19" s="27"/>
      <c r="N19" s="27"/>
      <c r="O19" s="27"/>
      <c r="P19" s="63"/>
      <c r="Q19" s="25"/>
      <c r="R19" s="25"/>
      <c r="S19" s="67"/>
      <c r="T19" s="29"/>
      <c r="U19" s="28"/>
      <c r="V19" s="28"/>
      <c r="W19" s="28"/>
      <c r="X19" s="28"/>
      <c r="Y19" s="28"/>
      <c r="Z19" s="28"/>
      <c r="AA19" s="28"/>
      <c r="AB19" s="28"/>
      <c r="AC19" s="28"/>
      <c r="AD19" s="28"/>
      <c r="AE19" s="28"/>
      <c r="AF19" s="28"/>
      <c r="AG19" s="28"/>
      <c r="AH19" s="28"/>
      <c r="AI19" s="28"/>
      <c r="AJ19" s="28"/>
      <c r="AK19" s="28"/>
      <c r="AL19" s="28"/>
      <c r="AM19" s="28"/>
      <c r="AN19" s="27"/>
      <c r="AO19" s="24"/>
      <c r="AP19" s="24"/>
      <c r="AQ19" s="24"/>
      <c r="AR19" s="27"/>
    </row>
    <row r="20" spans="1:44" x14ac:dyDescent="0.3">
      <c r="A20" s="23"/>
      <c r="B20" s="24"/>
      <c r="C20" s="25"/>
      <c r="D20" s="26"/>
      <c r="E20" s="27"/>
      <c r="F20" s="24"/>
      <c r="G20" s="25"/>
      <c r="H20" s="27"/>
      <c r="I20" s="27"/>
      <c r="J20" s="28"/>
      <c r="K20" s="29"/>
      <c r="L20" s="29"/>
      <c r="M20" s="27"/>
      <c r="N20" s="27"/>
      <c r="O20" s="27"/>
      <c r="P20" s="63"/>
      <c r="Q20" s="25"/>
      <c r="R20" s="25"/>
      <c r="S20" s="67"/>
      <c r="T20" s="29"/>
      <c r="U20" s="28"/>
      <c r="V20" s="28"/>
      <c r="W20" s="28"/>
      <c r="X20" s="28"/>
      <c r="Y20" s="28"/>
      <c r="Z20" s="28"/>
      <c r="AA20" s="28"/>
      <c r="AB20" s="28"/>
      <c r="AC20" s="28"/>
      <c r="AD20" s="28"/>
      <c r="AE20" s="28"/>
      <c r="AF20" s="28"/>
      <c r="AG20" s="28"/>
      <c r="AH20" s="28"/>
      <c r="AI20" s="28"/>
      <c r="AJ20" s="28"/>
      <c r="AK20" s="28"/>
      <c r="AL20" s="28"/>
      <c r="AM20" s="28"/>
      <c r="AN20" s="27"/>
      <c r="AO20" s="24"/>
      <c r="AP20" s="24"/>
      <c r="AQ20" s="24"/>
      <c r="AR20" s="27"/>
    </row>
    <row r="21" spans="1:44" x14ac:dyDescent="0.3">
      <c r="A21" s="23"/>
      <c r="B21" s="24"/>
      <c r="C21" s="25"/>
      <c r="D21" s="26"/>
      <c r="E21" s="27"/>
      <c r="F21" s="24"/>
      <c r="G21" s="25"/>
      <c r="H21" s="27"/>
      <c r="I21" s="27"/>
      <c r="J21" s="28"/>
      <c r="K21" s="29"/>
      <c r="L21" s="29"/>
      <c r="M21" s="27"/>
      <c r="N21" s="27"/>
      <c r="O21" s="27"/>
      <c r="P21" s="63"/>
      <c r="Q21" s="25"/>
      <c r="R21" s="25"/>
      <c r="S21" s="67"/>
      <c r="T21" s="29"/>
      <c r="U21" s="28"/>
      <c r="V21" s="28"/>
      <c r="W21" s="28"/>
      <c r="X21" s="28"/>
      <c r="Y21" s="28"/>
      <c r="Z21" s="28"/>
      <c r="AA21" s="28"/>
      <c r="AB21" s="28"/>
      <c r="AC21" s="28"/>
      <c r="AD21" s="28"/>
      <c r="AE21" s="28"/>
      <c r="AF21" s="28"/>
      <c r="AG21" s="28"/>
      <c r="AH21" s="28"/>
      <c r="AI21" s="28"/>
      <c r="AJ21" s="28"/>
      <c r="AK21" s="28"/>
      <c r="AL21" s="28"/>
      <c r="AM21" s="28"/>
      <c r="AN21" s="27"/>
      <c r="AO21" s="24"/>
      <c r="AP21" s="24"/>
      <c r="AQ21" s="24"/>
      <c r="AR21" s="27"/>
    </row>
    <row r="22" spans="1:44" x14ac:dyDescent="0.3">
      <c r="A22" s="23"/>
      <c r="B22" s="24"/>
      <c r="C22" s="25"/>
      <c r="D22" s="26"/>
      <c r="E22" s="27"/>
      <c r="F22" s="24"/>
      <c r="G22" s="25"/>
      <c r="H22" s="27"/>
      <c r="I22" s="27"/>
      <c r="J22" s="28"/>
      <c r="K22" s="29"/>
      <c r="L22" s="29"/>
      <c r="M22" s="27"/>
      <c r="N22" s="27"/>
      <c r="O22" s="27"/>
      <c r="P22" s="63"/>
      <c r="Q22" s="25"/>
      <c r="R22" s="25"/>
      <c r="S22" s="67"/>
      <c r="T22" s="29"/>
      <c r="U22" s="28"/>
      <c r="V22" s="28"/>
      <c r="W22" s="28"/>
      <c r="X22" s="28"/>
      <c r="Y22" s="28"/>
      <c r="Z22" s="28"/>
      <c r="AA22" s="28"/>
      <c r="AB22" s="28"/>
      <c r="AC22" s="28"/>
      <c r="AD22" s="28"/>
      <c r="AE22" s="28"/>
      <c r="AF22" s="28"/>
      <c r="AG22" s="28"/>
      <c r="AH22" s="28"/>
      <c r="AI22" s="28"/>
      <c r="AJ22" s="28"/>
      <c r="AK22" s="28"/>
      <c r="AL22" s="28"/>
      <c r="AM22" s="28"/>
      <c r="AN22" s="27"/>
      <c r="AO22" s="24"/>
      <c r="AP22" s="24"/>
      <c r="AQ22" s="47"/>
      <c r="AR22" s="27"/>
    </row>
    <row r="23" spans="1:44" x14ac:dyDescent="0.3">
      <c r="A23" s="23"/>
      <c r="B23" s="24"/>
      <c r="C23" s="25"/>
      <c r="D23" s="26"/>
      <c r="E23" s="27"/>
      <c r="F23" s="24"/>
      <c r="G23" s="25"/>
      <c r="H23" s="27"/>
      <c r="I23" s="27"/>
      <c r="J23" s="28"/>
      <c r="K23" s="29"/>
      <c r="L23" s="29"/>
      <c r="M23" s="27"/>
      <c r="N23" s="27"/>
      <c r="O23" s="27"/>
      <c r="P23" s="63"/>
      <c r="Q23" s="25"/>
      <c r="R23" s="25"/>
      <c r="S23" s="67"/>
      <c r="T23" s="29"/>
      <c r="U23" s="28"/>
      <c r="V23" s="28"/>
      <c r="W23" s="28"/>
      <c r="X23" s="28"/>
      <c r="Y23" s="28"/>
      <c r="Z23" s="28"/>
      <c r="AA23" s="28"/>
      <c r="AB23" s="28"/>
      <c r="AC23" s="28"/>
      <c r="AD23" s="28"/>
      <c r="AE23" s="28"/>
      <c r="AF23" s="28"/>
      <c r="AG23" s="28"/>
      <c r="AH23" s="28"/>
      <c r="AI23" s="28"/>
      <c r="AJ23" s="28"/>
      <c r="AK23" s="28"/>
      <c r="AL23" s="28"/>
      <c r="AM23" s="28"/>
      <c r="AN23" s="27"/>
      <c r="AO23" s="24"/>
      <c r="AP23" s="24"/>
      <c r="AQ23" s="24"/>
      <c r="AR23" s="27"/>
    </row>
    <row r="24" spans="1:44" x14ac:dyDescent="0.3">
      <c r="A24" s="30"/>
      <c r="B24" s="31"/>
      <c r="C24" s="32"/>
      <c r="D24" s="30"/>
      <c r="E24" s="33"/>
      <c r="F24" s="31"/>
      <c r="G24" s="30"/>
      <c r="H24" s="32"/>
      <c r="I24" s="32"/>
      <c r="J24" s="28"/>
      <c r="K24" s="29"/>
      <c r="L24" s="29"/>
      <c r="M24" s="27"/>
      <c r="N24" s="27"/>
      <c r="O24" s="25"/>
      <c r="P24" s="63"/>
      <c r="Q24" s="25"/>
      <c r="R24" s="67"/>
      <c r="S24" s="68"/>
      <c r="T24" s="29"/>
      <c r="U24" s="35"/>
      <c r="V24" s="28"/>
      <c r="W24" s="28"/>
      <c r="X24" s="28"/>
      <c r="Y24" s="28"/>
      <c r="Z24" s="28"/>
      <c r="AA24" s="28"/>
      <c r="AB24" s="28"/>
      <c r="AC24" s="28"/>
      <c r="AD24" s="28"/>
      <c r="AE24" s="28"/>
      <c r="AF24" s="28"/>
      <c r="AG24" s="28"/>
      <c r="AH24" s="28"/>
      <c r="AI24" s="28"/>
      <c r="AJ24" s="28"/>
      <c r="AK24" s="28"/>
      <c r="AL24" s="34"/>
      <c r="AM24" s="69"/>
      <c r="AN24" s="28"/>
      <c r="AO24" s="24"/>
      <c r="AP24" s="24"/>
      <c r="AQ24" s="24"/>
      <c r="AR24" s="83"/>
    </row>
    <row r="25" spans="1:44" x14ac:dyDescent="0.3">
      <c r="A25" s="30"/>
      <c r="B25" s="31"/>
      <c r="C25" s="32"/>
      <c r="D25" s="30"/>
      <c r="E25" s="33"/>
      <c r="F25" s="31"/>
      <c r="G25" s="30"/>
      <c r="H25" s="25"/>
      <c r="I25" s="32"/>
      <c r="J25" s="34"/>
      <c r="K25" s="35"/>
      <c r="L25" s="35"/>
      <c r="M25" s="32"/>
      <c r="N25" s="32"/>
      <c r="O25" s="36"/>
      <c r="P25" s="69"/>
      <c r="Q25" s="36"/>
      <c r="R25" s="70"/>
      <c r="S25" s="32"/>
      <c r="T25" s="35"/>
      <c r="U25" s="35"/>
      <c r="V25" s="34"/>
      <c r="W25" s="34"/>
      <c r="X25" s="34"/>
      <c r="Y25" s="34"/>
      <c r="Z25" s="34"/>
      <c r="AA25" s="34"/>
      <c r="AB25" s="34"/>
      <c r="AC25" s="34"/>
      <c r="AD25" s="34"/>
      <c r="AE25" s="34"/>
      <c r="AF25" s="34"/>
      <c r="AG25" s="34"/>
      <c r="AH25" s="34"/>
      <c r="AI25" s="34"/>
      <c r="AJ25" s="34"/>
      <c r="AK25" s="34"/>
      <c r="AL25" s="34"/>
      <c r="AM25" s="69"/>
      <c r="AN25" s="34"/>
      <c r="AO25" s="31"/>
      <c r="AP25" s="31"/>
      <c r="AQ25" s="31"/>
      <c r="AR25" s="83"/>
    </row>
    <row r="26" spans="1:44" x14ac:dyDescent="0.3">
      <c r="A26" s="30"/>
      <c r="B26" s="31"/>
      <c r="C26" s="32"/>
      <c r="D26" s="30"/>
      <c r="E26" s="33"/>
      <c r="F26" s="31"/>
      <c r="G26" s="30"/>
      <c r="H26" s="25"/>
      <c r="I26" s="32"/>
      <c r="J26" s="34"/>
      <c r="K26" s="35"/>
      <c r="L26" s="35"/>
      <c r="M26" s="32"/>
      <c r="N26" s="32"/>
      <c r="O26" s="36"/>
      <c r="P26" s="69"/>
      <c r="Q26" s="36"/>
      <c r="R26" s="70"/>
      <c r="S26" s="32"/>
      <c r="T26" s="35"/>
      <c r="U26" s="35"/>
      <c r="V26" s="34"/>
      <c r="W26" s="34"/>
      <c r="X26" s="34"/>
      <c r="Y26" s="34"/>
      <c r="Z26" s="34"/>
      <c r="AA26" s="34"/>
      <c r="AB26" s="34"/>
      <c r="AC26" s="34"/>
      <c r="AD26" s="34"/>
      <c r="AE26" s="34"/>
      <c r="AF26" s="34"/>
      <c r="AG26" s="34"/>
      <c r="AH26" s="34"/>
      <c r="AI26" s="34"/>
      <c r="AJ26" s="34"/>
      <c r="AK26" s="34"/>
      <c r="AL26" s="34"/>
      <c r="AM26" s="69"/>
      <c r="AN26" s="34"/>
      <c r="AO26" s="31"/>
      <c r="AP26" s="31"/>
      <c r="AQ26" s="31"/>
      <c r="AR26" s="83"/>
    </row>
    <row r="27" spans="1:44" x14ac:dyDescent="0.3">
      <c r="A27" s="26"/>
      <c r="B27" s="24"/>
      <c r="C27" s="25"/>
      <c r="D27" s="26"/>
      <c r="E27" s="37"/>
      <c r="F27" s="24"/>
      <c r="G27" s="26"/>
      <c r="H27" s="36"/>
      <c r="I27" s="27"/>
      <c r="J27" s="28"/>
      <c r="K27" s="29"/>
      <c r="L27" s="29"/>
      <c r="M27" s="27"/>
      <c r="N27" s="27"/>
      <c r="O27" s="25"/>
      <c r="P27" s="63"/>
      <c r="Q27" s="25"/>
      <c r="R27" s="67"/>
      <c r="S27" s="68"/>
      <c r="T27" s="29"/>
      <c r="U27" s="68"/>
      <c r="V27" s="28"/>
      <c r="W27" s="28"/>
      <c r="X27" s="28"/>
      <c r="Y27" s="28"/>
      <c r="Z27" s="28"/>
      <c r="AA27" s="28"/>
      <c r="AB27" s="28"/>
      <c r="AC27" s="28"/>
      <c r="AD27" s="28"/>
      <c r="AE27" s="28"/>
      <c r="AF27" s="28"/>
      <c r="AG27" s="28"/>
      <c r="AH27" s="28"/>
      <c r="AI27" s="28"/>
      <c r="AJ27" s="28"/>
      <c r="AK27" s="28"/>
      <c r="AL27" s="34"/>
      <c r="AM27" s="69"/>
      <c r="AN27" s="28"/>
      <c r="AO27" s="24"/>
      <c r="AP27" s="24"/>
      <c r="AQ27" s="24"/>
      <c r="AR27" s="83"/>
    </row>
    <row r="28" spans="1:44" x14ac:dyDescent="0.3">
      <c r="A28" s="30"/>
      <c r="B28" s="24"/>
      <c r="C28" s="25"/>
      <c r="D28" s="26"/>
      <c r="E28" s="37"/>
      <c r="F28" s="24"/>
      <c r="G28" s="26"/>
      <c r="H28" s="36"/>
      <c r="I28" s="27"/>
      <c r="J28" s="28"/>
      <c r="K28" s="29"/>
      <c r="L28" s="29"/>
      <c r="M28" s="27"/>
      <c r="N28" s="27"/>
      <c r="O28" s="25"/>
      <c r="P28" s="63"/>
      <c r="Q28" s="25"/>
      <c r="R28" s="67"/>
      <c r="S28" s="27"/>
      <c r="T28" s="29"/>
      <c r="U28" s="35"/>
      <c r="V28" s="28"/>
      <c r="W28" s="28"/>
      <c r="X28" s="28"/>
      <c r="Y28" s="28"/>
      <c r="Z28" s="28"/>
      <c r="AA28" s="28"/>
      <c r="AB28" s="28"/>
      <c r="AC28" s="28"/>
      <c r="AD28" s="28"/>
      <c r="AE28" s="28"/>
      <c r="AF28" s="28"/>
      <c r="AG28" s="28"/>
      <c r="AH28" s="28"/>
      <c r="AI28" s="28"/>
      <c r="AJ28" s="28"/>
      <c r="AK28" s="28"/>
      <c r="AL28" s="34"/>
      <c r="AM28" s="69"/>
      <c r="AN28" s="28"/>
      <c r="AO28" s="24"/>
      <c r="AP28" s="24"/>
      <c r="AQ28" s="24"/>
      <c r="AR28" s="83"/>
    </row>
    <row r="29" spans="1:44" x14ac:dyDescent="0.3">
      <c r="A29" s="26"/>
      <c r="B29" s="24"/>
      <c r="C29" s="25"/>
      <c r="D29" s="26"/>
      <c r="E29" s="37"/>
      <c r="F29" s="24"/>
      <c r="G29" s="26"/>
      <c r="H29" s="27"/>
      <c r="I29" s="27"/>
      <c r="J29" s="28"/>
      <c r="K29" s="29"/>
      <c r="L29" s="29"/>
      <c r="M29" s="27"/>
      <c r="N29" s="27"/>
      <c r="O29" s="29"/>
      <c r="P29" s="63"/>
      <c r="Q29" s="67"/>
      <c r="R29" s="67"/>
      <c r="S29" s="27"/>
      <c r="T29" s="29"/>
      <c r="U29" s="35"/>
      <c r="V29" s="28"/>
      <c r="W29" s="28"/>
      <c r="X29" s="28"/>
      <c r="Y29" s="28"/>
      <c r="Z29" s="28"/>
      <c r="AA29" s="28"/>
      <c r="AB29" s="28"/>
      <c r="AC29" s="28"/>
      <c r="AD29" s="28"/>
      <c r="AE29" s="28"/>
      <c r="AF29" s="28"/>
      <c r="AG29" s="28"/>
      <c r="AH29" s="28"/>
      <c r="AI29" s="28"/>
      <c r="AJ29" s="28"/>
      <c r="AK29" s="28"/>
      <c r="AL29" s="34"/>
      <c r="AM29" s="69"/>
      <c r="AN29" s="28"/>
      <c r="AO29" s="24"/>
      <c r="AP29" s="24"/>
      <c r="AQ29" s="24"/>
      <c r="AR29" s="45"/>
    </row>
    <row r="30" spans="1:44" x14ac:dyDescent="0.3">
      <c r="A30" s="26"/>
      <c r="B30" s="24"/>
      <c r="C30" s="25"/>
      <c r="D30" s="26"/>
      <c r="E30" s="38"/>
      <c r="F30" s="24"/>
      <c r="G30" s="26"/>
      <c r="H30" s="27"/>
      <c r="I30" s="27"/>
      <c r="J30" s="28"/>
      <c r="K30" s="29"/>
      <c r="L30" s="29"/>
      <c r="M30" s="27"/>
      <c r="N30" s="27"/>
      <c r="O30" s="29"/>
      <c r="P30" s="63"/>
      <c r="Q30" s="25"/>
      <c r="R30" s="67"/>
      <c r="S30" s="27"/>
      <c r="T30" s="29"/>
      <c r="U30" s="35"/>
      <c r="V30" s="28"/>
      <c r="W30" s="67"/>
      <c r="X30" s="67"/>
      <c r="Y30" s="67"/>
      <c r="Z30" s="67"/>
      <c r="AA30" s="67"/>
      <c r="AB30" s="67"/>
      <c r="AC30" s="67"/>
      <c r="AD30" s="67"/>
      <c r="AE30" s="67"/>
      <c r="AF30" s="67"/>
      <c r="AG30" s="28"/>
      <c r="AH30" s="28"/>
      <c r="AI30" s="28"/>
      <c r="AJ30" s="28"/>
      <c r="AK30" s="28"/>
      <c r="AL30" s="34"/>
      <c r="AM30" s="69"/>
      <c r="AN30" s="53"/>
      <c r="AO30" s="24"/>
      <c r="AP30" s="24"/>
      <c r="AQ30" s="24"/>
      <c r="AR30" s="83"/>
    </row>
    <row r="31" spans="1:44" x14ac:dyDescent="0.3">
      <c r="A31" s="26"/>
      <c r="B31" s="24"/>
      <c r="C31" s="25"/>
      <c r="D31" s="26"/>
      <c r="E31" s="38"/>
      <c r="F31" s="24"/>
      <c r="G31" s="26"/>
      <c r="H31" s="27"/>
      <c r="I31" s="27"/>
      <c r="J31" s="28"/>
      <c r="K31" s="29"/>
      <c r="L31" s="29"/>
      <c r="M31" s="27"/>
      <c r="N31" s="27"/>
      <c r="O31" s="29"/>
      <c r="P31" s="63"/>
      <c r="Q31" s="25"/>
      <c r="R31" s="67"/>
      <c r="S31" s="27"/>
      <c r="T31" s="29"/>
      <c r="U31" s="35"/>
      <c r="V31" s="28"/>
      <c r="W31" s="67"/>
      <c r="X31" s="67"/>
      <c r="Y31" s="67"/>
      <c r="Z31" s="67"/>
      <c r="AA31" s="67"/>
      <c r="AB31" s="67"/>
      <c r="AC31" s="67"/>
      <c r="AD31" s="67"/>
      <c r="AE31" s="67"/>
      <c r="AF31" s="67"/>
      <c r="AG31" s="28"/>
      <c r="AH31" s="28"/>
      <c r="AI31" s="28"/>
      <c r="AJ31" s="28"/>
      <c r="AK31" s="28"/>
      <c r="AL31" s="39"/>
      <c r="AM31" s="71"/>
      <c r="AN31" s="53"/>
      <c r="AO31" s="24"/>
      <c r="AP31" s="24"/>
      <c r="AQ31" s="24"/>
      <c r="AR31" s="83"/>
    </row>
    <row r="32" spans="1:44" x14ac:dyDescent="0.3">
      <c r="A32" s="26"/>
      <c r="B32" s="24"/>
      <c r="C32" s="25"/>
      <c r="D32" s="26"/>
      <c r="E32" s="38"/>
      <c r="F32" s="24"/>
      <c r="G32" s="26"/>
      <c r="H32" s="27"/>
      <c r="I32" s="27"/>
      <c r="J32" s="28"/>
      <c r="K32" s="29"/>
      <c r="L32" s="29"/>
      <c r="M32" s="27"/>
      <c r="N32" s="27"/>
      <c r="O32" s="29"/>
      <c r="P32" s="63"/>
      <c r="Q32" s="25"/>
      <c r="R32" s="67"/>
      <c r="S32" s="41"/>
      <c r="T32" s="29"/>
      <c r="U32" s="35"/>
      <c r="V32" s="28"/>
      <c r="W32" s="67"/>
      <c r="X32" s="67"/>
      <c r="Y32" s="67"/>
      <c r="Z32" s="67"/>
      <c r="AA32" s="67"/>
      <c r="AB32" s="67"/>
      <c r="AC32" s="67"/>
      <c r="AD32" s="67"/>
      <c r="AE32" s="67"/>
      <c r="AF32" s="67"/>
      <c r="AG32" s="28"/>
      <c r="AH32" s="28"/>
      <c r="AI32" s="28"/>
      <c r="AJ32" s="28"/>
      <c r="AK32" s="28"/>
      <c r="AL32" s="34"/>
      <c r="AM32" s="69"/>
      <c r="AN32" s="72"/>
      <c r="AO32" s="24"/>
      <c r="AP32" s="24"/>
      <c r="AQ32" s="24"/>
      <c r="AR32" s="83"/>
    </row>
    <row r="33" spans="1:44" x14ac:dyDescent="0.3">
      <c r="A33" s="26"/>
      <c r="B33" s="24"/>
      <c r="C33" s="25"/>
      <c r="D33" s="26"/>
      <c r="E33" s="37"/>
      <c r="F33" s="24"/>
      <c r="G33" s="26"/>
      <c r="H33" s="27"/>
      <c r="I33" s="27"/>
      <c r="J33" s="28"/>
      <c r="K33" s="29"/>
      <c r="L33" s="29"/>
      <c r="M33" s="27"/>
      <c r="N33" s="27"/>
      <c r="O33" s="29"/>
      <c r="P33" s="63"/>
      <c r="Q33" s="25"/>
      <c r="R33" s="67"/>
      <c r="S33" s="27"/>
      <c r="T33" s="29"/>
      <c r="U33" s="35"/>
      <c r="V33" s="28"/>
      <c r="W33" s="67"/>
      <c r="X33" s="67"/>
      <c r="Y33" s="67"/>
      <c r="Z33" s="67"/>
      <c r="AA33" s="67"/>
      <c r="AB33" s="67"/>
      <c r="AC33" s="67"/>
      <c r="AD33" s="67"/>
      <c r="AE33" s="67"/>
      <c r="AF33" s="67"/>
      <c r="AG33" s="28"/>
      <c r="AH33" s="28"/>
      <c r="AI33" s="28"/>
      <c r="AJ33" s="28"/>
      <c r="AK33" s="28"/>
      <c r="AL33" s="34"/>
      <c r="AM33" s="69"/>
      <c r="AN33" s="69"/>
      <c r="AO33" s="24"/>
      <c r="AP33" s="24"/>
      <c r="AQ33" s="24"/>
      <c r="AR33" s="83"/>
    </row>
    <row r="34" spans="1:44" x14ac:dyDescent="0.3">
      <c r="A34" s="26"/>
      <c r="B34" s="24"/>
      <c r="C34" s="25"/>
      <c r="D34" s="26"/>
      <c r="E34" s="37"/>
      <c r="F34" s="24"/>
      <c r="G34" s="26"/>
      <c r="H34" s="27"/>
      <c r="I34" s="27"/>
      <c r="J34" s="28"/>
      <c r="K34" s="29"/>
      <c r="L34" s="29"/>
      <c r="M34" s="27"/>
      <c r="N34" s="27"/>
      <c r="O34" s="29"/>
      <c r="P34" s="63"/>
      <c r="Q34" s="25"/>
      <c r="R34" s="67"/>
      <c r="S34" s="27"/>
      <c r="T34" s="29"/>
      <c r="U34" s="35"/>
      <c r="V34" s="28"/>
      <c r="W34" s="67"/>
      <c r="X34" s="67"/>
      <c r="Y34" s="67"/>
      <c r="Z34" s="67"/>
      <c r="AA34" s="67"/>
      <c r="AB34" s="67"/>
      <c r="AC34" s="67"/>
      <c r="AD34" s="67"/>
      <c r="AE34" s="67"/>
      <c r="AF34" s="67"/>
      <c r="AG34" s="28"/>
      <c r="AH34" s="28"/>
      <c r="AI34" s="28"/>
      <c r="AJ34" s="28"/>
      <c r="AK34" s="28"/>
      <c r="AL34" s="34"/>
      <c r="AM34" s="69"/>
      <c r="AN34" s="69"/>
      <c r="AO34" s="24"/>
      <c r="AP34" s="24"/>
      <c r="AQ34" s="24"/>
      <c r="AR34" s="83"/>
    </row>
    <row r="35" spans="1:44" x14ac:dyDescent="0.3">
      <c r="A35" s="26"/>
      <c r="B35" s="24"/>
      <c r="C35" s="25"/>
      <c r="D35" s="26"/>
      <c r="E35" s="38"/>
      <c r="F35" s="24"/>
      <c r="G35" s="26"/>
      <c r="H35" s="27"/>
      <c r="I35" s="27"/>
      <c r="J35" s="28"/>
      <c r="K35" s="29"/>
      <c r="L35" s="29"/>
      <c r="M35" s="27"/>
      <c r="N35" s="27"/>
      <c r="O35" s="29"/>
      <c r="P35" s="63"/>
      <c r="Q35" s="25"/>
      <c r="R35" s="67"/>
      <c r="S35" s="27"/>
      <c r="T35" s="29"/>
      <c r="U35" s="35"/>
      <c r="V35" s="28"/>
      <c r="W35" s="67"/>
      <c r="X35" s="67"/>
      <c r="Y35" s="67"/>
      <c r="Z35" s="67"/>
      <c r="AA35" s="67"/>
      <c r="AB35" s="67"/>
      <c r="AC35" s="67"/>
      <c r="AD35" s="67"/>
      <c r="AE35" s="67"/>
      <c r="AF35" s="67"/>
      <c r="AG35" s="28"/>
      <c r="AH35" s="28"/>
      <c r="AI35" s="28"/>
      <c r="AJ35" s="28"/>
      <c r="AK35" s="28"/>
      <c r="AL35" s="39"/>
      <c r="AM35" s="69"/>
      <c r="AN35" s="69"/>
      <c r="AO35" s="24"/>
      <c r="AP35" s="24"/>
      <c r="AQ35" s="24"/>
      <c r="AR35" s="83"/>
    </row>
    <row r="36" spans="1:44" x14ac:dyDescent="0.3">
      <c r="A36" s="26"/>
      <c r="B36" s="24"/>
      <c r="C36" s="25"/>
      <c r="D36" s="26"/>
      <c r="E36" s="6"/>
      <c r="F36" s="24"/>
      <c r="G36" s="26"/>
      <c r="H36" s="27"/>
      <c r="I36" s="27"/>
      <c r="J36" s="28"/>
      <c r="K36" s="29"/>
      <c r="L36" s="29"/>
      <c r="M36" s="27"/>
      <c r="N36" s="27"/>
      <c r="O36" s="25"/>
      <c r="P36" s="63"/>
      <c r="Q36" s="25"/>
      <c r="R36" s="67"/>
      <c r="S36" s="27"/>
      <c r="T36" s="29"/>
      <c r="U36" s="35"/>
      <c r="V36" s="28"/>
      <c r="W36" s="28"/>
      <c r="X36" s="28"/>
      <c r="Y36" s="28"/>
      <c r="Z36" s="28"/>
      <c r="AA36" s="28"/>
      <c r="AB36" s="28"/>
      <c r="AC36" s="28"/>
      <c r="AD36" s="28"/>
      <c r="AE36" s="28"/>
      <c r="AF36" s="28"/>
      <c r="AG36" s="28"/>
      <c r="AH36" s="28"/>
      <c r="AI36" s="28"/>
      <c r="AJ36" s="28"/>
      <c r="AK36" s="28"/>
      <c r="AL36" s="34"/>
      <c r="AM36" s="69"/>
      <c r="AN36" s="25"/>
      <c r="AO36" s="24"/>
      <c r="AP36" s="24"/>
      <c r="AQ36" s="24"/>
      <c r="AR36" s="45"/>
    </row>
    <row r="37" spans="1:44" x14ac:dyDescent="0.3">
      <c r="A37" s="26"/>
      <c r="B37" s="24"/>
      <c r="C37" s="25"/>
      <c r="D37" s="26"/>
      <c r="E37" s="6"/>
      <c r="F37" s="24"/>
      <c r="G37" s="26"/>
      <c r="H37" s="27"/>
      <c r="I37" s="27"/>
      <c r="J37" s="28"/>
      <c r="K37" s="29"/>
      <c r="L37" s="29"/>
      <c r="M37" s="27"/>
      <c r="N37" s="27"/>
      <c r="O37" s="25"/>
      <c r="P37" s="63"/>
      <c r="Q37" s="25"/>
      <c r="R37" s="67"/>
      <c r="S37" s="27"/>
      <c r="T37" s="29"/>
      <c r="U37" s="35"/>
      <c r="V37" s="28"/>
      <c r="W37" s="28"/>
      <c r="X37" s="28"/>
      <c r="Y37" s="28"/>
      <c r="Z37" s="28"/>
      <c r="AA37" s="28"/>
      <c r="AB37" s="28"/>
      <c r="AC37" s="28"/>
      <c r="AD37" s="28"/>
      <c r="AE37" s="28"/>
      <c r="AF37" s="28"/>
      <c r="AG37" s="28"/>
      <c r="AH37" s="28"/>
      <c r="AI37" s="28"/>
      <c r="AJ37" s="28"/>
      <c r="AK37" s="28"/>
      <c r="AL37" s="34"/>
      <c r="AM37" s="69"/>
      <c r="AN37" s="25"/>
      <c r="AO37" s="24"/>
      <c r="AP37" s="24"/>
      <c r="AQ37" s="24"/>
      <c r="AR37" s="27"/>
    </row>
    <row r="38" spans="1:44" x14ac:dyDescent="0.3">
      <c r="A38" s="26"/>
      <c r="B38" s="24"/>
      <c r="C38" s="25"/>
      <c r="D38" s="26"/>
      <c r="E38" s="6"/>
      <c r="F38" s="24"/>
      <c r="G38" s="26"/>
      <c r="H38" s="27"/>
      <c r="I38" s="27"/>
      <c r="J38" s="28"/>
      <c r="K38" s="29"/>
      <c r="L38" s="29"/>
      <c r="M38" s="27"/>
      <c r="N38" s="27"/>
      <c r="O38" s="25"/>
      <c r="P38" s="63"/>
      <c r="Q38" s="25"/>
      <c r="R38" s="67"/>
      <c r="S38" s="27"/>
      <c r="T38" s="29"/>
      <c r="U38" s="35"/>
      <c r="V38" s="28"/>
      <c r="W38" s="28"/>
      <c r="X38" s="28"/>
      <c r="Y38" s="28"/>
      <c r="Z38" s="28"/>
      <c r="AA38" s="28"/>
      <c r="AB38" s="28"/>
      <c r="AC38" s="28"/>
      <c r="AD38" s="28"/>
      <c r="AE38" s="28"/>
      <c r="AF38" s="28"/>
      <c r="AG38" s="28"/>
      <c r="AH38" s="28"/>
      <c r="AI38" s="28"/>
      <c r="AJ38" s="28"/>
      <c r="AK38" s="28"/>
      <c r="AL38" s="34"/>
      <c r="AM38" s="69"/>
      <c r="AN38" s="25"/>
      <c r="AO38" s="24"/>
      <c r="AP38" s="24"/>
      <c r="AQ38" s="24"/>
      <c r="AR38" s="27"/>
    </row>
    <row r="39" spans="1:44" x14ac:dyDescent="0.3">
      <c r="A39" s="26"/>
      <c r="B39" s="24"/>
      <c r="C39" s="25"/>
      <c r="D39" s="26"/>
      <c r="E39" s="6"/>
      <c r="F39" s="24"/>
      <c r="G39" s="25"/>
      <c r="H39" s="27"/>
      <c r="I39" s="27"/>
      <c r="J39" s="28"/>
      <c r="K39" s="29"/>
      <c r="L39" s="29"/>
      <c r="M39" s="27"/>
      <c r="N39" s="27"/>
      <c r="O39" s="27"/>
      <c r="P39" s="25"/>
      <c r="Q39" s="25"/>
      <c r="R39" s="25"/>
      <c r="S39" s="67"/>
      <c r="T39" s="29"/>
      <c r="U39" s="28"/>
      <c r="V39" s="28"/>
      <c r="W39" s="28"/>
      <c r="X39" s="28"/>
      <c r="Y39" s="28"/>
      <c r="Z39" s="28"/>
      <c r="AA39" s="28"/>
      <c r="AB39" s="28"/>
      <c r="AC39" s="28"/>
      <c r="AD39" s="28"/>
      <c r="AE39" s="28"/>
      <c r="AF39" s="28"/>
      <c r="AG39" s="28"/>
      <c r="AH39" s="28"/>
      <c r="AI39" s="28"/>
      <c r="AJ39" s="28"/>
      <c r="AK39" s="28"/>
      <c r="AL39" s="34"/>
      <c r="AM39" s="69"/>
      <c r="AN39" s="27"/>
      <c r="AO39" s="24"/>
      <c r="AP39" s="24"/>
      <c r="AQ39" s="24"/>
      <c r="AR39" s="27"/>
    </row>
    <row r="40" spans="1:44" x14ac:dyDescent="0.3">
      <c r="A40" s="26"/>
      <c r="B40" s="24"/>
      <c r="C40" s="25"/>
      <c r="D40" s="26"/>
      <c r="E40" s="6"/>
      <c r="F40" s="24"/>
      <c r="G40" s="25"/>
      <c r="H40" s="27"/>
      <c r="I40" s="27"/>
      <c r="J40" s="28"/>
      <c r="K40" s="29"/>
      <c r="L40" s="29"/>
      <c r="M40" s="27"/>
      <c r="N40" s="27"/>
      <c r="O40" s="27"/>
      <c r="P40" s="25"/>
      <c r="Q40" s="25"/>
      <c r="R40" s="25"/>
      <c r="S40" s="67"/>
      <c r="T40" s="29"/>
      <c r="U40" s="28"/>
      <c r="V40" s="28"/>
      <c r="W40" s="28"/>
      <c r="X40" s="28"/>
      <c r="Y40" s="28"/>
      <c r="Z40" s="28"/>
      <c r="AA40" s="28"/>
      <c r="AB40" s="28"/>
      <c r="AC40" s="28"/>
      <c r="AD40" s="28"/>
      <c r="AE40" s="28"/>
      <c r="AF40" s="28"/>
      <c r="AG40" s="28"/>
      <c r="AH40" s="28"/>
      <c r="AI40" s="28"/>
      <c r="AJ40" s="28"/>
      <c r="AK40" s="28"/>
      <c r="AL40" s="34"/>
      <c r="AM40" s="69"/>
      <c r="AN40" s="25"/>
      <c r="AO40" s="24"/>
      <c r="AP40" s="24"/>
      <c r="AQ40" s="24"/>
      <c r="AR40" s="35"/>
    </row>
    <row r="41" spans="1:44" x14ac:dyDescent="0.3">
      <c r="A41" s="26"/>
      <c r="B41" s="24"/>
      <c r="C41" s="25"/>
      <c r="D41" s="26"/>
      <c r="E41" s="6"/>
      <c r="F41" s="24"/>
      <c r="G41" s="26"/>
      <c r="H41" s="27"/>
      <c r="I41" s="27"/>
      <c r="J41" s="28"/>
      <c r="K41" s="29"/>
      <c r="L41" s="29"/>
      <c r="M41" s="27"/>
      <c r="N41" s="27"/>
      <c r="O41" s="27"/>
      <c r="P41" s="25"/>
      <c r="Q41" s="25"/>
      <c r="R41" s="25"/>
      <c r="T41" s="29"/>
      <c r="U41" s="28"/>
      <c r="V41" s="28"/>
      <c r="W41" s="28"/>
      <c r="X41" s="28"/>
      <c r="Y41" s="28"/>
      <c r="Z41" s="28"/>
      <c r="AA41" s="28"/>
      <c r="AB41" s="28"/>
      <c r="AC41" s="28"/>
      <c r="AD41" s="28"/>
      <c r="AE41" s="28"/>
      <c r="AF41" s="28"/>
      <c r="AG41" s="28"/>
      <c r="AH41" s="28"/>
      <c r="AI41" s="28"/>
      <c r="AJ41" s="28"/>
      <c r="AK41" s="28"/>
      <c r="AL41" s="28"/>
      <c r="AM41" s="28"/>
      <c r="AO41" s="24"/>
      <c r="AP41" s="24"/>
      <c r="AQ41" s="24"/>
      <c r="AR41" s="27"/>
    </row>
    <row r="42" spans="1:44" x14ac:dyDescent="0.3">
      <c r="A42" s="26"/>
      <c r="B42" s="24"/>
      <c r="C42" s="25"/>
      <c r="D42" s="26"/>
      <c r="E42" s="6"/>
      <c r="F42" s="24"/>
      <c r="G42" s="26"/>
      <c r="H42" s="27"/>
      <c r="I42" s="27"/>
      <c r="J42" s="28"/>
      <c r="K42" s="29"/>
      <c r="L42" s="29"/>
      <c r="M42" s="27"/>
      <c r="N42" s="27"/>
      <c r="O42" s="27"/>
      <c r="P42" s="25"/>
      <c r="Q42" s="25"/>
      <c r="R42" s="25"/>
      <c r="S42" s="67"/>
      <c r="T42" s="29"/>
      <c r="U42" s="28"/>
      <c r="V42" s="28"/>
      <c r="W42" s="28"/>
      <c r="X42" s="28"/>
      <c r="Y42" s="28"/>
      <c r="Z42" s="28"/>
      <c r="AA42" s="28"/>
      <c r="AB42" s="28"/>
      <c r="AC42" s="28"/>
      <c r="AD42" s="28"/>
      <c r="AE42" s="28"/>
      <c r="AF42" s="28"/>
      <c r="AG42" s="28"/>
      <c r="AH42" s="28"/>
      <c r="AI42" s="28"/>
      <c r="AJ42" s="28"/>
      <c r="AK42" s="28"/>
      <c r="AL42" s="28"/>
      <c r="AM42" s="28"/>
      <c r="AN42" s="27"/>
      <c r="AO42" s="24"/>
      <c r="AP42" s="24"/>
      <c r="AQ42" s="24"/>
      <c r="AR42" s="27"/>
    </row>
    <row r="43" spans="1:44" x14ac:dyDescent="0.3">
      <c r="A43" s="26"/>
      <c r="B43" s="24"/>
      <c r="C43" s="25"/>
      <c r="D43" s="26"/>
      <c r="E43" s="6"/>
      <c r="F43" s="24"/>
      <c r="G43" s="26"/>
      <c r="H43" s="27"/>
      <c r="I43" s="27"/>
      <c r="J43" s="28"/>
      <c r="K43" s="29"/>
      <c r="L43" s="29"/>
      <c r="M43" s="27"/>
      <c r="N43" s="27"/>
      <c r="O43" s="27"/>
      <c r="P43" s="25"/>
      <c r="Q43" s="25"/>
      <c r="R43" s="25"/>
      <c r="S43" s="67"/>
      <c r="T43" s="29"/>
      <c r="U43" s="28"/>
      <c r="V43" s="28"/>
      <c r="W43" s="28"/>
      <c r="X43" s="28"/>
      <c r="Y43" s="28"/>
      <c r="Z43" s="28"/>
      <c r="AA43" s="28"/>
      <c r="AB43" s="28"/>
      <c r="AC43" s="28"/>
      <c r="AD43" s="28"/>
      <c r="AE43" s="28"/>
      <c r="AF43" s="28"/>
      <c r="AG43" s="28"/>
      <c r="AH43" s="28"/>
      <c r="AI43" s="28"/>
      <c r="AJ43" s="28"/>
      <c r="AK43" s="28"/>
      <c r="AL43" s="28"/>
      <c r="AM43" s="28"/>
      <c r="AN43" s="27"/>
      <c r="AO43" s="24"/>
      <c r="AP43" s="24"/>
      <c r="AQ43" s="24"/>
      <c r="AR43" s="27"/>
    </row>
    <row r="44" spans="1:44" x14ac:dyDescent="0.3">
      <c r="A44" s="26"/>
      <c r="B44" s="24"/>
      <c r="C44" s="25"/>
      <c r="D44" s="26"/>
      <c r="E44" s="6"/>
      <c r="F44" s="24"/>
      <c r="G44" s="26"/>
      <c r="H44" s="27"/>
      <c r="I44" s="27"/>
      <c r="J44" s="28"/>
      <c r="K44" s="29"/>
      <c r="L44" s="29"/>
      <c r="M44" s="27"/>
      <c r="N44" s="27"/>
      <c r="O44" s="27"/>
      <c r="P44" s="25"/>
      <c r="Q44" s="25"/>
      <c r="R44" s="25"/>
      <c r="S44" s="67"/>
      <c r="T44" s="29"/>
      <c r="U44" s="28"/>
      <c r="V44" s="28"/>
      <c r="W44" s="28"/>
      <c r="X44" s="28"/>
      <c r="Y44" s="28"/>
      <c r="Z44" s="28"/>
      <c r="AA44" s="28"/>
      <c r="AB44" s="28"/>
      <c r="AC44" s="28"/>
      <c r="AD44" s="28"/>
      <c r="AE44" s="28"/>
      <c r="AF44" s="28"/>
      <c r="AG44" s="28"/>
      <c r="AH44" s="28"/>
      <c r="AI44" s="28"/>
      <c r="AJ44" s="28"/>
      <c r="AK44" s="28"/>
      <c r="AL44" s="28"/>
      <c r="AM44" s="28"/>
      <c r="AN44" s="27"/>
      <c r="AO44" s="24"/>
      <c r="AP44" s="24"/>
      <c r="AQ44" s="24"/>
      <c r="AR44" s="27"/>
    </row>
    <row r="45" spans="1:44" x14ac:dyDescent="0.3">
      <c r="A45" s="26"/>
      <c r="B45" s="24"/>
      <c r="C45" s="25"/>
      <c r="D45" s="26"/>
      <c r="E45" s="6"/>
      <c r="F45" s="24"/>
      <c r="G45" s="26"/>
      <c r="H45" s="27"/>
      <c r="I45" s="27"/>
      <c r="J45" s="29"/>
      <c r="K45" s="29"/>
      <c r="L45" s="29"/>
      <c r="M45" s="27"/>
      <c r="N45" s="27"/>
      <c r="O45" s="27"/>
      <c r="P45" s="25"/>
      <c r="Q45" s="25"/>
      <c r="R45" s="25"/>
      <c r="S45" s="67"/>
      <c r="T45" s="29"/>
      <c r="U45" s="28"/>
      <c r="V45" s="28"/>
      <c r="W45" s="28"/>
      <c r="X45" s="28"/>
      <c r="Y45" s="28"/>
      <c r="Z45" s="28"/>
      <c r="AA45" s="28"/>
      <c r="AB45" s="28"/>
      <c r="AC45" s="28"/>
      <c r="AD45" s="28"/>
      <c r="AE45" s="28"/>
      <c r="AF45" s="28"/>
      <c r="AG45" s="28"/>
      <c r="AH45" s="28"/>
      <c r="AI45" s="28"/>
      <c r="AJ45" s="28"/>
      <c r="AK45" s="28"/>
      <c r="AL45" s="28"/>
      <c r="AM45" s="28"/>
      <c r="AN45" s="27"/>
      <c r="AO45" s="24"/>
      <c r="AP45" s="24"/>
      <c r="AQ45" s="24"/>
      <c r="AR45" s="27"/>
    </row>
    <row r="46" spans="1:44" x14ac:dyDescent="0.3">
      <c r="A46" s="26"/>
      <c r="B46" s="24"/>
      <c r="C46" s="25"/>
      <c r="D46" s="26"/>
      <c r="E46" s="6"/>
      <c r="F46" s="24"/>
      <c r="G46" s="26"/>
      <c r="H46" s="27"/>
      <c r="I46" s="27"/>
      <c r="J46" s="28"/>
      <c r="K46" s="29"/>
      <c r="L46" s="29"/>
      <c r="M46" s="27"/>
      <c r="N46" s="27"/>
      <c r="O46" s="27"/>
      <c r="P46" s="25"/>
      <c r="Q46" s="25"/>
      <c r="R46" s="25"/>
      <c r="S46" s="67"/>
      <c r="T46" s="29"/>
      <c r="U46" s="28"/>
      <c r="V46" s="28"/>
      <c r="W46" s="28"/>
      <c r="X46" s="28"/>
      <c r="Y46" s="28"/>
      <c r="Z46" s="28"/>
      <c r="AA46" s="28"/>
      <c r="AB46" s="28"/>
      <c r="AC46" s="28"/>
      <c r="AD46" s="28"/>
      <c r="AE46" s="28"/>
      <c r="AF46" s="28"/>
      <c r="AG46" s="28"/>
      <c r="AH46" s="28"/>
      <c r="AI46" s="28"/>
      <c r="AJ46" s="28"/>
      <c r="AK46" s="28"/>
      <c r="AL46" s="28"/>
      <c r="AM46" s="28"/>
      <c r="AN46" s="27"/>
      <c r="AO46" s="24"/>
      <c r="AP46" s="24"/>
      <c r="AQ46" s="24"/>
      <c r="AR46" s="27"/>
    </row>
    <row r="47" spans="1:44" x14ac:dyDescent="0.3">
      <c r="A47" s="26"/>
      <c r="B47" s="24"/>
      <c r="C47" s="25"/>
      <c r="D47" s="26"/>
      <c r="E47" s="6"/>
      <c r="F47" s="24"/>
      <c r="G47" s="26"/>
      <c r="H47" s="27"/>
      <c r="I47" s="27"/>
      <c r="J47" s="28"/>
      <c r="K47" s="29"/>
      <c r="L47" s="29"/>
      <c r="M47" s="27"/>
      <c r="N47" s="27"/>
      <c r="O47" s="27"/>
      <c r="P47" s="25"/>
      <c r="Q47" s="25"/>
      <c r="R47" s="25"/>
      <c r="S47" s="28"/>
      <c r="T47" s="29"/>
      <c r="U47" s="28"/>
      <c r="V47" s="28"/>
      <c r="W47" s="28"/>
      <c r="X47" s="28"/>
      <c r="Y47" s="28"/>
      <c r="Z47" s="28"/>
      <c r="AA47" s="28"/>
      <c r="AB47" s="28"/>
      <c r="AC47" s="28"/>
      <c r="AD47" s="28"/>
      <c r="AE47" s="28"/>
      <c r="AF47" s="28"/>
      <c r="AG47" s="28"/>
      <c r="AH47" s="28"/>
      <c r="AI47" s="28"/>
      <c r="AJ47" s="28"/>
      <c r="AK47" s="28"/>
      <c r="AL47" s="28"/>
      <c r="AM47" s="28"/>
      <c r="AN47" s="27"/>
      <c r="AO47" s="24"/>
      <c r="AP47" s="24"/>
      <c r="AQ47" s="24"/>
      <c r="AR47" s="27"/>
    </row>
    <row r="48" spans="1:44" x14ac:dyDescent="0.3">
      <c r="A48" s="26"/>
      <c r="B48" s="24"/>
      <c r="C48" s="25"/>
      <c r="D48" s="26"/>
      <c r="E48" s="6"/>
      <c r="F48" s="24"/>
      <c r="G48" s="26"/>
      <c r="H48" s="27"/>
      <c r="I48" s="27"/>
      <c r="J48" s="28"/>
      <c r="K48" s="29"/>
      <c r="L48" s="29"/>
      <c r="M48" s="27"/>
      <c r="N48" s="27"/>
      <c r="O48" s="27"/>
      <c r="P48" s="25"/>
      <c r="Q48" s="25"/>
      <c r="R48" s="25"/>
      <c r="S48" s="67"/>
      <c r="T48" s="29"/>
      <c r="U48" s="28"/>
      <c r="V48" s="28"/>
      <c r="W48" s="28"/>
      <c r="X48" s="28"/>
      <c r="Y48" s="28"/>
      <c r="Z48" s="28"/>
      <c r="AA48" s="28"/>
      <c r="AB48" s="28"/>
      <c r="AC48" s="28"/>
      <c r="AD48" s="28"/>
      <c r="AE48" s="28"/>
      <c r="AF48" s="28"/>
      <c r="AG48" s="28"/>
      <c r="AH48" s="28"/>
      <c r="AI48" s="28"/>
      <c r="AJ48" s="28"/>
      <c r="AK48" s="28"/>
      <c r="AL48" s="28"/>
      <c r="AM48" s="28"/>
      <c r="AN48" s="27"/>
      <c r="AO48" s="24"/>
      <c r="AP48" s="24"/>
      <c r="AQ48" s="24"/>
      <c r="AR48" s="27"/>
    </row>
    <row r="49" spans="1:44" x14ac:dyDescent="0.3">
      <c r="A49" s="26"/>
      <c r="B49" s="24"/>
      <c r="C49" s="25"/>
      <c r="D49" s="26"/>
      <c r="E49" s="6"/>
      <c r="F49" s="24"/>
      <c r="G49" s="25"/>
      <c r="H49" s="27"/>
      <c r="I49" s="27"/>
      <c r="J49" s="28"/>
      <c r="K49" s="29"/>
      <c r="L49" s="29"/>
      <c r="M49" s="27"/>
      <c r="N49" s="27"/>
      <c r="O49" s="27"/>
      <c r="P49" s="25"/>
      <c r="Q49" s="25"/>
      <c r="R49" s="25"/>
      <c r="S49" s="67"/>
      <c r="T49" s="29"/>
      <c r="U49" s="28"/>
      <c r="V49" s="28"/>
      <c r="W49" s="28"/>
      <c r="X49" s="28"/>
      <c r="Y49" s="28"/>
      <c r="Z49" s="28"/>
      <c r="AA49" s="28"/>
      <c r="AB49" s="28"/>
      <c r="AC49" s="28"/>
      <c r="AD49" s="28"/>
      <c r="AE49" s="28"/>
      <c r="AF49" s="28"/>
      <c r="AG49" s="28"/>
      <c r="AH49" s="28"/>
      <c r="AI49" s="28"/>
      <c r="AJ49" s="28"/>
      <c r="AK49" s="28"/>
      <c r="AL49" s="28"/>
      <c r="AM49" s="28"/>
      <c r="AN49" s="27"/>
      <c r="AO49" s="24"/>
      <c r="AP49" s="24"/>
      <c r="AQ49" s="24"/>
      <c r="AR49" s="27"/>
    </row>
    <row r="50" spans="1:44" x14ac:dyDescent="0.3">
      <c r="A50" s="26"/>
      <c r="B50" s="24"/>
      <c r="C50" s="25"/>
      <c r="D50" s="26"/>
      <c r="E50" s="6"/>
      <c r="F50" s="24"/>
      <c r="G50" s="25"/>
      <c r="H50" s="27"/>
      <c r="I50" s="27"/>
      <c r="J50" s="28"/>
      <c r="K50" s="29"/>
      <c r="L50" s="29"/>
      <c r="M50" s="27"/>
      <c r="N50" s="27"/>
      <c r="O50" s="27"/>
      <c r="P50" s="25"/>
      <c r="Q50" s="25"/>
      <c r="R50" s="25"/>
      <c r="S50" s="67"/>
      <c r="T50" s="29"/>
      <c r="U50" s="28"/>
      <c r="V50" s="28"/>
      <c r="W50" s="28"/>
      <c r="X50" s="28"/>
      <c r="Y50" s="28"/>
      <c r="Z50" s="28"/>
      <c r="AA50" s="28"/>
      <c r="AB50" s="28"/>
      <c r="AC50" s="28"/>
      <c r="AD50" s="28"/>
      <c r="AE50" s="28"/>
      <c r="AF50" s="28"/>
      <c r="AG50" s="28"/>
      <c r="AH50" s="28"/>
      <c r="AI50" s="28"/>
      <c r="AJ50" s="28"/>
      <c r="AK50" s="28"/>
      <c r="AL50" s="28"/>
      <c r="AM50" s="28"/>
      <c r="AN50" s="27"/>
      <c r="AO50" s="24"/>
      <c r="AP50" s="24"/>
      <c r="AQ50" s="24"/>
      <c r="AR50" s="27"/>
    </row>
    <row r="51" spans="1:44" x14ac:dyDescent="0.3">
      <c r="A51" s="26"/>
      <c r="B51" s="24"/>
      <c r="C51" s="25"/>
      <c r="D51" s="26"/>
      <c r="E51" s="6"/>
      <c r="F51" s="24"/>
      <c r="G51" s="26"/>
      <c r="H51" s="27"/>
      <c r="I51" s="27"/>
      <c r="J51" s="28"/>
      <c r="K51" s="29"/>
      <c r="L51" s="29"/>
      <c r="M51" s="27"/>
      <c r="N51" s="27"/>
      <c r="O51" s="27"/>
      <c r="P51" s="25"/>
      <c r="Q51" s="25"/>
      <c r="R51" s="25"/>
      <c r="S51" s="67"/>
      <c r="T51" s="29"/>
      <c r="U51" s="28"/>
      <c r="V51" s="28"/>
      <c r="W51" s="28"/>
      <c r="X51" s="28"/>
      <c r="Y51" s="28"/>
      <c r="Z51" s="28"/>
      <c r="AA51" s="28"/>
      <c r="AB51" s="28"/>
      <c r="AC51" s="28"/>
      <c r="AD51" s="28"/>
      <c r="AE51" s="28"/>
      <c r="AF51" s="28"/>
      <c r="AG51" s="28"/>
      <c r="AH51" s="28"/>
      <c r="AI51" s="28"/>
      <c r="AJ51" s="28"/>
      <c r="AK51" s="28"/>
      <c r="AL51" s="28"/>
      <c r="AM51" s="28"/>
      <c r="AN51" s="27"/>
      <c r="AO51" s="24"/>
      <c r="AP51" s="24"/>
      <c r="AQ51" s="24"/>
      <c r="AR51" s="27"/>
    </row>
    <row r="52" spans="1:44" x14ac:dyDescent="0.3">
      <c r="A52" s="26"/>
      <c r="B52" s="24"/>
      <c r="C52" s="25"/>
      <c r="D52" s="26"/>
      <c r="E52" s="6"/>
      <c r="F52" s="24"/>
      <c r="G52" s="26"/>
      <c r="H52" s="27"/>
      <c r="I52" s="27"/>
      <c r="J52" s="28"/>
      <c r="K52" s="29"/>
      <c r="L52" s="29"/>
      <c r="M52" s="27"/>
      <c r="N52" s="27"/>
      <c r="O52" s="27"/>
      <c r="P52" s="25"/>
      <c r="Q52" s="25"/>
      <c r="R52" s="25"/>
      <c r="S52" s="67"/>
      <c r="T52" s="29"/>
      <c r="U52" s="28"/>
      <c r="V52" s="28"/>
      <c r="W52" s="28"/>
      <c r="X52" s="28"/>
      <c r="Y52" s="28"/>
      <c r="Z52" s="28"/>
      <c r="AA52" s="28"/>
      <c r="AB52" s="28"/>
      <c r="AC52" s="28"/>
      <c r="AD52" s="28"/>
      <c r="AE52" s="28"/>
      <c r="AF52" s="28"/>
      <c r="AG52" s="28"/>
      <c r="AH52" s="28"/>
      <c r="AI52" s="28"/>
      <c r="AJ52" s="28"/>
      <c r="AK52" s="28"/>
      <c r="AL52" s="28"/>
      <c r="AM52" s="28"/>
      <c r="AN52" s="27"/>
      <c r="AO52" s="24"/>
      <c r="AP52" s="24"/>
      <c r="AQ52" s="24"/>
      <c r="AR52" s="27"/>
    </row>
    <row r="53" spans="1:44" x14ac:dyDescent="0.3">
      <c r="A53" s="26"/>
      <c r="B53" s="24"/>
      <c r="C53" s="25"/>
      <c r="D53" s="26"/>
      <c r="E53" s="6"/>
      <c r="F53" s="24"/>
      <c r="G53" s="26"/>
      <c r="H53" s="27"/>
      <c r="I53" s="27"/>
      <c r="J53" s="28"/>
      <c r="K53" s="29"/>
      <c r="L53" s="29"/>
      <c r="M53" s="27"/>
      <c r="N53" s="27"/>
      <c r="O53" s="27"/>
      <c r="P53" s="25"/>
      <c r="Q53" s="25"/>
      <c r="R53" s="25"/>
      <c r="S53" s="67"/>
      <c r="T53" s="29"/>
      <c r="U53" s="28"/>
      <c r="V53" s="28"/>
      <c r="W53" s="28"/>
      <c r="X53" s="28"/>
      <c r="Y53" s="28"/>
      <c r="Z53" s="28"/>
      <c r="AA53" s="28"/>
      <c r="AB53" s="28"/>
      <c r="AC53" s="28"/>
      <c r="AD53" s="28"/>
      <c r="AE53" s="28"/>
      <c r="AF53" s="28"/>
      <c r="AG53" s="28"/>
      <c r="AH53" s="28"/>
      <c r="AI53" s="28"/>
      <c r="AJ53" s="28"/>
      <c r="AK53" s="28"/>
      <c r="AL53" s="28"/>
      <c r="AM53" s="28"/>
      <c r="AN53" s="27"/>
      <c r="AO53" s="24"/>
      <c r="AP53" s="24"/>
      <c r="AQ53" s="24"/>
      <c r="AR53" s="27"/>
    </row>
    <row r="54" spans="1:44" x14ac:dyDescent="0.3">
      <c r="A54" s="26"/>
      <c r="B54" s="24"/>
      <c r="C54" s="25"/>
      <c r="D54" s="26"/>
      <c r="E54" s="6"/>
      <c r="F54" s="24"/>
      <c r="G54" s="26"/>
      <c r="H54" s="27"/>
      <c r="I54" s="27"/>
      <c r="J54" s="28"/>
      <c r="K54" s="29"/>
      <c r="L54" s="29"/>
      <c r="M54" s="27"/>
      <c r="N54" s="27"/>
      <c r="O54" s="27"/>
      <c r="P54" s="25"/>
      <c r="Q54" s="25"/>
      <c r="R54" s="25"/>
      <c r="S54" s="67"/>
      <c r="T54" s="29"/>
      <c r="U54" s="28"/>
      <c r="V54" s="28"/>
      <c r="W54" s="28"/>
      <c r="X54" s="28"/>
      <c r="Y54" s="28"/>
      <c r="Z54" s="28"/>
      <c r="AA54" s="28"/>
      <c r="AB54" s="28"/>
      <c r="AC54" s="28"/>
      <c r="AD54" s="28"/>
      <c r="AE54" s="28"/>
      <c r="AF54" s="28"/>
      <c r="AG54" s="28"/>
      <c r="AH54" s="28"/>
      <c r="AI54" s="28"/>
      <c r="AJ54" s="28"/>
      <c r="AK54" s="28"/>
      <c r="AL54" s="28"/>
      <c r="AM54" s="28"/>
      <c r="AN54" s="27"/>
      <c r="AO54" s="24"/>
      <c r="AP54" s="24"/>
      <c r="AQ54" s="24"/>
      <c r="AR54" s="27"/>
    </row>
    <row r="55" spans="1:44" x14ac:dyDescent="0.3">
      <c r="A55" s="26"/>
      <c r="B55" s="24"/>
      <c r="C55" s="25"/>
      <c r="D55" s="26"/>
      <c r="E55" s="6"/>
      <c r="F55" s="24"/>
      <c r="G55" s="26"/>
      <c r="H55" s="27"/>
      <c r="I55" s="27"/>
      <c r="J55" s="28"/>
      <c r="K55" s="29"/>
      <c r="L55" s="29"/>
      <c r="M55" s="27"/>
      <c r="N55" s="27"/>
      <c r="O55" s="27"/>
      <c r="P55" s="25"/>
      <c r="Q55" s="25"/>
      <c r="R55" s="25"/>
      <c r="S55" s="68"/>
      <c r="T55" s="29"/>
      <c r="U55" s="49"/>
      <c r="V55" s="28"/>
      <c r="W55" s="28"/>
      <c r="X55" s="28"/>
      <c r="Y55" s="28"/>
      <c r="Z55" s="28"/>
      <c r="AA55" s="28"/>
      <c r="AB55" s="28"/>
      <c r="AC55" s="28"/>
      <c r="AD55" s="28"/>
      <c r="AE55" s="28"/>
      <c r="AF55" s="28"/>
      <c r="AG55" s="28"/>
      <c r="AH55" s="28"/>
      <c r="AI55" s="28"/>
      <c r="AJ55" s="28"/>
      <c r="AK55" s="28"/>
      <c r="AL55" s="28"/>
      <c r="AM55" s="28"/>
      <c r="AN55" s="27"/>
      <c r="AO55" s="24"/>
      <c r="AP55" s="24"/>
      <c r="AQ55" s="24"/>
      <c r="AR55" s="27"/>
    </row>
    <row r="56" spans="1:44" x14ac:dyDescent="0.3">
      <c r="A56" s="26"/>
      <c r="B56" s="24"/>
      <c r="C56" s="25"/>
      <c r="D56" s="26"/>
      <c r="E56" s="6"/>
      <c r="F56" s="24"/>
      <c r="G56" s="26"/>
      <c r="H56" s="27"/>
      <c r="I56" s="27"/>
      <c r="J56" s="28"/>
      <c r="K56" s="29"/>
      <c r="L56" s="29"/>
      <c r="M56" s="27"/>
      <c r="N56" s="27"/>
      <c r="O56" s="27"/>
      <c r="P56" s="25"/>
      <c r="Q56" s="25"/>
      <c r="R56" s="25"/>
      <c r="S56" s="67"/>
      <c r="T56" s="29"/>
      <c r="U56" s="28"/>
      <c r="V56" s="28"/>
      <c r="W56" s="28"/>
      <c r="X56" s="28"/>
      <c r="Y56" s="28"/>
      <c r="Z56" s="28"/>
      <c r="AA56" s="28"/>
      <c r="AB56" s="28"/>
      <c r="AC56" s="28"/>
      <c r="AD56" s="28"/>
      <c r="AE56" s="28"/>
      <c r="AF56" s="28"/>
      <c r="AG56" s="28"/>
      <c r="AH56" s="28"/>
      <c r="AI56" s="28"/>
      <c r="AJ56" s="28"/>
      <c r="AK56" s="28"/>
      <c r="AL56" s="28"/>
      <c r="AM56" s="28"/>
      <c r="AN56" s="27"/>
      <c r="AO56" s="24"/>
      <c r="AP56" s="24"/>
      <c r="AQ56" s="24"/>
      <c r="AR56" s="27"/>
    </row>
    <row r="57" spans="1:44" x14ac:dyDescent="0.3">
      <c r="A57" s="26"/>
      <c r="B57" s="24"/>
      <c r="C57" s="25"/>
      <c r="D57" s="26"/>
      <c r="E57" s="6"/>
      <c r="F57" s="24"/>
      <c r="G57" s="26"/>
      <c r="H57" s="27"/>
      <c r="I57" s="27"/>
      <c r="J57" s="28"/>
      <c r="K57" s="29"/>
      <c r="L57" s="29"/>
      <c r="M57" s="27"/>
      <c r="N57" s="27"/>
      <c r="O57" s="27"/>
      <c r="P57" s="25"/>
      <c r="Q57" s="25"/>
      <c r="R57" s="25"/>
      <c r="S57" s="68"/>
      <c r="T57" s="29"/>
      <c r="U57" s="49"/>
      <c r="V57" s="28"/>
      <c r="W57" s="28"/>
      <c r="X57" s="28"/>
      <c r="Y57" s="28"/>
      <c r="Z57" s="28"/>
      <c r="AA57" s="28"/>
      <c r="AB57" s="28"/>
      <c r="AC57" s="28"/>
      <c r="AD57" s="28"/>
      <c r="AE57" s="28"/>
      <c r="AF57" s="28"/>
      <c r="AG57" s="28"/>
      <c r="AH57" s="28"/>
      <c r="AI57" s="28"/>
      <c r="AJ57" s="28"/>
      <c r="AK57" s="28"/>
      <c r="AL57" s="28"/>
      <c r="AM57" s="28"/>
      <c r="AN57" s="27"/>
      <c r="AO57" s="24"/>
      <c r="AP57" s="24"/>
      <c r="AQ57" s="24"/>
      <c r="AR57" s="27"/>
    </row>
    <row r="58" spans="1:44" x14ac:dyDescent="0.3">
      <c r="A58" s="26"/>
      <c r="B58" s="24"/>
      <c r="C58" s="25"/>
      <c r="D58" s="26"/>
      <c r="E58" s="6"/>
      <c r="F58" s="24"/>
      <c r="G58" s="26"/>
      <c r="H58" s="27"/>
      <c r="I58" s="27"/>
      <c r="J58" s="28"/>
      <c r="K58" s="29"/>
      <c r="L58" s="29"/>
      <c r="M58" s="27"/>
      <c r="N58" s="27"/>
      <c r="O58" s="27"/>
      <c r="P58" s="25"/>
      <c r="Q58" s="25"/>
      <c r="R58" s="25"/>
      <c r="S58" s="67"/>
      <c r="T58" s="29"/>
      <c r="U58" s="28"/>
      <c r="V58" s="28"/>
      <c r="W58" s="28"/>
      <c r="X58" s="28"/>
      <c r="Y58" s="28"/>
      <c r="Z58" s="28"/>
      <c r="AA58" s="28"/>
      <c r="AB58" s="28"/>
      <c r="AC58" s="28"/>
      <c r="AD58" s="28"/>
      <c r="AE58" s="28"/>
      <c r="AF58" s="28"/>
      <c r="AG58" s="28"/>
      <c r="AH58" s="28"/>
      <c r="AI58" s="28"/>
      <c r="AJ58" s="28"/>
      <c r="AK58" s="28"/>
      <c r="AL58" s="28"/>
      <c r="AM58" s="28"/>
      <c r="AN58" s="27"/>
      <c r="AO58" s="24"/>
      <c r="AP58" s="24"/>
      <c r="AQ58" s="24"/>
      <c r="AR58" s="27"/>
    </row>
    <row r="59" spans="1:44" x14ac:dyDescent="0.3">
      <c r="A59" s="26"/>
      <c r="B59" s="24"/>
      <c r="C59" s="25"/>
      <c r="D59" s="26"/>
      <c r="E59" s="6"/>
      <c r="F59" s="24"/>
      <c r="G59" s="26"/>
      <c r="H59" s="27"/>
      <c r="I59" s="27"/>
      <c r="J59" s="28"/>
      <c r="K59" s="29"/>
      <c r="L59" s="29"/>
      <c r="M59" s="27"/>
      <c r="N59" s="27"/>
      <c r="O59" s="27"/>
      <c r="P59" s="25"/>
      <c r="Q59" s="25"/>
      <c r="R59" s="25"/>
      <c r="S59" s="73"/>
      <c r="T59" s="29"/>
      <c r="U59" s="28"/>
      <c r="V59" s="28"/>
      <c r="W59" s="28"/>
      <c r="X59" s="28"/>
      <c r="Y59" s="28"/>
      <c r="Z59" s="28"/>
      <c r="AA59" s="28"/>
      <c r="AB59" s="28"/>
      <c r="AC59" s="28"/>
      <c r="AD59" s="28"/>
      <c r="AE59" s="28"/>
      <c r="AF59" s="28"/>
      <c r="AG59" s="28"/>
      <c r="AH59" s="28"/>
      <c r="AI59" s="28"/>
      <c r="AJ59" s="28"/>
      <c r="AK59" s="28"/>
      <c r="AL59" s="28"/>
      <c r="AM59" s="28"/>
      <c r="AN59" s="27"/>
      <c r="AO59" s="24"/>
      <c r="AP59" s="24"/>
      <c r="AQ59" s="24"/>
      <c r="AR59" s="27"/>
    </row>
    <row r="60" spans="1:44" x14ac:dyDescent="0.3">
      <c r="A60" s="26"/>
      <c r="B60" s="24"/>
      <c r="C60" s="25"/>
      <c r="D60" s="26"/>
      <c r="E60" s="6"/>
      <c r="F60" s="24"/>
      <c r="G60" s="26"/>
      <c r="H60" s="27"/>
      <c r="I60" s="27"/>
      <c r="J60" s="28"/>
      <c r="K60" s="29"/>
      <c r="L60" s="29"/>
      <c r="M60" s="27"/>
      <c r="N60" s="27"/>
      <c r="O60" s="27"/>
      <c r="P60" s="25"/>
      <c r="Q60" s="25"/>
      <c r="R60" s="25"/>
      <c r="S60" s="67"/>
      <c r="T60" s="29"/>
      <c r="U60" s="28"/>
      <c r="V60" s="28"/>
      <c r="W60" s="28"/>
      <c r="X60" s="28"/>
      <c r="Y60" s="28"/>
      <c r="Z60" s="28"/>
      <c r="AA60" s="28"/>
      <c r="AB60" s="28"/>
      <c r="AC60" s="28"/>
      <c r="AD60" s="28"/>
      <c r="AE60" s="28"/>
      <c r="AF60" s="28"/>
      <c r="AG60" s="28"/>
      <c r="AH60" s="28"/>
      <c r="AI60" s="28"/>
      <c r="AJ60" s="28"/>
      <c r="AK60" s="28"/>
      <c r="AL60" s="28"/>
      <c r="AM60" s="28"/>
      <c r="AN60" s="27"/>
      <c r="AO60" s="24"/>
      <c r="AP60" s="24"/>
      <c r="AQ60" s="24"/>
      <c r="AR60" s="27"/>
    </row>
    <row r="61" spans="1:44" x14ac:dyDescent="0.3">
      <c r="A61" s="26"/>
      <c r="B61" s="24"/>
      <c r="C61" s="25"/>
      <c r="D61" s="26"/>
      <c r="E61" s="6"/>
      <c r="F61" s="24"/>
      <c r="G61" s="26"/>
      <c r="H61" s="27"/>
      <c r="I61" s="27"/>
      <c r="J61" s="28"/>
      <c r="K61" s="29"/>
      <c r="L61" s="29"/>
      <c r="M61" s="27"/>
      <c r="N61" s="27"/>
      <c r="O61" s="27"/>
      <c r="P61" s="25"/>
      <c r="Q61" s="25"/>
      <c r="R61" s="25"/>
      <c r="S61" s="67"/>
      <c r="T61" s="29"/>
      <c r="U61" s="28"/>
      <c r="V61" s="28"/>
      <c r="W61" s="28"/>
      <c r="X61" s="28"/>
      <c r="Y61" s="28"/>
      <c r="Z61" s="28"/>
      <c r="AA61" s="28"/>
      <c r="AB61" s="28"/>
      <c r="AC61" s="28"/>
      <c r="AD61" s="28"/>
      <c r="AE61" s="28"/>
      <c r="AF61" s="28"/>
      <c r="AG61" s="28"/>
      <c r="AH61" s="28"/>
      <c r="AI61" s="28"/>
      <c r="AJ61" s="28"/>
      <c r="AK61" s="28"/>
      <c r="AL61" s="28"/>
      <c r="AM61" s="28"/>
      <c r="AN61" s="27"/>
      <c r="AO61" s="24"/>
      <c r="AP61" s="24"/>
      <c r="AQ61" s="24"/>
      <c r="AR61" s="27"/>
    </row>
    <row r="62" spans="1:44" x14ac:dyDescent="0.3">
      <c r="A62" s="26"/>
      <c r="B62" s="24"/>
      <c r="C62" s="25"/>
      <c r="D62" s="26"/>
      <c r="E62" s="26"/>
      <c r="F62" s="26"/>
      <c r="G62" s="26"/>
      <c r="H62" s="26"/>
      <c r="I62" s="27"/>
      <c r="J62" s="34"/>
      <c r="K62" s="29"/>
      <c r="L62" s="29"/>
      <c r="M62" s="34"/>
      <c r="N62" s="39"/>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row>
    <row r="63" spans="1:44" x14ac:dyDescent="0.3">
      <c r="A63" s="26"/>
      <c r="B63" s="24"/>
      <c r="C63" s="25"/>
      <c r="D63" s="26"/>
      <c r="E63" s="6"/>
      <c r="F63" s="24"/>
      <c r="G63" s="26"/>
      <c r="H63" s="27"/>
      <c r="I63" s="27"/>
      <c r="J63" s="28"/>
      <c r="K63" s="29"/>
      <c r="L63" s="29"/>
      <c r="M63" s="27"/>
      <c r="N63" s="27"/>
      <c r="O63" s="27"/>
      <c r="P63" s="25"/>
      <c r="Q63" s="25"/>
      <c r="R63" s="25"/>
      <c r="S63" s="67"/>
      <c r="T63" s="29"/>
      <c r="U63" s="28"/>
      <c r="V63" s="28"/>
      <c r="W63" s="28"/>
      <c r="X63" s="53"/>
      <c r="Y63" s="53"/>
      <c r="Z63" s="53"/>
      <c r="AA63" s="53"/>
      <c r="AB63" s="53"/>
      <c r="AC63" s="53"/>
      <c r="AD63" s="53"/>
      <c r="AE63" s="53"/>
      <c r="AF63" s="53"/>
      <c r="AG63" s="28"/>
      <c r="AH63" s="28"/>
      <c r="AI63" s="28"/>
      <c r="AJ63" s="28"/>
      <c r="AK63" s="28"/>
      <c r="AL63" s="28"/>
      <c r="AM63" s="28"/>
      <c r="AN63" s="27"/>
      <c r="AO63" s="24"/>
      <c r="AP63" s="24"/>
      <c r="AQ63" s="24"/>
      <c r="AR63" s="27"/>
    </row>
    <row r="64" spans="1:44" x14ac:dyDescent="0.3">
      <c r="A64" s="26"/>
      <c r="B64" s="24"/>
      <c r="C64" s="25"/>
      <c r="D64" s="26"/>
      <c r="E64" s="6"/>
      <c r="F64" s="24"/>
      <c r="G64" s="25"/>
      <c r="H64" s="27"/>
      <c r="I64" s="27"/>
      <c r="J64" s="28"/>
      <c r="K64" s="29"/>
      <c r="L64" s="29"/>
      <c r="M64" s="27"/>
      <c r="N64" s="27"/>
      <c r="O64" s="27"/>
      <c r="P64" s="25"/>
      <c r="Q64" s="25"/>
      <c r="R64" s="25"/>
      <c r="S64" s="67"/>
      <c r="T64" s="29"/>
      <c r="U64" s="28"/>
      <c r="V64" s="28"/>
      <c r="W64" s="28"/>
      <c r="X64" s="28"/>
      <c r="Y64" s="28"/>
      <c r="Z64" s="28"/>
      <c r="AA64" s="28"/>
      <c r="AB64" s="74"/>
      <c r="AC64" s="74"/>
      <c r="AD64" s="74"/>
      <c r="AE64" s="74"/>
      <c r="AF64" s="74"/>
      <c r="AG64" s="28"/>
      <c r="AH64" s="28"/>
      <c r="AI64" s="28"/>
      <c r="AJ64" s="28"/>
      <c r="AK64" s="28"/>
      <c r="AL64" s="28"/>
      <c r="AM64" s="28"/>
      <c r="AN64" s="27"/>
      <c r="AO64" s="24"/>
      <c r="AP64" s="24"/>
      <c r="AQ64" s="24"/>
      <c r="AR64" s="27"/>
    </row>
    <row r="65" spans="1:44" x14ac:dyDescent="0.3">
      <c r="A65" s="26"/>
      <c r="B65" s="24"/>
      <c r="C65" s="25"/>
      <c r="D65" s="26"/>
      <c r="E65" s="6"/>
      <c r="F65" s="24"/>
      <c r="G65" s="26"/>
      <c r="H65" s="27"/>
      <c r="I65" s="27"/>
      <c r="J65" s="28"/>
      <c r="K65" s="29"/>
      <c r="L65" s="29"/>
      <c r="M65" s="27"/>
      <c r="N65" s="27"/>
      <c r="O65" s="27"/>
      <c r="P65" s="25"/>
      <c r="Q65" s="25"/>
      <c r="R65" s="25"/>
      <c r="S65" s="67"/>
      <c r="T65" s="29"/>
      <c r="U65" s="28"/>
      <c r="V65" s="28"/>
      <c r="W65" s="28"/>
      <c r="X65" s="28"/>
      <c r="Y65" s="28"/>
      <c r="Z65" s="28"/>
      <c r="AA65" s="28"/>
      <c r="AB65" s="28"/>
      <c r="AC65" s="28"/>
      <c r="AD65" s="28"/>
      <c r="AE65" s="28"/>
      <c r="AF65" s="28"/>
      <c r="AG65" s="28"/>
      <c r="AH65" s="28"/>
      <c r="AI65" s="28"/>
      <c r="AJ65" s="28"/>
      <c r="AK65" s="28"/>
      <c r="AL65" s="28"/>
      <c r="AM65" s="28"/>
      <c r="AN65" s="27"/>
      <c r="AO65" s="24"/>
      <c r="AP65" s="24"/>
      <c r="AQ65" s="24"/>
      <c r="AR65" s="27"/>
    </row>
    <row r="66" spans="1:44" x14ac:dyDescent="0.3">
      <c r="A66" s="26"/>
      <c r="B66" s="24"/>
      <c r="C66" s="25"/>
      <c r="D66" s="26"/>
      <c r="E66" s="6"/>
      <c r="F66" s="24"/>
      <c r="G66" s="25"/>
      <c r="H66" s="27"/>
      <c r="I66" s="27"/>
      <c r="J66" s="28"/>
      <c r="K66" s="29"/>
      <c r="L66" s="29"/>
      <c r="M66" s="27"/>
      <c r="N66" s="27"/>
      <c r="O66" s="27"/>
      <c r="P66" s="25"/>
      <c r="Q66" s="25"/>
      <c r="R66" s="25"/>
      <c r="S66" s="67"/>
      <c r="T66" s="29"/>
      <c r="U66" s="28"/>
      <c r="V66" s="28"/>
      <c r="W66" s="28"/>
      <c r="X66" s="28"/>
      <c r="Y66" s="28"/>
      <c r="Z66" s="28"/>
      <c r="AA66" s="28"/>
      <c r="AB66" s="28"/>
      <c r="AC66" s="28"/>
      <c r="AD66" s="28"/>
      <c r="AE66" s="28"/>
      <c r="AF66" s="28"/>
      <c r="AG66" s="28"/>
      <c r="AH66" s="28"/>
      <c r="AI66" s="28"/>
      <c r="AJ66" s="28"/>
      <c r="AK66" s="28"/>
      <c r="AL66" s="28"/>
      <c r="AM66" s="28"/>
      <c r="AN66" s="27"/>
      <c r="AO66" s="24"/>
      <c r="AP66" s="24"/>
      <c r="AQ66" s="24"/>
      <c r="AR66" s="27"/>
    </row>
    <row r="67" spans="1:44" x14ac:dyDescent="0.3">
      <c r="A67" s="26"/>
      <c r="B67" s="24"/>
      <c r="C67" s="25"/>
      <c r="D67" s="26"/>
      <c r="E67" s="26"/>
      <c r="F67" s="26"/>
      <c r="G67" s="26"/>
      <c r="H67" s="26"/>
      <c r="I67" s="27"/>
      <c r="J67" s="34"/>
      <c r="K67" s="29"/>
      <c r="L67" s="29"/>
      <c r="M67" s="34"/>
      <c r="N67" s="39"/>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row>
    <row r="68" spans="1:44" x14ac:dyDescent="0.3">
      <c r="A68" s="26"/>
      <c r="B68" s="24"/>
      <c r="C68" s="25"/>
      <c r="D68" s="26"/>
      <c r="E68" s="6"/>
      <c r="F68" s="24"/>
      <c r="G68" s="26"/>
      <c r="H68" s="27"/>
      <c r="I68" s="27"/>
      <c r="J68" s="28"/>
      <c r="K68" s="29"/>
      <c r="L68" s="29"/>
      <c r="M68" s="27"/>
      <c r="N68" s="27"/>
      <c r="O68" s="27"/>
      <c r="P68" s="25"/>
      <c r="Q68" s="25"/>
      <c r="R68" s="25"/>
      <c r="S68" s="67"/>
      <c r="T68" s="29"/>
      <c r="U68" s="28"/>
      <c r="V68" s="28"/>
      <c r="W68" s="28"/>
      <c r="X68" s="28"/>
      <c r="Y68" s="28"/>
      <c r="Z68" s="28"/>
      <c r="AA68" s="28"/>
      <c r="AB68" s="28"/>
      <c r="AC68" s="28"/>
      <c r="AD68" s="28"/>
      <c r="AE68" s="28"/>
      <c r="AF68" s="28"/>
      <c r="AG68" s="28"/>
      <c r="AH68" s="28"/>
      <c r="AI68" s="28"/>
      <c r="AJ68" s="28"/>
      <c r="AK68" s="28"/>
      <c r="AL68" s="28"/>
      <c r="AM68" s="28"/>
      <c r="AN68" s="27"/>
      <c r="AO68" s="24"/>
      <c r="AP68" s="24"/>
      <c r="AQ68" s="24"/>
      <c r="AR68" s="27"/>
    </row>
    <row r="69" spans="1:44" x14ac:dyDescent="0.3">
      <c r="A69" s="26"/>
      <c r="B69" s="24"/>
      <c r="C69" s="25"/>
      <c r="D69" s="26"/>
      <c r="E69" s="6"/>
      <c r="F69" s="24"/>
      <c r="G69" s="25"/>
      <c r="H69" s="27"/>
      <c r="I69" s="27"/>
      <c r="J69" s="28"/>
      <c r="K69" s="29"/>
      <c r="L69" s="29"/>
      <c r="M69" s="27"/>
      <c r="N69" s="27"/>
      <c r="O69" s="27"/>
      <c r="P69" s="25"/>
      <c r="Q69" s="25"/>
      <c r="R69" s="25"/>
      <c r="S69" s="67"/>
      <c r="T69" s="29"/>
      <c r="U69" s="28"/>
      <c r="V69" s="28"/>
      <c r="W69" s="28"/>
      <c r="X69" s="28"/>
      <c r="Y69" s="28"/>
      <c r="Z69" s="28"/>
      <c r="AA69" s="28"/>
      <c r="AB69" s="28"/>
      <c r="AC69" s="28"/>
      <c r="AD69" s="28"/>
      <c r="AE69" s="28"/>
      <c r="AF69" s="28"/>
      <c r="AG69" s="28"/>
      <c r="AH69" s="28"/>
      <c r="AI69" s="28"/>
      <c r="AJ69" s="28"/>
      <c r="AK69" s="28"/>
      <c r="AL69" s="28"/>
      <c r="AM69" s="28"/>
      <c r="AN69" s="27"/>
      <c r="AO69" s="24"/>
      <c r="AP69" s="24"/>
      <c r="AQ69" s="24"/>
      <c r="AR69" s="27"/>
    </row>
    <row r="70" spans="1:44" x14ac:dyDescent="0.3">
      <c r="A70" s="26"/>
      <c r="B70" s="24"/>
      <c r="C70" s="25"/>
      <c r="D70" s="26"/>
      <c r="E70" s="26"/>
      <c r="F70" s="26"/>
      <c r="G70" s="26"/>
      <c r="H70" s="26"/>
      <c r="I70" s="27"/>
      <c r="J70" s="34"/>
      <c r="K70" s="29"/>
      <c r="L70" s="29"/>
      <c r="M70" s="34"/>
      <c r="N70" s="39"/>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row>
    <row r="71" spans="1:44" x14ac:dyDescent="0.3">
      <c r="A71" s="26"/>
      <c r="B71" s="24"/>
      <c r="C71" s="25"/>
      <c r="D71" s="26"/>
      <c r="E71" s="6"/>
      <c r="F71" s="24"/>
      <c r="G71" s="26"/>
      <c r="H71" s="27"/>
      <c r="I71" s="27"/>
      <c r="J71" s="28"/>
      <c r="K71" s="29"/>
      <c r="L71" s="29"/>
      <c r="M71" s="27"/>
      <c r="N71" s="27"/>
      <c r="O71" s="27"/>
      <c r="P71" s="25"/>
      <c r="Q71" s="25"/>
      <c r="R71" s="25"/>
      <c r="S71" s="67"/>
      <c r="T71" s="29"/>
      <c r="U71" s="28"/>
      <c r="V71" s="28"/>
      <c r="W71" s="28"/>
      <c r="X71" s="28"/>
      <c r="Y71" s="28"/>
      <c r="Z71" s="28"/>
      <c r="AA71" s="28"/>
      <c r="AB71" s="28"/>
      <c r="AC71" s="28"/>
      <c r="AD71" s="28"/>
      <c r="AE71" s="28"/>
      <c r="AF71" s="28"/>
      <c r="AG71" s="28"/>
      <c r="AH71" s="28"/>
      <c r="AI71" s="28"/>
      <c r="AJ71" s="28"/>
      <c r="AK71" s="28"/>
      <c r="AL71" s="28"/>
      <c r="AM71" s="28"/>
      <c r="AN71" s="27"/>
      <c r="AO71" s="24"/>
      <c r="AP71" s="24"/>
      <c r="AQ71" s="24"/>
      <c r="AR71" s="27"/>
    </row>
    <row r="72" spans="1:44" x14ac:dyDescent="0.3">
      <c r="A72" s="26"/>
      <c r="B72" s="24"/>
      <c r="C72" s="25"/>
      <c r="D72" s="26"/>
      <c r="E72" s="6"/>
      <c r="F72" s="24"/>
      <c r="G72" s="26"/>
      <c r="H72" s="27"/>
      <c r="I72" s="27"/>
      <c r="J72" s="28"/>
      <c r="K72" s="29"/>
      <c r="L72" s="29"/>
      <c r="M72" s="27"/>
      <c r="N72" s="27"/>
      <c r="O72" s="27"/>
      <c r="P72" s="25"/>
      <c r="Q72" s="25"/>
      <c r="R72" s="25"/>
      <c r="S72" s="67"/>
      <c r="T72" s="29"/>
      <c r="U72" s="28"/>
      <c r="V72" s="28"/>
      <c r="W72" s="28"/>
      <c r="X72" s="28"/>
      <c r="Y72" s="28"/>
      <c r="Z72" s="28"/>
      <c r="AA72" s="28"/>
      <c r="AB72" s="28"/>
      <c r="AC72" s="28"/>
      <c r="AD72" s="28"/>
      <c r="AE72" s="28"/>
      <c r="AF72" s="28"/>
      <c r="AG72" s="28"/>
      <c r="AH72" s="28"/>
      <c r="AI72" s="28"/>
      <c r="AJ72" s="28"/>
      <c r="AK72" s="28"/>
      <c r="AL72" s="28"/>
      <c r="AM72" s="28"/>
      <c r="AN72" s="27"/>
      <c r="AO72" s="24"/>
      <c r="AP72" s="24"/>
      <c r="AQ72" s="24"/>
      <c r="AR72" s="27"/>
    </row>
    <row r="73" spans="1:44" x14ac:dyDescent="0.3">
      <c r="A73" s="26"/>
      <c r="B73" s="24"/>
      <c r="C73" s="25"/>
      <c r="D73" s="26"/>
      <c r="E73" s="26"/>
      <c r="F73" s="26"/>
      <c r="G73" s="26"/>
      <c r="H73" s="26"/>
      <c r="I73" s="27"/>
      <c r="J73" s="34"/>
      <c r="K73" s="29"/>
      <c r="L73" s="29"/>
      <c r="M73" s="34"/>
      <c r="N73" s="39"/>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row>
    <row r="74" spans="1:44" x14ac:dyDescent="0.3">
      <c r="A74" s="26"/>
      <c r="B74" s="24"/>
      <c r="C74" s="25"/>
      <c r="D74" s="26"/>
      <c r="E74" s="6"/>
      <c r="F74" s="24"/>
      <c r="G74" s="26"/>
      <c r="H74" s="27"/>
      <c r="I74" s="27"/>
      <c r="J74" s="28"/>
      <c r="K74" s="29"/>
      <c r="L74" s="29"/>
      <c r="M74" s="27"/>
      <c r="N74" s="27"/>
      <c r="O74" s="27"/>
      <c r="P74" s="63"/>
      <c r="Q74" s="25"/>
      <c r="R74" s="25"/>
      <c r="S74" s="67"/>
      <c r="T74" s="29"/>
      <c r="U74" s="28"/>
      <c r="V74" s="28"/>
      <c r="W74" s="28"/>
      <c r="X74" s="28"/>
      <c r="Y74" s="28"/>
      <c r="Z74" s="28"/>
      <c r="AA74" s="28"/>
      <c r="AB74" s="28"/>
      <c r="AC74" s="28"/>
      <c r="AD74" s="28"/>
      <c r="AE74" s="28"/>
      <c r="AF74" s="28"/>
      <c r="AG74" s="28"/>
      <c r="AH74" s="28"/>
      <c r="AI74" s="28"/>
      <c r="AJ74" s="28"/>
      <c r="AK74" s="28"/>
      <c r="AL74" s="28"/>
      <c r="AM74" s="28"/>
      <c r="AN74" s="27"/>
      <c r="AO74" s="24"/>
      <c r="AP74" s="24"/>
      <c r="AQ74" s="24"/>
      <c r="AR74" s="27"/>
    </row>
    <row r="75" spans="1:44" x14ac:dyDescent="0.3">
      <c r="A75" s="26"/>
      <c r="B75" s="24"/>
      <c r="C75" s="25"/>
      <c r="D75" s="26"/>
      <c r="E75" s="6"/>
      <c r="F75" s="24"/>
      <c r="G75" s="26"/>
      <c r="H75" s="27"/>
      <c r="I75" s="27"/>
      <c r="J75" s="28"/>
      <c r="K75" s="29"/>
      <c r="L75" s="29"/>
      <c r="M75" s="27"/>
      <c r="N75" s="27"/>
      <c r="O75" s="27"/>
      <c r="P75" s="63"/>
      <c r="Q75" s="25"/>
      <c r="R75" s="25"/>
      <c r="S75" s="67"/>
      <c r="T75" s="29"/>
      <c r="U75" s="28"/>
      <c r="V75" s="28"/>
      <c r="W75" s="28"/>
      <c r="X75" s="28"/>
      <c r="Y75" s="28"/>
      <c r="Z75" s="28"/>
      <c r="AA75" s="28"/>
      <c r="AB75" s="28"/>
      <c r="AC75" s="28"/>
      <c r="AD75" s="28"/>
      <c r="AE75" s="28"/>
      <c r="AF75" s="28"/>
      <c r="AG75" s="28"/>
      <c r="AH75" s="28"/>
      <c r="AI75" s="28"/>
      <c r="AJ75" s="28"/>
      <c r="AK75" s="28"/>
      <c r="AL75" s="28"/>
      <c r="AM75" s="28"/>
      <c r="AN75" s="27"/>
      <c r="AO75" s="24"/>
      <c r="AP75" s="24"/>
      <c r="AQ75" s="24"/>
      <c r="AR75" s="27"/>
    </row>
    <row r="76" spans="1:44" x14ac:dyDescent="0.3">
      <c r="A76" s="26"/>
      <c r="B76" s="24"/>
      <c r="C76" s="25"/>
      <c r="D76" s="26"/>
      <c r="E76" s="6"/>
      <c r="F76" s="24"/>
      <c r="G76" s="26"/>
      <c r="H76" s="27"/>
      <c r="I76" s="27"/>
      <c r="J76" s="28"/>
      <c r="K76" s="29"/>
      <c r="L76" s="29"/>
      <c r="M76" s="27"/>
      <c r="N76" s="27"/>
      <c r="O76" s="27"/>
      <c r="P76" s="25"/>
      <c r="Q76" s="25"/>
      <c r="R76" s="25"/>
      <c r="S76" s="67"/>
      <c r="T76" s="29"/>
      <c r="U76" s="28"/>
      <c r="V76" s="28"/>
      <c r="W76" s="28"/>
      <c r="X76" s="28"/>
      <c r="Y76" s="28"/>
      <c r="Z76" s="28"/>
      <c r="AA76" s="28"/>
      <c r="AB76" s="28"/>
      <c r="AC76" s="28"/>
      <c r="AD76" s="28"/>
      <c r="AE76" s="28"/>
      <c r="AF76" s="28"/>
      <c r="AG76" s="28"/>
      <c r="AH76" s="28"/>
      <c r="AI76" s="28"/>
      <c r="AJ76" s="28"/>
      <c r="AK76" s="28"/>
      <c r="AL76" s="28"/>
      <c r="AM76" s="28"/>
      <c r="AN76" s="27"/>
      <c r="AO76" s="24"/>
      <c r="AP76" s="24"/>
      <c r="AQ76" s="24"/>
      <c r="AR76" s="27"/>
    </row>
    <row r="77" spans="1:44" x14ac:dyDescent="0.3">
      <c r="A77" s="26"/>
      <c r="B77" s="24"/>
      <c r="C77" s="25"/>
      <c r="D77" s="26"/>
      <c r="E77" s="6"/>
      <c r="F77" s="24"/>
      <c r="G77" s="26"/>
      <c r="H77" s="27"/>
      <c r="I77" s="27"/>
      <c r="J77" s="28"/>
      <c r="K77" s="29"/>
      <c r="L77" s="29"/>
      <c r="M77" s="27"/>
      <c r="N77" s="27"/>
      <c r="O77" s="27"/>
      <c r="P77" s="25"/>
      <c r="Q77" s="25"/>
      <c r="R77" s="25"/>
      <c r="S77" s="68"/>
      <c r="T77" s="29"/>
      <c r="U77" s="28"/>
      <c r="V77" s="28"/>
      <c r="W77" s="28"/>
      <c r="X77" s="28"/>
      <c r="Y77" s="28"/>
      <c r="Z77" s="28"/>
      <c r="AA77" s="28"/>
      <c r="AB77" s="28"/>
      <c r="AC77" s="28"/>
      <c r="AD77" s="28"/>
      <c r="AE77" s="28"/>
      <c r="AF77" s="28"/>
      <c r="AG77" s="28"/>
      <c r="AH77" s="28"/>
      <c r="AI77" s="28"/>
      <c r="AJ77" s="28"/>
      <c r="AK77" s="28"/>
      <c r="AL77" s="28"/>
      <c r="AM77" s="28"/>
      <c r="AN77" s="27"/>
      <c r="AO77" s="24"/>
      <c r="AP77" s="24"/>
      <c r="AQ77" s="24"/>
      <c r="AR77" s="27"/>
    </row>
    <row r="78" spans="1:44" x14ac:dyDescent="0.3">
      <c r="A78" s="26"/>
      <c r="B78" s="24"/>
      <c r="C78" s="25"/>
      <c r="D78" s="26"/>
      <c r="E78" s="6"/>
      <c r="F78" s="24"/>
      <c r="G78" s="26"/>
      <c r="H78" s="27"/>
      <c r="I78" s="27"/>
      <c r="J78" s="28"/>
      <c r="K78" s="29"/>
      <c r="L78" s="29"/>
      <c r="M78" s="27"/>
      <c r="N78" s="27"/>
      <c r="O78" s="27"/>
      <c r="P78" s="25"/>
      <c r="Q78" s="25"/>
      <c r="R78" s="25"/>
      <c r="S78" s="68"/>
      <c r="T78" s="29"/>
      <c r="U78" s="28"/>
      <c r="V78" s="28"/>
      <c r="W78" s="28"/>
      <c r="X78" s="28"/>
      <c r="Y78" s="28"/>
      <c r="Z78" s="28"/>
      <c r="AA78" s="28"/>
      <c r="AB78" s="28"/>
      <c r="AC78" s="28"/>
      <c r="AD78" s="28"/>
      <c r="AE78" s="28"/>
      <c r="AF78" s="28"/>
      <c r="AG78" s="28"/>
      <c r="AH78" s="28"/>
      <c r="AI78" s="28"/>
      <c r="AJ78" s="28"/>
      <c r="AK78" s="28"/>
      <c r="AL78" s="28"/>
      <c r="AM78" s="28"/>
      <c r="AN78" s="27"/>
      <c r="AO78" s="24"/>
      <c r="AP78" s="24"/>
      <c r="AQ78" s="24"/>
      <c r="AR78" s="27"/>
    </row>
    <row r="79" spans="1:44" x14ac:dyDescent="0.3">
      <c r="A79" s="26"/>
      <c r="B79" s="24"/>
      <c r="C79" s="25"/>
      <c r="D79" s="26"/>
      <c r="E79" s="6"/>
      <c r="F79" s="24"/>
      <c r="G79" s="26"/>
      <c r="H79" s="27"/>
      <c r="I79" s="27"/>
      <c r="J79" s="28"/>
      <c r="K79" s="29"/>
      <c r="L79" s="29"/>
      <c r="M79" s="27"/>
      <c r="N79" s="27"/>
      <c r="O79" s="27"/>
      <c r="P79" s="25"/>
      <c r="Q79" s="25"/>
      <c r="R79" s="25"/>
      <c r="S79" s="68"/>
      <c r="T79" s="29"/>
      <c r="U79" s="28"/>
      <c r="V79" s="28"/>
      <c r="W79" s="28"/>
      <c r="X79" s="28"/>
      <c r="Y79" s="28"/>
      <c r="Z79" s="28"/>
      <c r="AA79" s="28"/>
      <c r="AB79" s="28"/>
      <c r="AC79" s="28"/>
      <c r="AD79" s="28"/>
      <c r="AE79" s="28"/>
      <c r="AF79" s="28"/>
      <c r="AG79" s="28"/>
      <c r="AH79" s="28"/>
      <c r="AI79" s="28"/>
      <c r="AJ79" s="28"/>
      <c r="AK79" s="28"/>
      <c r="AL79" s="28"/>
      <c r="AM79" s="28"/>
      <c r="AN79" s="27"/>
      <c r="AO79" s="24"/>
      <c r="AP79" s="24"/>
      <c r="AQ79" s="24"/>
      <c r="AR79" s="27"/>
    </row>
    <row r="80" spans="1:44" x14ac:dyDescent="0.3">
      <c r="A80" s="26"/>
      <c r="B80" s="24"/>
      <c r="C80" s="25"/>
      <c r="D80" s="26"/>
      <c r="E80" s="6"/>
      <c r="F80" s="24"/>
      <c r="G80" s="26"/>
      <c r="H80" s="27"/>
      <c r="I80" s="27"/>
      <c r="J80" s="28"/>
      <c r="K80" s="29"/>
      <c r="L80" s="28"/>
      <c r="M80" s="27"/>
      <c r="N80" s="27"/>
      <c r="O80" s="27"/>
      <c r="P80" s="25"/>
      <c r="Q80" s="25"/>
      <c r="R80" s="25"/>
      <c r="S80" s="68"/>
      <c r="T80" s="29"/>
      <c r="U80" s="28"/>
      <c r="V80" s="28"/>
      <c r="W80" s="28"/>
      <c r="X80" s="28"/>
      <c r="Y80" s="28"/>
      <c r="Z80" s="28"/>
      <c r="AA80" s="28"/>
      <c r="AB80" s="28"/>
      <c r="AC80" s="28"/>
      <c r="AD80" s="28"/>
      <c r="AE80" s="28"/>
      <c r="AF80" s="28"/>
      <c r="AG80" s="28"/>
      <c r="AH80" s="28"/>
      <c r="AI80" s="28"/>
      <c r="AJ80" s="28"/>
      <c r="AK80" s="28"/>
      <c r="AL80" s="28"/>
      <c r="AM80" s="28"/>
      <c r="AN80" s="27"/>
      <c r="AO80" s="24"/>
      <c r="AP80" s="24"/>
      <c r="AQ80" s="24"/>
      <c r="AR80" s="27"/>
    </row>
    <row r="81" spans="1:44" x14ac:dyDescent="0.3">
      <c r="A81" s="26"/>
      <c r="B81" s="24"/>
      <c r="C81" s="25"/>
      <c r="D81" s="26"/>
      <c r="E81" s="6"/>
      <c r="F81" s="24"/>
      <c r="G81" s="26"/>
      <c r="H81" s="27"/>
      <c r="I81" s="27"/>
      <c r="J81" s="28"/>
      <c r="K81" s="29"/>
      <c r="L81" s="29"/>
      <c r="M81" s="27"/>
      <c r="N81" s="27"/>
      <c r="O81" s="27"/>
      <c r="P81" s="63"/>
      <c r="Q81" s="25"/>
      <c r="R81" s="25"/>
      <c r="S81" s="67"/>
      <c r="T81" s="29"/>
      <c r="U81" s="28"/>
      <c r="V81" s="28"/>
      <c r="W81" s="28"/>
      <c r="X81" s="28"/>
      <c r="Y81" s="28"/>
      <c r="Z81" s="28"/>
      <c r="AA81" s="28"/>
      <c r="AB81" s="28"/>
      <c r="AC81" s="28"/>
      <c r="AD81" s="28"/>
      <c r="AE81" s="28"/>
      <c r="AF81" s="28"/>
      <c r="AG81" s="28"/>
      <c r="AH81" s="28"/>
      <c r="AI81" s="28"/>
      <c r="AJ81" s="28"/>
      <c r="AK81" s="28"/>
      <c r="AL81" s="28"/>
      <c r="AM81" s="28"/>
      <c r="AN81" s="27"/>
      <c r="AO81" s="24"/>
      <c r="AP81" s="24"/>
      <c r="AQ81" s="24"/>
      <c r="AR81" s="27"/>
    </row>
    <row r="82" spans="1:44" x14ac:dyDescent="0.3">
      <c r="A82" s="26"/>
      <c r="B82" s="24"/>
      <c r="C82" s="25"/>
      <c r="D82" s="26"/>
      <c r="E82" s="6"/>
      <c r="F82" s="24"/>
      <c r="G82" s="26"/>
      <c r="H82" s="27"/>
      <c r="I82" s="27"/>
      <c r="J82" s="28"/>
      <c r="K82" s="29"/>
      <c r="L82" s="29"/>
      <c r="M82" s="27"/>
      <c r="N82" s="27"/>
      <c r="O82" s="27"/>
      <c r="P82" s="63"/>
      <c r="Q82" s="25"/>
      <c r="R82" s="25"/>
      <c r="S82" s="73"/>
      <c r="T82" s="29"/>
      <c r="U82" s="28"/>
      <c r="V82" s="28"/>
      <c r="W82" s="28"/>
      <c r="X82" s="28"/>
      <c r="Y82" s="28"/>
      <c r="Z82" s="28"/>
      <c r="AA82" s="28"/>
      <c r="AB82" s="28"/>
      <c r="AC82" s="28"/>
      <c r="AD82" s="28"/>
      <c r="AE82" s="28"/>
      <c r="AF82" s="28"/>
      <c r="AG82" s="28"/>
      <c r="AH82" s="28"/>
      <c r="AI82" s="28"/>
      <c r="AJ82" s="28"/>
      <c r="AK82" s="28"/>
      <c r="AL82" s="28"/>
      <c r="AM82" s="28"/>
      <c r="AN82" s="27"/>
      <c r="AO82" s="24"/>
      <c r="AP82" s="24"/>
      <c r="AQ82" s="24"/>
      <c r="AR82" s="27"/>
    </row>
    <row r="83" spans="1:44" x14ac:dyDescent="0.3">
      <c r="A83" s="26"/>
      <c r="B83" s="24"/>
      <c r="C83" s="25"/>
      <c r="D83" s="26"/>
      <c r="E83" s="6"/>
      <c r="F83" s="24"/>
      <c r="G83" s="26"/>
      <c r="H83" s="27"/>
      <c r="I83" s="27"/>
      <c r="J83" s="28"/>
      <c r="K83" s="29"/>
      <c r="L83" s="29"/>
      <c r="M83" s="27"/>
      <c r="N83" s="27"/>
      <c r="O83" s="27"/>
      <c r="P83" s="63"/>
      <c r="Q83" s="25"/>
      <c r="R83" s="25"/>
      <c r="S83" s="67"/>
      <c r="T83" s="29"/>
      <c r="U83" s="28"/>
      <c r="V83" s="28"/>
      <c r="W83" s="28"/>
      <c r="X83" s="28"/>
      <c r="Y83" s="28"/>
      <c r="Z83" s="28"/>
      <c r="AA83" s="28"/>
      <c r="AB83" s="28"/>
      <c r="AC83" s="28"/>
      <c r="AD83" s="28"/>
      <c r="AE83" s="28"/>
      <c r="AF83" s="28"/>
      <c r="AG83" s="28"/>
      <c r="AH83" s="28"/>
      <c r="AI83" s="28"/>
      <c r="AJ83" s="28"/>
      <c r="AK83" s="28"/>
      <c r="AL83" s="28"/>
      <c r="AM83" s="28"/>
      <c r="AN83" s="27"/>
      <c r="AO83" s="24"/>
      <c r="AP83" s="24"/>
      <c r="AQ83" s="24"/>
      <c r="AR83" s="27"/>
    </row>
    <row r="84" spans="1:44" x14ac:dyDescent="0.3">
      <c r="A84" s="26"/>
      <c r="B84" s="24"/>
      <c r="C84" s="25"/>
      <c r="D84" s="26"/>
      <c r="E84" s="6"/>
      <c r="F84" s="24"/>
      <c r="G84" s="26"/>
      <c r="H84" s="27"/>
      <c r="I84" s="27"/>
      <c r="J84" s="28"/>
      <c r="K84" s="29"/>
      <c r="L84" s="29"/>
      <c r="M84" s="27"/>
      <c r="N84" s="27"/>
      <c r="O84" s="27"/>
      <c r="P84" s="63"/>
      <c r="Q84" s="25"/>
      <c r="R84" s="25"/>
      <c r="S84" s="73"/>
      <c r="T84" s="29"/>
      <c r="U84" s="28"/>
      <c r="V84" s="28"/>
      <c r="W84" s="28"/>
      <c r="X84" s="28"/>
      <c r="Y84" s="28"/>
      <c r="Z84" s="28"/>
      <c r="AA84" s="28"/>
      <c r="AB84" s="28"/>
      <c r="AC84" s="28"/>
      <c r="AD84" s="28"/>
      <c r="AE84" s="28"/>
      <c r="AF84" s="28"/>
      <c r="AG84" s="28"/>
      <c r="AH84" s="28"/>
      <c r="AI84" s="28"/>
      <c r="AJ84" s="28"/>
      <c r="AK84" s="28"/>
      <c r="AL84" s="28"/>
      <c r="AM84" s="28"/>
      <c r="AN84" s="27"/>
      <c r="AO84" s="24"/>
      <c r="AP84" s="24"/>
      <c r="AQ84" s="24"/>
      <c r="AR84" s="27"/>
    </row>
    <row r="85" spans="1:44" x14ac:dyDescent="0.3">
      <c r="A85" s="26"/>
      <c r="B85" s="24"/>
      <c r="C85" s="25"/>
      <c r="D85" s="26"/>
      <c r="E85" s="6"/>
      <c r="F85" s="24"/>
      <c r="G85" s="25"/>
      <c r="H85" s="27"/>
      <c r="I85" s="27"/>
      <c r="J85" s="28"/>
      <c r="K85" s="29"/>
      <c r="L85" s="29"/>
      <c r="M85" s="27"/>
      <c r="N85" s="27"/>
      <c r="O85" s="27"/>
      <c r="P85" s="25"/>
      <c r="Q85" s="25"/>
      <c r="R85" s="25"/>
      <c r="S85" s="67"/>
      <c r="T85" s="29"/>
      <c r="U85" s="28"/>
      <c r="V85" s="28"/>
      <c r="W85" s="28"/>
      <c r="X85" s="28"/>
      <c r="Y85" s="28"/>
      <c r="Z85" s="28"/>
      <c r="AA85" s="28"/>
      <c r="AB85" s="28"/>
      <c r="AC85" s="28"/>
      <c r="AD85" s="28"/>
      <c r="AE85" s="28"/>
      <c r="AF85" s="28"/>
      <c r="AG85" s="28"/>
      <c r="AH85" s="28"/>
      <c r="AI85" s="28"/>
      <c r="AJ85" s="28"/>
      <c r="AK85" s="28"/>
      <c r="AL85" s="28"/>
      <c r="AM85" s="28"/>
      <c r="AN85" s="27"/>
      <c r="AO85" s="24"/>
      <c r="AP85" s="24"/>
      <c r="AQ85" s="24"/>
      <c r="AR85" s="27"/>
    </row>
    <row r="86" spans="1:44" x14ac:dyDescent="0.3">
      <c r="A86" s="26"/>
      <c r="B86" s="24"/>
      <c r="C86" s="25"/>
      <c r="D86" s="26"/>
      <c r="E86" s="6"/>
      <c r="F86" s="24"/>
      <c r="G86" s="25"/>
      <c r="H86" s="27"/>
      <c r="I86" s="27"/>
      <c r="J86" s="28"/>
      <c r="K86" s="29"/>
      <c r="L86" s="29"/>
      <c r="M86" s="27"/>
      <c r="N86" s="27"/>
      <c r="O86" s="27"/>
      <c r="P86" s="63"/>
      <c r="Q86" s="25"/>
      <c r="R86" s="67"/>
      <c r="S86" s="67"/>
      <c r="T86" s="29"/>
      <c r="U86" s="28"/>
      <c r="V86" s="28"/>
      <c r="W86" s="28"/>
      <c r="X86" s="28"/>
      <c r="Y86" s="28"/>
      <c r="Z86" s="28"/>
      <c r="AA86" s="28"/>
      <c r="AB86" s="28"/>
      <c r="AC86" s="28"/>
      <c r="AD86" s="28"/>
      <c r="AE86" s="28"/>
      <c r="AF86" s="28"/>
      <c r="AG86" s="28"/>
      <c r="AH86" s="28"/>
      <c r="AI86" s="28"/>
      <c r="AJ86" s="28"/>
      <c r="AK86" s="28"/>
      <c r="AL86" s="28"/>
      <c r="AM86" s="28"/>
      <c r="AN86" s="27"/>
      <c r="AO86" s="24"/>
      <c r="AP86" s="24"/>
      <c r="AQ86" s="24"/>
      <c r="AR86" s="27"/>
    </row>
    <row r="87" spans="1:44" x14ac:dyDescent="0.3">
      <c r="A87" s="26"/>
      <c r="B87" s="24"/>
      <c r="C87" s="25"/>
      <c r="D87" s="26"/>
      <c r="E87" s="6"/>
      <c r="F87" s="24"/>
      <c r="G87" s="26"/>
      <c r="H87" s="27"/>
      <c r="I87" s="27"/>
      <c r="J87" s="28"/>
      <c r="K87" s="29"/>
      <c r="L87" s="29"/>
      <c r="M87" s="27"/>
      <c r="N87" s="27"/>
      <c r="O87" s="27"/>
      <c r="P87" s="25"/>
      <c r="Q87" s="25"/>
      <c r="R87" s="25"/>
      <c r="S87" s="67"/>
      <c r="T87" s="29"/>
      <c r="U87" s="49"/>
      <c r="V87" s="28"/>
      <c r="W87" s="28"/>
      <c r="X87" s="28"/>
      <c r="Y87" s="28"/>
      <c r="Z87" s="28"/>
      <c r="AA87" s="28"/>
      <c r="AB87" s="28"/>
      <c r="AC87" s="28"/>
      <c r="AD87" s="28"/>
      <c r="AE87" s="28"/>
      <c r="AF87" s="28"/>
      <c r="AG87" s="28"/>
      <c r="AH87" s="28"/>
      <c r="AI87" s="28"/>
      <c r="AJ87" s="28"/>
      <c r="AK87" s="28"/>
      <c r="AL87" s="28"/>
      <c r="AM87" s="28"/>
      <c r="AN87" s="27"/>
      <c r="AO87" s="24"/>
      <c r="AP87" s="24"/>
      <c r="AQ87" s="24"/>
      <c r="AR87" s="27"/>
    </row>
    <row r="88" spans="1:44" x14ac:dyDescent="0.3">
      <c r="A88" s="26"/>
      <c r="B88" s="24"/>
      <c r="C88" s="25"/>
      <c r="D88" s="26"/>
      <c r="E88" s="6"/>
      <c r="F88" s="24"/>
      <c r="G88" s="26"/>
      <c r="H88" s="27"/>
      <c r="I88" s="27"/>
      <c r="J88" s="28"/>
      <c r="K88" s="29"/>
      <c r="L88" s="29"/>
      <c r="M88" s="27"/>
      <c r="N88" s="27"/>
      <c r="O88" s="27"/>
      <c r="P88" s="25"/>
      <c r="Q88" s="25"/>
      <c r="R88" s="25"/>
      <c r="S88" s="67"/>
      <c r="T88" s="29"/>
      <c r="U88" s="28"/>
      <c r="V88" s="28"/>
      <c r="W88" s="28"/>
      <c r="X88" s="28"/>
      <c r="Y88" s="28"/>
      <c r="Z88" s="28"/>
      <c r="AA88" s="28"/>
      <c r="AB88" s="28"/>
      <c r="AC88" s="28"/>
      <c r="AD88" s="28"/>
      <c r="AE88" s="28"/>
      <c r="AF88" s="28"/>
      <c r="AG88" s="28"/>
      <c r="AH88" s="28"/>
      <c r="AI88" s="28"/>
      <c r="AJ88" s="28"/>
      <c r="AK88" s="28"/>
      <c r="AL88" s="28"/>
      <c r="AM88" s="28"/>
      <c r="AN88" s="27"/>
      <c r="AO88" s="24"/>
      <c r="AP88" s="24"/>
      <c r="AQ88" s="24"/>
      <c r="AR88" s="27"/>
    </row>
    <row r="89" spans="1:44" x14ac:dyDescent="0.3">
      <c r="A89" s="26"/>
      <c r="B89" s="24"/>
      <c r="C89" s="25"/>
      <c r="D89" s="26"/>
      <c r="E89" s="6"/>
      <c r="F89" s="24"/>
      <c r="G89" s="26"/>
      <c r="H89" s="27"/>
      <c r="I89" s="27"/>
      <c r="J89" s="28"/>
      <c r="K89" s="29"/>
      <c r="L89" s="29"/>
      <c r="M89" s="27"/>
      <c r="N89" s="27"/>
      <c r="O89" s="27"/>
      <c r="P89" s="63"/>
      <c r="Q89" s="25"/>
      <c r="R89" s="25"/>
      <c r="S89" s="67"/>
      <c r="T89" s="29"/>
      <c r="U89" s="28"/>
      <c r="V89" s="28"/>
      <c r="W89" s="28"/>
      <c r="X89" s="28"/>
      <c r="Y89" s="28"/>
      <c r="Z89" s="28"/>
      <c r="AA89" s="28"/>
      <c r="AB89" s="28"/>
      <c r="AC89" s="28"/>
      <c r="AD89" s="28"/>
      <c r="AE89" s="28"/>
      <c r="AF89" s="28"/>
      <c r="AG89" s="28"/>
      <c r="AH89" s="28"/>
      <c r="AI89" s="28"/>
      <c r="AJ89" s="28"/>
      <c r="AK89" s="28"/>
      <c r="AL89" s="28"/>
      <c r="AM89" s="28"/>
      <c r="AN89" s="27"/>
      <c r="AO89" s="24"/>
      <c r="AP89" s="24"/>
      <c r="AQ89" s="24"/>
      <c r="AR89" s="27"/>
    </row>
    <row r="90" spans="1:44" x14ac:dyDescent="0.3">
      <c r="A90" s="26"/>
      <c r="B90" s="24"/>
      <c r="C90" s="25"/>
      <c r="D90" s="26"/>
      <c r="E90" s="6"/>
      <c r="F90" s="24"/>
      <c r="G90" s="26"/>
      <c r="H90" s="27"/>
      <c r="I90" s="27"/>
      <c r="J90" s="28"/>
      <c r="K90" s="29"/>
      <c r="L90" s="29"/>
      <c r="M90" s="27"/>
      <c r="N90" s="27"/>
      <c r="O90" s="27"/>
      <c r="P90" s="63"/>
      <c r="Q90" s="25"/>
      <c r="R90" s="25"/>
      <c r="S90" s="67"/>
      <c r="T90" s="29"/>
      <c r="U90" s="28"/>
      <c r="V90" s="28"/>
      <c r="W90" s="28"/>
      <c r="X90" s="28"/>
      <c r="Y90" s="28"/>
      <c r="Z90" s="28"/>
      <c r="AA90" s="28"/>
      <c r="AB90" s="28"/>
      <c r="AC90" s="28"/>
      <c r="AD90" s="28"/>
      <c r="AE90" s="28"/>
      <c r="AF90" s="28"/>
      <c r="AG90" s="28"/>
      <c r="AH90" s="28"/>
      <c r="AI90" s="28"/>
      <c r="AJ90" s="28"/>
      <c r="AK90" s="28"/>
      <c r="AL90" s="28"/>
      <c r="AM90" s="28"/>
      <c r="AN90" s="27"/>
      <c r="AO90" s="24"/>
      <c r="AP90" s="24"/>
      <c r="AQ90" s="24"/>
      <c r="AR90" s="27"/>
    </row>
    <row r="91" spans="1:44" x14ac:dyDescent="0.3">
      <c r="A91" s="26"/>
      <c r="B91" s="24"/>
      <c r="C91" s="25"/>
      <c r="D91" s="26"/>
      <c r="E91" s="6"/>
      <c r="F91" s="24"/>
      <c r="G91" s="26"/>
      <c r="H91" s="27"/>
      <c r="I91" s="27"/>
      <c r="J91" s="28"/>
      <c r="K91" s="29"/>
      <c r="L91" s="28"/>
      <c r="M91" s="27"/>
      <c r="N91" s="27"/>
      <c r="O91" s="27"/>
      <c r="P91" s="63"/>
      <c r="Q91" s="25"/>
      <c r="R91" s="25"/>
      <c r="S91" s="67"/>
      <c r="T91" s="29"/>
      <c r="U91" s="28"/>
      <c r="V91" s="28"/>
      <c r="W91" s="28"/>
      <c r="X91" s="28"/>
      <c r="Y91" s="28"/>
      <c r="Z91" s="28"/>
      <c r="AA91" s="28"/>
      <c r="AB91" s="28"/>
      <c r="AC91" s="28"/>
      <c r="AD91" s="28"/>
      <c r="AE91" s="28"/>
      <c r="AF91" s="28"/>
      <c r="AG91" s="28"/>
      <c r="AH91" s="28"/>
      <c r="AI91" s="28"/>
      <c r="AJ91" s="28"/>
      <c r="AK91" s="28"/>
      <c r="AL91" s="28"/>
      <c r="AM91" s="28"/>
      <c r="AN91" s="27"/>
      <c r="AO91" s="24"/>
      <c r="AP91" s="24"/>
      <c r="AQ91" s="24"/>
      <c r="AR91" s="27"/>
    </row>
    <row r="92" spans="1:44" x14ac:dyDescent="0.3">
      <c r="A92" s="26"/>
      <c r="B92" s="24"/>
      <c r="C92" s="25"/>
      <c r="D92" s="26"/>
      <c r="E92" s="6"/>
      <c r="F92" s="24"/>
      <c r="G92" s="26"/>
      <c r="H92" s="27"/>
      <c r="I92" s="27"/>
      <c r="J92" s="28"/>
      <c r="K92" s="29"/>
      <c r="L92" s="29"/>
      <c r="M92" s="27"/>
      <c r="N92" s="27"/>
      <c r="O92" s="27"/>
      <c r="P92" s="63"/>
      <c r="Q92" s="25"/>
      <c r="R92" s="25"/>
      <c r="S92" s="67"/>
      <c r="T92" s="29"/>
      <c r="U92" s="28"/>
      <c r="V92" s="28"/>
      <c r="W92" s="28"/>
      <c r="X92" s="28"/>
      <c r="Y92" s="28"/>
      <c r="Z92" s="28"/>
      <c r="AA92" s="28"/>
      <c r="AB92" s="28"/>
      <c r="AC92" s="28"/>
      <c r="AD92" s="28"/>
      <c r="AE92" s="28"/>
      <c r="AF92" s="28"/>
      <c r="AG92" s="28"/>
      <c r="AH92" s="28"/>
      <c r="AI92" s="28"/>
      <c r="AJ92" s="28"/>
      <c r="AK92" s="28"/>
      <c r="AL92" s="28"/>
      <c r="AM92" s="28"/>
      <c r="AN92" s="27"/>
      <c r="AO92" s="24"/>
      <c r="AP92" s="24"/>
      <c r="AQ92" s="24"/>
      <c r="AR92" s="47"/>
    </row>
    <row r="93" spans="1:44" x14ac:dyDescent="0.3">
      <c r="A93" s="26"/>
      <c r="B93" s="24"/>
      <c r="C93" s="25"/>
      <c r="D93" s="26"/>
      <c r="E93" s="6"/>
      <c r="F93" s="24"/>
      <c r="G93" s="26"/>
      <c r="H93" s="27"/>
      <c r="I93" s="27"/>
      <c r="J93" s="28"/>
      <c r="K93" s="29"/>
      <c r="L93" s="29"/>
      <c r="M93" s="27"/>
      <c r="N93" s="27"/>
      <c r="O93" s="27"/>
      <c r="P93" s="63"/>
      <c r="Q93" s="25"/>
      <c r="R93" s="25"/>
      <c r="S93" s="67"/>
      <c r="T93" s="29"/>
      <c r="U93" s="28"/>
      <c r="V93" s="28"/>
      <c r="W93" s="28"/>
      <c r="X93" s="28"/>
      <c r="Y93" s="28"/>
      <c r="Z93" s="28"/>
      <c r="AA93" s="28"/>
      <c r="AB93" s="28"/>
      <c r="AC93" s="28"/>
      <c r="AD93" s="28"/>
      <c r="AE93" s="28"/>
      <c r="AF93" s="28"/>
      <c r="AG93" s="28"/>
      <c r="AH93" s="28"/>
      <c r="AI93" s="28"/>
      <c r="AJ93" s="28"/>
      <c r="AK93" s="28"/>
      <c r="AL93" s="28"/>
      <c r="AM93" s="28"/>
      <c r="AN93" s="27"/>
      <c r="AO93" s="24"/>
      <c r="AP93" s="24"/>
      <c r="AQ93" s="24"/>
      <c r="AR93" s="27"/>
    </row>
    <row r="94" spans="1:44" x14ac:dyDescent="0.3">
      <c r="A94" s="26"/>
      <c r="B94" s="24"/>
      <c r="C94" s="25"/>
      <c r="D94" s="26"/>
      <c r="E94" s="6"/>
      <c r="F94" s="24"/>
      <c r="G94" s="26"/>
      <c r="H94" s="27"/>
      <c r="I94" s="27"/>
      <c r="J94" s="28"/>
      <c r="K94" s="29"/>
      <c r="L94" s="29"/>
      <c r="M94" s="27"/>
      <c r="N94" s="27"/>
      <c r="O94" s="27"/>
      <c r="P94" s="25"/>
      <c r="Q94" s="25"/>
      <c r="R94" s="25"/>
      <c r="S94" s="67"/>
      <c r="T94" s="29"/>
      <c r="U94" s="28"/>
      <c r="V94" s="28"/>
      <c r="W94" s="28"/>
      <c r="X94" s="28"/>
      <c r="Y94" s="28"/>
      <c r="Z94" s="28"/>
      <c r="AA94" s="28"/>
      <c r="AB94" s="28"/>
      <c r="AC94" s="28"/>
      <c r="AD94" s="28"/>
      <c r="AE94" s="28"/>
      <c r="AF94" s="28"/>
      <c r="AG94" s="28"/>
      <c r="AH94" s="28"/>
      <c r="AI94" s="28"/>
      <c r="AJ94" s="28"/>
      <c r="AK94" s="28"/>
      <c r="AL94" s="28"/>
      <c r="AM94" s="28"/>
      <c r="AN94" s="27"/>
      <c r="AO94" s="24"/>
      <c r="AP94" s="24"/>
      <c r="AQ94" s="24"/>
      <c r="AR94" s="27"/>
    </row>
    <row r="95" spans="1:44" x14ac:dyDescent="0.3">
      <c r="A95" s="26"/>
      <c r="B95" s="24"/>
      <c r="C95" s="25"/>
      <c r="D95" s="26"/>
      <c r="E95" s="6"/>
      <c r="F95" s="24"/>
      <c r="G95" s="26"/>
      <c r="H95" s="27"/>
      <c r="I95" s="27"/>
      <c r="J95" s="28"/>
      <c r="K95" s="29"/>
      <c r="L95" s="29"/>
      <c r="M95" s="27"/>
      <c r="N95" s="27"/>
      <c r="O95" s="27"/>
      <c r="P95" s="63"/>
      <c r="Q95" s="25"/>
      <c r="R95" s="25"/>
      <c r="S95" s="67"/>
      <c r="T95" s="29"/>
      <c r="U95" s="28"/>
      <c r="V95" s="28"/>
      <c r="W95" s="28"/>
      <c r="X95" s="28"/>
      <c r="Y95" s="28"/>
      <c r="Z95" s="28"/>
      <c r="AA95" s="28"/>
      <c r="AB95" s="28"/>
      <c r="AC95" s="28"/>
      <c r="AD95" s="28"/>
      <c r="AE95" s="28"/>
      <c r="AF95" s="28"/>
      <c r="AG95" s="28"/>
      <c r="AH95" s="28"/>
      <c r="AI95" s="28"/>
      <c r="AJ95" s="28"/>
      <c r="AK95" s="28"/>
      <c r="AL95" s="28"/>
      <c r="AM95" s="28"/>
      <c r="AN95" s="27"/>
      <c r="AO95" s="24"/>
      <c r="AP95" s="24"/>
      <c r="AQ95" s="24"/>
      <c r="AR95" s="27"/>
    </row>
    <row r="96" spans="1:44" x14ac:dyDescent="0.3">
      <c r="A96" s="26"/>
      <c r="B96" s="24"/>
      <c r="C96" s="25"/>
      <c r="D96" s="26"/>
      <c r="E96" s="6"/>
      <c r="F96" s="24"/>
      <c r="G96" s="26"/>
      <c r="H96" s="27"/>
      <c r="I96" s="27"/>
      <c r="J96" s="28"/>
      <c r="K96" s="29"/>
      <c r="L96" s="29"/>
      <c r="M96" s="27"/>
      <c r="N96" s="27"/>
      <c r="O96" s="27"/>
      <c r="P96" s="63"/>
      <c r="Q96" s="25"/>
      <c r="R96" s="25"/>
      <c r="S96" s="67"/>
      <c r="T96" s="29"/>
      <c r="U96" s="28"/>
      <c r="V96" s="28"/>
      <c r="W96" s="28"/>
      <c r="X96" s="28"/>
      <c r="Y96" s="28"/>
      <c r="Z96" s="28"/>
      <c r="AA96" s="28"/>
      <c r="AB96" s="28"/>
      <c r="AC96" s="28"/>
      <c r="AD96" s="28"/>
      <c r="AE96" s="28"/>
      <c r="AF96" s="28"/>
      <c r="AG96" s="28"/>
      <c r="AH96" s="28"/>
      <c r="AI96" s="28"/>
      <c r="AJ96" s="28"/>
      <c r="AK96" s="28"/>
      <c r="AL96" s="28"/>
      <c r="AM96" s="28"/>
      <c r="AN96" s="27"/>
      <c r="AO96" s="24"/>
      <c r="AP96" s="24"/>
      <c r="AQ96" s="24"/>
      <c r="AR96" s="27"/>
    </row>
    <row r="97" spans="1:44" x14ac:dyDescent="0.3">
      <c r="A97" s="26"/>
      <c r="B97" s="24"/>
      <c r="C97" s="25"/>
      <c r="D97" s="26"/>
      <c r="E97" s="6"/>
      <c r="F97" s="24"/>
      <c r="G97" s="26"/>
      <c r="H97" s="27"/>
      <c r="I97" s="27"/>
      <c r="J97" s="28"/>
      <c r="K97" s="29"/>
      <c r="L97" s="29"/>
      <c r="M97" s="27"/>
      <c r="N97" s="27"/>
      <c r="O97" s="27"/>
      <c r="P97" s="63"/>
      <c r="Q97" s="25"/>
      <c r="R97" s="25"/>
      <c r="S97" s="67"/>
      <c r="T97" s="29"/>
      <c r="U97" s="28"/>
      <c r="V97" s="28"/>
      <c r="W97" s="28"/>
      <c r="X97" s="28"/>
      <c r="Y97" s="28"/>
      <c r="Z97" s="28"/>
      <c r="AA97" s="28"/>
      <c r="AB97" s="28"/>
      <c r="AC97" s="28"/>
      <c r="AD97" s="28"/>
      <c r="AE97" s="28"/>
      <c r="AF97" s="28"/>
      <c r="AG97" s="28"/>
      <c r="AH97" s="28"/>
      <c r="AI97" s="28"/>
      <c r="AJ97" s="28"/>
      <c r="AK97" s="28"/>
      <c r="AL97" s="28"/>
      <c r="AM97" s="28"/>
      <c r="AN97" s="27"/>
      <c r="AO97" s="24"/>
      <c r="AP97" s="24"/>
      <c r="AQ97" s="24"/>
      <c r="AR97" s="27"/>
    </row>
    <row r="98" spans="1:44" x14ac:dyDescent="0.3">
      <c r="A98" s="26"/>
      <c r="B98" s="24"/>
      <c r="C98" s="25"/>
      <c r="D98" s="26"/>
      <c r="E98" s="6"/>
      <c r="F98" s="24"/>
      <c r="G98" s="26"/>
      <c r="H98" s="27"/>
      <c r="I98" s="27"/>
      <c r="J98" s="28"/>
      <c r="K98" s="29"/>
      <c r="L98" s="29"/>
      <c r="M98" s="27"/>
      <c r="N98" s="27"/>
      <c r="O98" s="27"/>
      <c r="P98" s="63"/>
      <c r="Q98" s="25"/>
      <c r="R98" s="25"/>
      <c r="S98" s="67"/>
      <c r="T98" s="29"/>
      <c r="U98" s="28"/>
      <c r="V98" s="28"/>
      <c r="W98" s="28"/>
      <c r="X98" s="28"/>
      <c r="Y98" s="28"/>
      <c r="Z98" s="28"/>
      <c r="AA98" s="28"/>
      <c r="AB98" s="28"/>
      <c r="AC98" s="28"/>
      <c r="AD98" s="28"/>
      <c r="AE98" s="28"/>
      <c r="AF98" s="28"/>
      <c r="AG98" s="28"/>
      <c r="AH98" s="28"/>
      <c r="AI98" s="28"/>
      <c r="AJ98" s="28"/>
      <c r="AK98" s="28"/>
      <c r="AL98" s="28"/>
      <c r="AM98" s="28"/>
      <c r="AN98" s="27"/>
      <c r="AO98" s="24"/>
      <c r="AP98" s="24"/>
      <c r="AQ98" s="24"/>
      <c r="AR98" s="27"/>
    </row>
    <row r="99" spans="1:44" x14ac:dyDescent="0.3">
      <c r="A99" s="26"/>
      <c r="B99" s="24"/>
      <c r="C99" s="25"/>
      <c r="D99" s="26"/>
      <c r="E99" s="26"/>
      <c r="F99" s="26"/>
      <c r="G99" s="26"/>
      <c r="H99" s="26"/>
      <c r="I99" s="27"/>
      <c r="J99" s="34"/>
      <c r="K99" s="34"/>
      <c r="L99" s="34"/>
      <c r="M99" s="34"/>
      <c r="N99" s="39"/>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row>
    <row r="100" spans="1:44" x14ac:dyDescent="0.3">
      <c r="A100" s="26"/>
      <c r="B100" s="24"/>
      <c r="C100" s="25"/>
      <c r="D100" s="26"/>
      <c r="E100" s="6"/>
      <c r="F100" s="24"/>
      <c r="G100" s="26"/>
      <c r="H100" s="40"/>
      <c r="I100" s="27"/>
      <c r="J100" s="28"/>
      <c r="K100" s="29"/>
      <c r="L100" s="29"/>
      <c r="M100" s="27"/>
      <c r="N100" s="27"/>
      <c r="O100" s="27"/>
      <c r="P100" s="63"/>
      <c r="Q100" s="25"/>
      <c r="R100" s="25"/>
      <c r="S100" s="67"/>
      <c r="T100" s="29"/>
      <c r="U100" s="28"/>
      <c r="V100" s="28"/>
      <c r="W100" s="28"/>
      <c r="X100" s="28"/>
      <c r="Y100" s="28"/>
      <c r="Z100" s="28"/>
      <c r="AA100" s="28"/>
      <c r="AB100" s="28"/>
      <c r="AC100" s="28"/>
      <c r="AD100" s="28"/>
      <c r="AE100" s="28"/>
      <c r="AF100" s="28"/>
      <c r="AG100" s="28"/>
      <c r="AH100" s="28"/>
      <c r="AI100" s="28"/>
      <c r="AJ100" s="28"/>
      <c r="AK100" s="28"/>
      <c r="AL100" s="28"/>
      <c r="AM100" s="28"/>
      <c r="AN100" s="27"/>
      <c r="AO100" s="24"/>
      <c r="AP100" s="24"/>
      <c r="AQ100" s="24"/>
      <c r="AR100" s="27"/>
    </row>
    <row r="101" spans="1:44" x14ac:dyDescent="0.3">
      <c r="A101" s="26"/>
      <c r="B101" s="24"/>
      <c r="C101" s="25"/>
      <c r="D101" s="26"/>
      <c r="E101" s="6"/>
      <c r="F101" s="24"/>
      <c r="G101" s="26"/>
      <c r="H101" s="40"/>
      <c r="I101" s="27"/>
      <c r="J101" s="28"/>
      <c r="K101" s="29"/>
      <c r="L101" s="29"/>
      <c r="M101" s="27"/>
      <c r="N101" s="27"/>
      <c r="O101" s="27"/>
      <c r="P101" s="25"/>
      <c r="Q101" s="25"/>
      <c r="R101" s="25"/>
      <c r="S101" s="67"/>
      <c r="T101" s="29"/>
      <c r="U101" s="28"/>
      <c r="V101" s="28"/>
      <c r="W101" s="28"/>
      <c r="X101" s="28"/>
      <c r="Y101" s="28"/>
      <c r="Z101" s="28"/>
      <c r="AA101" s="28"/>
      <c r="AB101" s="28"/>
      <c r="AC101" s="28"/>
      <c r="AD101" s="28"/>
      <c r="AE101" s="28"/>
      <c r="AF101" s="28"/>
      <c r="AG101" s="28"/>
      <c r="AH101" s="28"/>
      <c r="AI101" s="28"/>
      <c r="AJ101" s="28"/>
      <c r="AK101" s="28"/>
      <c r="AL101" s="28"/>
      <c r="AM101" s="28"/>
      <c r="AN101" s="27"/>
      <c r="AO101" s="24"/>
      <c r="AP101" s="24"/>
      <c r="AQ101" s="24"/>
      <c r="AR101" s="27"/>
    </row>
    <row r="102" spans="1:44" x14ac:dyDescent="0.3">
      <c r="A102" s="26"/>
      <c r="B102" s="24"/>
      <c r="C102" s="25"/>
      <c r="D102" s="26"/>
      <c r="E102" s="6"/>
      <c r="F102" s="24"/>
      <c r="G102" s="26"/>
      <c r="H102" s="40"/>
      <c r="I102" s="27"/>
      <c r="J102" s="28"/>
      <c r="K102" s="29"/>
      <c r="L102" s="29"/>
      <c r="M102" s="27"/>
      <c r="N102" s="27"/>
      <c r="O102" s="27"/>
      <c r="P102" s="63"/>
      <c r="Q102" s="25"/>
      <c r="R102" s="25"/>
      <c r="S102" s="67"/>
      <c r="T102" s="29"/>
      <c r="U102" s="28"/>
      <c r="V102" s="28"/>
      <c r="W102" s="28"/>
      <c r="X102" s="28"/>
      <c r="Y102" s="28"/>
      <c r="Z102" s="28"/>
      <c r="AA102" s="28"/>
      <c r="AB102" s="28"/>
      <c r="AC102" s="28"/>
      <c r="AD102" s="28"/>
      <c r="AE102" s="28"/>
      <c r="AF102" s="28"/>
      <c r="AG102" s="28"/>
      <c r="AH102" s="28"/>
      <c r="AI102" s="28"/>
      <c r="AJ102" s="28"/>
      <c r="AK102" s="28"/>
      <c r="AL102" s="28"/>
      <c r="AM102" s="28"/>
      <c r="AN102" s="27"/>
      <c r="AO102" s="24"/>
      <c r="AP102" s="24"/>
      <c r="AQ102" s="24"/>
      <c r="AR102" s="27"/>
    </row>
    <row r="103" spans="1:44" x14ac:dyDescent="0.3">
      <c r="A103" s="26"/>
      <c r="B103" s="24"/>
      <c r="C103" s="25"/>
      <c r="D103" s="26"/>
      <c r="E103" s="6"/>
      <c r="F103" s="24"/>
      <c r="G103" s="26"/>
      <c r="H103" s="27"/>
      <c r="I103" s="27"/>
      <c r="J103" s="28"/>
      <c r="K103" s="29"/>
      <c r="L103" s="29"/>
      <c r="M103" s="27"/>
      <c r="N103" s="27"/>
      <c r="O103" s="27"/>
      <c r="P103" s="63"/>
      <c r="Q103" s="25"/>
      <c r="R103" s="25"/>
      <c r="S103" s="68"/>
      <c r="T103" s="29"/>
      <c r="U103" s="28"/>
      <c r="V103" s="28"/>
      <c r="W103" s="28"/>
      <c r="X103" s="28"/>
      <c r="Y103" s="28"/>
      <c r="Z103" s="28"/>
      <c r="AA103" s="28"/>
      <c r="AB103" s="28"/>
      <c r="AC103" s="28"/>
      <c r="AD103" s="28"/>
      <c r="AE103" s="28"/>
      <c r="AF103" s="28"/>
      <c r="AG103" s="28"/>
      <c r="AH103" s="28"/>
      <c r="AI103" s="28"/>
      <c r="AJ103" s="28"/>
      <c r="AK103" s="28"/>
      <c r="AL103" s="28"/>
      <c r="AM103" s="28"/>
      <c r="AN103" s="27"/>
      <c r="AO103" s="24"/>
      <c r="AP103" s="24"/>
      <c r="AQ103" s="24"/>
      <c r="AR103" s="27"/>
    </row>
    <row r="104" spans="1:44" x14ac:dyDescent="0.3">
      <c r="A104" s="26"/>
      <c r="B104" s="24"/>
      <c r="C104" s="25"/>
      <c r="D104" s="26"/>
      <c r="E104" s="6"/>
      <c r="F104" s="24"/>
      <c r="G104" s="26"/>
      <c r="H104" s="27"/>
      <c r="I104" s="27"/>
      <c r="J104" s="28"/>
      <c r="K104" s="29"/>
      <c r="L104" s="29"/>
      <c r="M104" s="27"/>
      <c r="N104" s="27"/>
      <c r="O104" s="27"/>
      <c r="P104" s="25"/>
      <c r="Q104" s="25"/>
      <c r="R104" s="25"/>
      <c r="S104" s="68"/>
      <c r="T104" s="29"/>
      <c r="U104" s="49"/>
      <c r="V104" s="28"/>
      <c r="W104" s="28"/>
      <c r="X104" s="28"/>
      <c r="Y104" s="28"/>
      <c r="Z104" s="28"/>
      <c r="AA104" s="28"/>
      <c r="AB104" s="28"/>
      <c r="AC104" s="28"/>
      <c r="AD104" s="28"/>
      <c r="AE104" s="28"/>
      <c r="AF104" s="28"/>
      <c r="AG104" s="28"/>
      <c r="AH104" s="28"/>
      <c r="AI104" s="28"/>
      <c r="AJ104" s="28"/>
      <c r="AK104" s="28"/>
      <c r="AL104" s="28"/>
      <c r="AM104" s="28"/>
      <c r="AN104" s="27"/>
      <c r="AO104" s="24"/>
      <c r="AP104" s="24"/>
      <c r="AQ104" s="24"/>
      <c r="AR104" s="27"/>
    </row>
    <row r="105" spans="1:44" x14ac:dyDescent="0.3">
      <c r="A105" s="26"/>
      <c r="B105" s="24"/>
      <c r="C105" s="25"/>
      <c r="D105" s="26"/>
      <c r="E105" s="6"/>
      <c r="F105" s="24"/>
      <c r="G105" s="26"/>
      <c r="H105" s="27"/>
      <c r="I105" s="27"/>
      <c r="J105" s="28"/>
      <c r="K105" s="29"/>
      <c r="L105" s="29"/>
      <c r="M105" s="27"/>
      <c r="N105" s="27"/>
      <c r="O105" s="27"/>
      <c r="P105" s="63"/>
      <c r="Q105" s="25"/>
      <c r="R105" s="25"/>
      <c r="S105" s="67"/>
      <c r="T105" s="29"/>
      <c r="U105" s="28"/>
      <c r="V105" s="28"/>
      <c r="W105" s="28"/>
      <c r="X105" s="28"/>
      <c r="Y105" s="28"/>
      <c r="Z105" s="28"/>
      <c r="AA105" s="28"/>
      <c r="AB105" s="28"/>
      <c r="AC105" s="28"/>
      <c r="AD105" s="28"/>
      <c r="AE105" s="28"/>
      <c r="AF105" s="28"/>
      <c r="AG105" s="28"/>
      <c r="AH105" s="28"/>
      <c r="AI105" s="28"/>
      <c r="AJ105" s="28"/>
      <c r="AK105" s="28"/>
      <c r="AL105" s="28"/>
      <c r="AM105" s="28"/>
      <c r="AN105" s="27"/>
      <c r="AO105" s="24"/>
      <c r="AP105" s="24"/>
      <c r="AQ105" s="24"/>
      <c r="AR105" s="27"/>
    </row>
    <row r="106" spans="1:44" x14ac:dyDescent="0.3">
      <c r="A106" s="26"/>
      <c r="B106" s="24"/>
      <c r="C106" s="25"/>
      <c r="D106" s="26"/>
      <c r="E106" s="6"/>
      <c r="F106" s="24"/>
      <c r="G106" s="26"/>
      <c r="H106" s="27"/>
      <c r="I106" s="27"/>
      <c r="J106" s="28"/>
      <c r="K106" s="29"/>
      <c r="L106" s="29"/>
      <c r="M106" s="27"/>
      <c r="N106" s="27"/>
      <c r="O106" s="27"/>
      <c r="P106" s="63"/>
      <c r="Q106" s="25"/>
      <c r="R106" s="25"/>
      <c r="S106" s="68"/>
      <c r="T106" s="29"/>
      <c r="U106" s="49"/>
      <c r="V106" s="28"/>
      <c r="W106" s="28"/>
      <c r="X106" s="28"/>
      <c r="Y106" s="28"/>
      <c r="Z106" s="28"/>
      <c r="AA106" s="28"/>
      <c r="AB106" s="28"/>
      <c r="AC106" s="28"/>
      <c r="AD106" s="28"/>
      <c r="AE106" s="28"/>
      <c r="AF106" s="28"/>
      <c r="AG106" s="28"/>
      <c r="AH106" s="28"/>
      <c r="AI106" s="28"/>
      <c r="AJ106" s="28"/>
      <c r="AK106" s="28"/>
      <c r="AL106" s="28"/>
      <c r="AM106" s="28"/>
      <c r="AN106" s="27"/>
      <c r="AO106" s="24"/>
      <c r="AP106" s="24"/>
      <c r="AQ106" s="24"/>
      <c r="AR106" s="27"/>
    </row>
    <row r="107" spans="1:44" x14ac:dyDescent="0.3">
      <c r="A107" s="26"/>
      <c r="B107" s="24"/>
      <c r="C107" s="25"/>
      <c r="D107" s="26"/>
      <c r="E107" s="6"/>
      <c r="F107" s="24"/>
      <c r="G107" s="26"/>
      <c r="H107" s="27"/>
      <c r="I107" s="27"/>
      <c r="J107" s="28"/>
      <c r="K107" s="29"/>
      <c r="L107" s="29"/>
      <c r="M107" s="27"/>
      <c r="N107" s="27"/>
      <c r="O107" s="27"/>
      <c r="P107" s="63"/>
      <c r="Q107" s="25"/>
      <c r="R107" s="25"/>
      <c r="S107" s="67"/>
      <c r="T107" s="29"/>
      <c r="U107" s="28"/>
      <c r="V107" s="28"/>
      <c r="W107" s="28"/>
      <c r="X107" s="28"/>
      <c r="Y107" s="28"/>
      <c r="Z107" s="28"/>
      <c r="AA107" s="28"/>
      <c r="AB107" s="28"/>
      <c r="AC107" s="28"/>
      <c r="AD107" s="28"/>
      <c r="AE107" s="28"/>
      <c r="AF107" s="28"/>
      <c r="AG107" s="28"/>
      <c r="AH107" s="28"/>
      <c r="AI107" s="28"/>
      <c r="AJ107" s="28"/>
      <c r="AK107" s="28"/>
      <c r="AL107" s="28"/>
      <c r="AM107" s="28"/>
      <c r="AN107" s="27"/>
      <c r="AO107" s="24"/>
      <c r="AP107" s="24"/>
      <c r="AQ107" s="24"/>
      <c r="AR107" s="27"/>
    </row>
    <row r="108" spans="1:44" x14ac:dyDescent="0.3">
      <c r="A108" s="26"/>
      <c r="B108" s="24"/>
      <c r="C108" s="25"/>
      <c r="D108" s="26"/>
      <c r="E108" s="6"/>
      <c r="F108" s="24"/>
      <c r="G108" s="25"/>
      <c r="H108" s="27"/>
      <c r="J108" s="28"/>
      <c r="K108" s="29"/>
      <c r="L108" s="29"/>
      <c r="M108" s="27"/>
      <c r="N108" s="27"/>
      <c r="O108" s="27"/>
      <c r="P108" s="63"/>
      <c r="Q108" s="25"/>
      <c r="R108" s="25"/>
      <c r="S108" s="67"/>
      <c r="T108" s="29"/>
      <c r="U108" s="28"/>
      <c r="V108" s="28"/>
      <c r="W108" s="28"/>
      <c r="X108" s="28"/>
      <c r="Y108" s="28"/>
      <c r="Z108" s="28"/>
      <c r="AA108" s="28"/>
      <c r="AB108" s="28"/>
      <c r="AC108" s="28"/>
      <c r="AD108" s="28"/>
      <c r="AE108" s="28"/>
      <c r="AF108" s="28"/>
      <c r="AG108" s="28"/>
      <c r="AH108" s="28"/>
      <c r="AI108" s="28"/>
      <c r="AJ108" s="28"/>
      <c r="AK108" s="28"/>
      <c r="AL108" s="28"/>
      <c r="AM108" s="28"/>
      <c r="AN108" s="27"/>
      <c r="AO108" s="24"/>
      <c r="AP108" s="24"/>
      <c r="AQ108" s="24"/>
      <c r="AR108" s="27"/>
    </row>
    <row r="109" spans="1:44" x14ac:dyDescent="0.3">
      <c r="A109" s="26"/>
      <c r="B109" s="24"/>
      <c r="C109" s="25"/>
      <c r="D109" s="26"/>
      <c r="E109" s="6"/>
      <c r="F109" s="24"/>
      <c r="G109" s="26"/>
      <c r="H109" s="27"/>
      <c r="I109" s="27"/>
      <c r="J109" s="28"/>
      <c r="K109" s="29"/>
      <c r="L109" s="29"/>
      <c r="M109" s="27"/>
      <c r="N109" s="27"/>
      <c r="O109" s="27"/>
      <c r="P109" s="63"/>
      <c r="Q109" s="25"/>
      <c r="R109" s="25"/>
      <c r="S109" s="67"/>
      <c r="T109" s="29"/>
      <c r="U109" s="28"/>
      <c r="V109" s="28"/>
      <c r="W109" s="28"/>
      <c r="X109" s="28"/>
      <c r="Y109" s="28"/>
      <c r="Z109" s="28"/>
      <c r="AA109" s="28"/>
      <c r="AB109" s="28"/>
      <c r="AC109" s="28"/>
      <c r="AD109" s="28"/>
      <c r="AE109" s="28"/>
      <c r="AF109" s="28"/>
      <c r="AG109" s="28"/>
      <c r="AH109" s="28"/>
      <c r="AI109" s="28"/>
      <c r="AJ109" s="28"/>
      <c r="AK109" s="28"/>
      <c r="AL109" s="28"/>
      <c r="AM109" s="28"/>
      <c r="AN109" s="27"/>
      <c r="AO109" s="24"/>
      <c r="AP109" s="24"/>
      <c r="AQ109" s="24"/>
      <c r="AR109" s="27"/>
    </row>
    <row r="110" spans="1:44" x14ac:dyDescent="0.3">
      <c r="A110" s="26"/>
      <c r="B110" s="24"/>
      <c r="C110" s="25"/>
      <c r="D110" s="26"/>
      <c r="E110" s="6"/>
      <c r="F110" s="24"/>
      <c r="G110" s="26"/>
      <c r="H110" s="27"/>
      <c r="J110" s="28"/>
      <c r="K110" s="29"/>
      <c r="L110" s="29"/>
      <c r="M110" s="27"/>
      <c r="N110" s="27"/>
      <c r="O110" s="27"/>
      <c r="P110" s="63"/>
      <c r="Q110" s="25"/>
      <c r="R110" s="25"/>
      <c r="S110" s="68"/>
      <c r="T110" s="29"/>
      <c r="U110" s="49"/>
      <c r="V110" s="28"/>
      <c r="W110" s="28"/>
      <c r="X110" s="28"/>
      <c r="Y110" s="28"/>
      <c r="Z110" s="28"/>
      <c r="AA110" s="28"/>
      <c r="AB110" s="28"/>
      <c r="AC110" s="28"/>
      <c r="AD110" s="28"/>
      <c r="AE110" s="28"/>
      <c r="AF110" s="28"/>
      <c r="AG110" s="28"/>
      <c r="AH110" s="28"/>
      <c r="AI110" s="28"/>
      <c r="AJ110" s="28"/>
      <c r="AK110" s="28"/>
      <c r="AL110" s="28"/>
      <c r="AM110" s="28"/>
      <c r="AN110" s="27"/>
      <c r="AO110" s="24"/>
      <c r="AP110" s="24"/>
      <c r="AQ110" s="24"/>
      <c r="AR110" s="27"/>
    </row>
    <row r="111" spans="1:44" x14ac:dyDescent="0.3">
      <c r="A111" s="26"/>
      <c r="B111" s="24"/>
      <c r="C111" s="25"/>
      <c r="D111" s="26"/>
      <c r="E111" s="6"/>
      <c r="F111" s="24"/>
      <c r="G111" s="26"/>
      <c r="H111" s="27"/>
      <c r="I111" s="27"/>
      <c r="J111" s="28"/>
      <c r="K111" s="29"/>
      <c r="L111" s="29"/>
      <c r="M111" s="27"/>
      <c r="N111" s="27"/>
      <c r="O111" s="27"/>
      <c r="P111" s="63"/>
      <c r="Q111" s="25"/>
      <c r="R111" s="25"/>
      <c r="S111" s="67"/>
      <c r="T111" s="29"/>
      <c r="U111" s="28"/>
      <c r="V111" s="28"/>
      <c r="W111" s="28"/>
      <c r="X111" s="28"/>
      <c r="Y111" s="28"/>
      <c r="Z111" s="28"/>
      <c r="AA111" s="28"/>
      <c r="AB111" s="28"/>
      <c r="AC111" s="28"/>
      <c r="AD111" s="28"/>
      <c r="AE111" s="28"/>
      <c r="AF111" s="28"/>
      <c r="AG111" s="28"/>
      <c r="AH111" s="28"/>
      <c r="AI111" s="28"/>
      <c r="AJ111" s="28"/>
      <c r="AK111" s="28"/>
      <c r="AL111" s="28"/>
      <c r="AM111" s="28"/>
      <c r="AN111" s="27"/>
      <c r="AO111" s="24"/>
      <c r="AP111" s="24"/>
      <c r="AQ111" s="24"/>
      <c r="AR111" s="27"/>
    </row>
    <row r="112" spans="1:44" x14ac:dyDescent="0.3">
      <c r="A112" s="26"/>
      <c r="B112" s="24"/>
      <c r="C112" s="25"/>
      <c r="D112" s="26"/>
      <c r="E112" s="6"/>
      <c r="F112" s="24"/>
      <c r="G112" s="26"/>
      <c r="H112" s="27"/>
      <c r="I112" s="27"/>
      <c r="J112" s="28"/>
      <c r="K112" s="29"/>
      <c r="L112" s="29"/>
      <c r="M112" s="27"/>
      <c r="N112" s="27"/>
      <c r="O112" s="27"/>
      <c r="P112" s="63"/>
      <c r="Q112" s="25"/>
      <c r="R112" s="25"/>
      <c r="S112" s="67"/>
      <c r="T112" s="29"/>
      <c r="U112" s="28"/>
      <c r="V112" s="28"/>
      <c r="W112" s="28"/>
      <c r="X112" s="28"/>
      <c r="Y112" s="28"/>
      <c r="Z112" s="28"/>
      <c r="AA112" s="28"/>
      <c r="AB112" s="28"/>
      <c r="AC112" s="28"/>
      <c r="AD112" s="28"/>
      <c r="AE112" s="28"/>
      <c r="AF112" s="28"/>
      <c r="AG112" s="28"/>
      <c r="AH112" s="28"/>
      <c r="AI112" s="28"/>
      <c r="AJ112" s="28"/>
      <c r="AK112" s="28"/>
      <c r="AL112" s="28"/>
      <c r="AM112" s="28"/>
      <c r="AN112" s="27"/>
      <c r="AO112" s="24"/>
      <c r="AP112" s="24"/>
      <c r="AQ112" s="24"/>
      <c r="AR112" s="27"/>
    </row>
    <row r="113" spans="1:44" x14ac:dyDescent="0.3">
      <c r="A113" s="26"/>
      <c r="B113" s="24"/>
      <c r="C113" s="25"/>
      <c r="D113" s="26"/>
      <c r="E113" s="6"/>
      <c r="F113" s="24"/>
      <c r="G113" s="26"/>
      <c r="H113" s="27"/>
      <c r="I113" s="27"/>
      <c r="J113" s="28"/>
      <c r="K113" s="29"/>
      <c r="L113" s="29"/>
      <c r="M113" s="27"/>
      <c r="N113" s="27"/>
      <c r="O113" s="27"/>
      <c r="P113" s="63"/>
      <c r="Q113" s="25"/>
      <c r="R113" s="25"/>
      <c r="S113" s="67"/>
      <c r="T113" s="29"/>
      <c r="U113" s="28"/>
      <c r="V113" s="28"/>
      <c r="W113" s="28"/>
      <c r="X113" s="28"/>
      <c r="Y113" s="28"/>
      <c r="Z113" s="28"/>
      <c r="AA113" s="28"/>
      <c r="AB113" s="28"/>
      <c r="AC113" s="28"/>
      <c r="AD113" s="28"/>
      <c r="AE113" s="28"/>
      <c r="AF113" s="28"/>
      <c r="AG113" s="28"/>
      <c r="AH113" s="28"/>
      <c r="AI113" s="28"/>
      <c r="AJ113" s="28"/>
      <c r="AK113" s="28"/>
      <c r="AL113" s="28"/>
      <c r="AM113" s="28"/>
      <c r="AN113" s="27"/>
      <c r="AO113" s="24"/>
      <c r="AP113" s="24"/>
      <c r="AQ113" s="24"/>
      <c r="AR113" s="27"/>
    </row>
    <row r="114" spans="1:44" x14ac:dyDescent="0.3">
      <c r="A114" s="26"/>
      <c r="B114" s="24"/>
      <c r="C114" s="25"/>
      <c r="D114" s="26"/>
      <c r="E114" s="6"/>
      <c r="F114" s="24"/>
      <c r="G114" s="25"/>
      <c r="H114" s="27"/>
      <c r="I114" s="27"/>
      <c r="J114" s="28"/>
      <c r="K114" s="29"/>
      <c r="L114" s="29"/>
      <c r="M114" s="27"/>
      <c r="N114" s="27"/>
      <c r="O114" s="27"/>
      <c r="P114" s="63"/>
      <c r="Q114" s="25"/>
      <c r="R114" s="25"/>
      <c r="S114" s="67"/>
      <c r="T114" s="29"/>
      <c r="U114" s="28"/>
      <c r="V114" s="28"/>
      <c r="W114" s="28"/>
      <c r="X114" s="28"/>
      <c r="Y114" s="28"/>
      <c r="Z114" s="28"/>
      <c r="AA114" s="28"/>
      <c r="AB114" s="28"/>
      <c r="AC114" s="28"/>
      <c r="AD114" s="28"/>
      <c r="AE114" s="28"/>
      <c r="AF114" s="28"/>
      <c r="AG114" s="28"/>
      <c r="AH114" s="28"/>
      <c r="AI114" s="28"/>
      <c r="AJ114" s="28"/>
      <c r="AK114" s="28"/>
      <c r="AL114" s="28"/>
      <c r="AM114" s="28"/>
      <c r="AN114" s="27"/>
      <c r="AO114" s="24"/>
      <c r="AP114" s="24"/>
      <c r="AQ114" s="24"/>
      <c r="AR114" s="27"/>
    </row>
    <row r="115" spans="1:44" x14ac:dyDescent="0.3">
      <c r="A115" s="26"/>
      <c r="B115" s="24"/>
      <c r="C115" s="25"/>
      <c r="D115" s="26"/>
      <c r="E115" s="6"/>
      <c r="F115" s="24"/>
      <c r="G115" s="26"/>
      <c r="H115" s="27"/>
      <c r="I115" s="27"/>
      <c r="J115" s="28"/>
      <c r="K115" s="29"/>
      <c r="L115" s="29"/>
      <c r="M115" s="27"/>
      <c r="N115" s="27"/>
      <c r="O115" s="27"/>
      <c r="P115" s="63"/>
      <c r="Q115" s="25"/>
      <c r="R115" s="25"/>
      <c r="S115" s="67"/>
      <c r="T115" s="29"/>
      <c r="U115" s="28"/>
      <c r="V115" s="28"/>
      <c r="W115" s="28"/>
      <c r="X115" s="28"/>
      <c r="Y115" s="28"/>
      <c r="Z115" s="28"/>
      <c r="AA115" s="28"/>
      <c r="AB115" s="28"/>
      <c r="AC115" s="28"/>
      <c r="AD115" s="28"/>
      <c r="AE115" s="28"/>
      <c r="AF115" s="28"/>
      <c r="AG115" s="28"/>
      <c r="AH115" s="28"/>
      <c r="AI115" s="28"/>
      <c r="AJ115" s="28"/>
      <c r="AK115" s="28"/>
      <c r="AL115" s="28"/>
      <c r="AM115" s="28"/>
      <c r="AN115" s="27"/>
      <c r="AO115" s="24"/>
      <c r="AP115" s="24"/>
      <c r="AQ115" s="24"/>
      <c r="AR115" s="27"/>
    </row>
    <row r="116" spans="1:44" x14ac:dyDescent="0.3">
      <c r="A116" s="26"/>
      <c r="B116" s="24"/>
      <c r="C116" s="25"/>
      <c r="D116" s="26"/>
      <c r="E116" s="6"/>
      <c r="F116" s="24"/>
      <c r="G116" s="26"/>
      <c r="H116" s="27"/>
      <c r="I116" s="27"/>
      <c r="J116" s="28"/>
      <c r="K116" s="29"/>
      <c r="L116" s="29"/>
      <c r="M116" s="27"/>
      <c r="N116" s="27"/>
      <c r="O116" s="27"/>
      <c r="P116" s="63"/>
      <c r="Q116" s="25"/>
      <c r="R116" s="25"/>
      <c r="S116" s="67"/>
      <c r="T116" s="29"/>
      <c r="U116" s="28"/>
      <c r="V116" s="28"/>
      <c r="W116" s="28"/>
      <c r="X116" s="28"/>
      <c r="Y116" s="28"/>
      <c r="Z116" s="28"/>
      <c r="AA116" s="28"/>
      <c r="AB116" s="28"/>
      <c r="AC116" s="28"/>
      <c r="AD116" s="28"/>
      <c r="AE116" s="28"/>
      <c r="AF116" s="28"/>
      <c r="AG116" s="28"/>
      <c r="AH116" s="28"/>
      <c r="AI116" s="28"/>
      <c r="AJ116" s="28"/>
      <c r="AK116" s="28"/>
      <c r="AL116" s="28"/>
      <c r="AM116" s="28"/>
      <c r="AN116" s="27"/>
      <c r="AO116" s="24"/>
      <c r="AP116" s="24"/>
      <c r="AQ116" s="24"/>
      <c r="AR116" s="27"/>
    </row>
    <row r="117" spans="1:44" x14ac:dyDescent="0.3">
      <c r="A117" s="26"/>
      <c r="B117" s="24"/>
      <c r="C117" s="25"/>
      <c r="D117" s="26"/>
      <c r="E117" s="6"/>
      <c r="F117" s="24"/>
      <c r="G117" s="26"/>
      <c r="H117" s="27"/>
      <c r="I117" s="27"/>
      <c r="J117" s="28"/>
      <c r="K117" s="29"/>
      <c r="L117" s="29"/>
      <c r="M117" s="27"/>
      <c r="N117" s="27"/>
      <c r="O117" s="27"/>
      <c r="P117" s="63"/>
      <c r="Q117" s="25"/>
      <c r="R117" s="25"/>
      <c r="S117" s="67"/>
      <c r="T117" s="29"/>
      <c r="U117" s="28"/>
      <c r="V117" s="28"/>
      <c r="W117" s="28"/>
      <c r="X117" s="28"/>
      <c r="Y117" s="28"/>
      <c r="Z117" s="28"/>
      <c r="AA117" s="28"/>
      <c r="AB117" s="28"/>
      <c r="AC117" s="28"/>
      <c r="AD117" s="28"/>
      <c r="AE117" s="28"/>
      <c r="AF117" s="28"/>
      <c r="AG117" s="28"/>
      <c r="AH117" s="28"/>
      <c r="AI117" s="28"/>
      <c r="AJ117" s="28"/>
      <c r="AK117" s="28"/>
      <c r="AL117" s="28"/>
      <c r="AM117" s="28"/>
      <c r="AN117" s="27"/>
      <c r="AO117" s="24"/>
      <c r="AP117" s="24"/>
      <c r="AQ117" s="24"/>
      <c r="AR117" s="27"/>
    </row>
    <row r="118" spans="1:44" x14ac:dyDescent="0.3">
      <c r="A118" s="26"/>
      <c r="B118" s="24"/>
      <c r="C118" s="25"/>
      <c r="D118" s="26"/>
      <c r="E118" s="6"/>
      <c r="F118" s="24"/>
      <c r="G118" s="26"/>
      <c r="H118" s="27"/>
      <c r="I118" s="27"/>
      <c r="J118" s="28"/>
      <c r="K118" s="29"/>
      <c r="L118" s="29"/>
      <c r="M118" s="27"/>
      <c r="N118" s="27"/>
      <c r="O118" s="27"/>
      <c r="P118" s="63"/>
      <c r="Q118" s="25"/>
      <c r="R118" s="25"/>
      <c r="S118" s="67"/>
      <c r="T118" s="29"/>
      <c r="U118" s="28"/>
      <c r="V118" s="28"/>
      <c r="W118" s="28"/>
      <c r="X118" s="28"/>
      <c r="Y118" s="28"/>
      <c r="Z118" s="28"/>
      <c r="AA118" s="28"/>
      <c r="AB118" s="28"/>
      <c r="AC118" s="28"/>
      <c r="AD118" s="28"/>
      <c r="AE118" s="28"/>
      <c r="AF118" s="28"/>
      <c r="AG118" s="28"/>
      <c r="AH118" s="28"/>
      <c r="AI118" s="28"/>
      <c r="AJ118" s="28"/>
      <c r="AK118" s="28"/>
      <c r="AL118" s="28"/>
      <c r="AM118" s="28"/>
      <c r="AN118" s="27"/>
      <c r="AO118" s="24"/>
      <c r="AP118" s="24"/>
      <c r="AQ118" s="24"/>
      <c r="AR118" s="27"/>
    </row>
    <row r="119" spans="1:44" x14ac:dyDescent="0.3">
      <c r="A119" s="26"/>
      <c r="B119" s="24"/>
      <c r="C119" s="25"/>
      <c r="D119" s="26"/>
      <c r="E119" s="6"/>
      <c r="F119" s="24"/>
      <c r="G119" s="25"/>
      <c r="H119" s="27"/>
      <c r="I119" s="27"/>
      <c r="J119" s="28"/>
      <c r="K119" s="29"/>
      <c r="L119" s="29"/>
      <c r="M119" s="27"/>
      <c r="N119" s="27"/>
      <c r="O119" s="27"/>
      <c r="P119" s="63"/>
      <c r="Q119" s="25"/>
      <c r="R119" s="25"/>
      <c r="S119" s="67"/>
      <c r="T119" s="29"/>
      <c r="U119" s="28"/>
      <c r="V119" s="28"/>
      <c r="W119" s="28"/>
      <c r="X119" s="28"/>
      <c r="Y119" s="28"/>
      <c r="Z119" s="28"/>
      <c r="AA119" s="28"/>
      <c r="AB119" s="28"/>
      <c r="AC119" s="28"/>
      <c r="AD119" s="28"/>
      <c r="AE119" s="28"/>
      <c r="AF119" s="28"/>
      <c r="AG119" s="28"/>
      <c r="AH119" s="28"/>
      <c r="AI119" s="28"/>
      <c r="AJ119" s="28"/>
      <c r="AK119" s="28"/>
      <c r="AL119" s="28"/>
      <c r="AM119" s="28"/>
      <c r="AN119" s="27"/>
      <c r="AO119" s="24"/>
      <c r="AP119" s="24"/>
      <c r="AQ119" s="24"/>
      <c r="AR119" s="27"/>
    </row>
    <row r="120" spans="1:44" x14ac:dyDescent="0.3">
      <c r="A120" s="42"/>
      <c r="B120" s="43"/>
      <c r="C120" s="44"/>
      <c r="D120" s="42"/>
      <c r="E120" s="6"/>
      <c r="F120" s="43"/>
      <c r="G120" s="42"/>
      <c r="H120" s="45"/>
      <c r="I120" s="45"/>
      <c r="J120" s="28"/>
      <c r="K120" s="29"/>
      <c r="L120" s="29"/>
      <c r="M120" s="45"/>
      <c r="N120" s="45"/>
      <c r="O120" s="45"/>
      <c r="P120" s="75"/>
      <c r="Q120" s="44"/>
      <c r="R120" s="44"/>
      <c r="S120" s="76"/>
      <c r="T120" s="29"/>
      <c r="U120" s="28"/>
      <c r="V120" s="28"/>
      <c r="W120" s="77"/>
      <c r="X120" s="77"/>
      <c r="Y120" s="77"/>
      <c r="Z120" s="77"/>
      <c r="AA120" s="77"/>
      <c r="AB120" s="77"/>
      <c r="AC120" s="77"/>
      <c r="AD120" s="77"/>
      <c r="AE120" s="77"/>
      <c r="AF120" s="77"/>
      <c r="AG120" s="77"/>
      <c r="AH120" s="77"/>
      <c r="AI120" s="77"/>
      <c r="AJ120" s="77"/>
      <c r="AK120" s="77"/>
      <c r="AL120" s="28"/>
      <c r="AM120" s="28"/>
      <c r="AN120" s="45"/>
      <c r="AO120" s="43"/>
      <c r="AP120" s="43"/>
      <c r="AQ120" s="43"/>
      <c r="AR120" s="27"/>
    </row>
    <row r="121" spans="1:44" x14ac:dyDescent="0.3">
      <c r="A121" s="26"/>
      <c r="B121" s="24"/>
      <c r="C121" s="25"/>
      <c r="D121" s="26"/>
      <c r="E121" s="6"/>
      <c r="F121" s="24"/>
      <c r="G121" s="25"/>
      <c r="H121" s="27"/>
      <c r="I121" s="27"/>
      <c r="J121" s="28"/>
      <c r="K121" s="29"/>
      <c r="L121" s="29"/>
      <c r="M121" s="27"/>
      <c r="N121" s="27"/>
      <c r="O121" s="27"/>
      <c r="P121" s="25"/>
      <c r="Q121" s="25"/>
      <c r="R121" s="25"/>
      <c r="S121" s="67"/>
      <c r="T121" s="29"/>
      <c r="U121" s="28"/>
      <c r="V121" s="28"/>
      <c r="W121" s="28"/>
      <c r="X121" s="28"/>
      <c r="Y121" s="28"/>
      <c r="Z121" s="28"/>
      <c r="AA121" s="28"/>
      <c r="AB121" s="28"/>
      <c r="AC121" s="28"/>
      <c r="AD121" s="28"/>
      <c r="AE121" s="28"/>
      <c r="AF121" s="28"/>
      <c r="AG121" s="28"/>
      <c r="AH121" s="28"/>
      <c r="AI121" s="28"/>
      <c r="AJ121" s="28"/>
      <c r="AK121" s="28"/>
      <c r="AL121" s="28"/>
      <c r="AM121" s="28"/>
      <c r="AN121" s="27"/>
      <c r="AO121" s="24"/>
      <c r="AP121" s="24"/>
      <c r="AQ121" s="24"/>
      <c r="AR121" s="27"/>
    </row>
    <row r="122" spans="1:44" x14ac:dyDescent="0.3">
      <c r="A122" s="26"/>
      <c r="B122" s="24"/>
      <c r="C122" s="25"/>
      <c r="D122" s="26"/>
      <c r="E122" s="6"/>
      <c r="F122" s="24"/>
      <c r="G122" s="25"/>
      <c r="H122" s="27"/>
      <c r="I122" s="27"/>
      <c r="J122" s="28"/>
      <c r="K122" s="29"/>
      <c r="L122" s="29"/>
      <c r="M122" s="27"/>
      <c r="N122" s="27"/>
      <c r="O122" s="27"/>
      <c r="P122" s="63"/>
      <c r="Q122" s="25"/>
      <c r="R122" s="25"/>
      <c r="S122" s="67"/>
      <c r="T122" s="29"/>
      <c r="U122" s="28"/>
      <c r="V122" s="28"/>
      <c r="W122" s="28"/>
      <c r="X122" s="28"/>
      <c r="Y122" s="28"/>
      <c r="Z122" s="28"/>
      <c r="AA122" s="28"/>
      <c r="AB122" s="28"/>
      <c r="AC122" s="28"/>
      <c r="AD122" s="28"/>
      <c r="AE122" s="28"/>
      <c r="AF122" s="28"/>
      <c r="AG122" s="28"/>
      <c r="AH122" s="28"/>
      <c r="AI122" s="28"/>
      <c r="AJ122" s="28"/>
      <c r="AK122" s="28"/>
      <c r="AL122" s="28"/>
      <c r="AM122" s="28"/>
      <c r="AN122" s="27"/>
      <c r="AO122" s="24"/>
      <c r="AP122" s="24"/>
      <c r="AQ122" s="24"/>
      <c r="AR122" s="27"/>
    </row>
    <row r="123" spans="1:44" s="2" customFormat="1" x14ac:dyDescent="0.3">
      <c r="A123" s="26"/>
      <c r="B123" s="24"/>
      <c r="C123" s="25"/>
      <c r="D123" s="26"/>
      <c r="E123" s="6"/>
      <c r="F123" s="24"/>
      <c r="G123" s="26"/>
      <c r="H123" s="27"/>
      <c r="I123" s="27"/>
      <c r="J123" s="28"/>
      <c r="K123" s="29"/>
      <c r="L123" s="29"/>
      <c r="M123" s="27"/>
      <c r="N123" s="27"/>
      <c r="O123" s="27"/>
      <c r="P123" s="63"/>
      <c r="Q123" s="25"/>
      <c r="R123" s="25"/>
      <c r="S123" s="67"/>
      <c r="T123" s="29"/>
      <c r="U123" s="28"/>
      <c r="V123" s="28"/>
      <c r="W123" s="28"/>
      <c r="X123" s="28"/>
      <c r="Y123" s="28"/>
      <c r="Z123" s="28"/>
      <c r="AA123" s="28"/>
      <c r="AB123" s="28"/>
      <c r="AC123" s="28"/>
      <c r="AD123" s="28"/>
      <c r="AE123" s="28"/>
      <c r="AF123" s="28"/>
      <c r="AG123" s="28"/>
      <c r="AH123" s="28"/>
      <c r="AI123" s="28"/>
      <c r="AJ123" s="28"/>
      <c r="AK123" s="28"/>
      <c r="AL123" s="28"/>
      <c r="AM123" s="28"/>
      <c r="AN123" s="27"/>
      <c r="AO123" s="24"/>
      <c r="AP123" s="24"/>
      <c r="AQ123" s="24"/>
      <c r="AR123" s="27"/>
    </row>
    <row r="124" spans="1:44" x14ac:dyDescent="0.3">
      <c r="A124" s="26"/>
      <c r="B124" s="24"/>
      <c r="C124" s="25"/>
      <c r="D124" s="26"/>
      <c r="E124" s="6"/>
      <c r="F124" s="24"/>
      <c r="G124" s="25"/>
      <c r="H124" s="27"/>
      <c r="I124" s="27"/>
      <c r="J124" s="28"/>
      <c r="K124" s="29"/>
      <c r="L124" s="29"/>
      <c r="M124" s="27"/>
      <c r="N124" s="27"/>
      <c r="O124" s="27"/>
      <c r="P124" s="63"/>
      <c r="Q124" s="25"/>
      <c r="R124" s="25"/>
      <c r="S124" s="67"/>
      <c r="T124" s="29"/>
      <c r="U124" s="28"/>
      <c r="V124" s="28"/>
      <c r="W124" s="28"/>
      <c r="X124" s="28"/>
      <c r="Y124" s="28"/>
      <c r="Z124" s="28"/>
      <c r="AA124" s="28"/>
      <c r="AB124" s="28"/>
      <c r="AC124" s="28"/>
      <c r="AD124" s="28"/>
      <c r="AE124" s="28"/>
      <c r="AF124" s="28"/>
      <c r="AG124" s="28"/>
      <c r="AH124" s="28"/>
      <c r="AI124" s="28"/>
      <c r="AJ124" s="28"/>
      <c r="AK124" s="28"/>
      <c r="AL124" s="28"/>
      <c r="AM124" s="28"/>
      <c r="AN124" s="27"/>
      <c r="AO124" s="24"/>
      <c r="AP124" s="24"/>
      <c r="AQ124" s="24"/>
      <c r="AR124" s="27"/>
    </row>
    <row r="125" spans="1:44" x14ac:dyDescent="0.3">
      <c r="A125" s="26"/>
      <c r="B125" s="24"/>
      <c r="C125" s="25"/>
      <c r="D125" s="26"/>
      <c r="E125" s="6"/>
      <c r="F125" s="24"/>
      <c r="G125" s="26"/>
      <c r="H125" s="27"/>
      <c r="I125" s="27"/>
      <c r="J125" s="28"/>
      <c r="K125" s="29"/>
      <c r="L125" s="29"/>
      <c r="M125" s="27"/>
      <c r="N125" s="27"/>
      <c r="O125" s="27"/>
      <c r="P125" s="63"/>
      <c r="Q125" s="25"/>
      <c r="R125" s="67"/>
      <c r="S125" s="68"/>
      <c r="T125" s="29"/>
      <c r="U125" s="49"/>
      <c r="V125" s="28"/>
      <c r="W125" s="28"/>
      <c r="X125" s="28"/>
      <c r="Y125" s="28"/>
      <c r="Z125" s="28"/>
      <c r="AA125" s="28"/>
      <c r="AB125" s="28"/>
      <c r="AC125" s="28"/>
      <c r="AD125" s="28"/>
      <c r="AE125" s="28"/>
      <c r="AF125" s="28"/>
      <c r="AG125" s="28"/>
      <c r="AH125" s="28"/>
      <c r="AI125" s="28"/>
      <c r="AJ125" s="28"/>
      <c r="AK125" s="28"/>
      <c r="AL125" s="49"/>
      <c r="AM125" s="49"/>
      <c r="AN125" s="27"/>
      <c r="AO125" s="24"/>
      <c r="AP125" s="24"/>
      <c r="AQ125" s="24"/>
      <c r="AR125" s="27"/>
    </row>
    <row r="126" spans="1:44" x14ac:dyDescent="0.3">
      <c r="A126" s="26"/>
      <c r="B126" s="24"/>
      <c r="C126" s="25"/>
      <c r="D126" s="26"/>
      <c r="E126" s="6"/>
      <c r="F126" s="24"/>
      <c r="G126" s="25"/>
      <c r="H126" s="27"/>
      <c r="I126" s="27"/>
      <c r="J126" s="28"/>
      <c r="K126" s="29"/>
      <c r="L126" s="29"/>
      <c r="M126" s="27"/>
      <c r="N126" s="27"/>
      <c r="O126" s="27"/>
      <c r="P126" s="25"/>
      <c r="Q126" s="25"/>
      <c r="R126" s="25"/>
      <c r="S126" s="67"/>
      <c r="T126" s="29"/>
      <c r="U126" s="28"/>
      <c r="V126" s="28"/>
      <c r="W126" s="28"/>
      <c r="X126" s="28"/>
      <c r="Y126" s="28"/>
      <c r="Z126" s="28"/>
      <c r="AA126" s="28"/>
      <c r="AB126" s="28"/>
      <c r="AC126" s="28"/>
      <c r="AD126" s="28"/>
      <c r="AE126" s="28"/>
      <c r="AF126" s="28"/>
      <c r="AG126" s="28"/>
      <c r="AH126" s="28"/>
      <c r="AI126" s="28"/>
      <c r="AJ126" s="28"/>
      <c r="AK126" s="28"/>
      <c r="AL126" s="28"/>
      <c r="AM126" s="28"/>
      <c r="AN126" s="27"/>
      <c r="AO126" s="24"/>
      <c r="AP126" s="24"/>
      <c r="AQ126" s="24"/>
      <c r="AR126" s="27"/>
    </row>
    <row r="127" spans="1:44" x14ac:dyDescent="0.3">
      <c r="A127" s="26"/>
      <c r="B127" s="24"/>
      <c r="C127" s="25"/>
      <c r="D127" s="26"/>
      <c r="E127" s="6"/>
      <c r="F127" s="24"/>
      <c r="G127" s="25"/>
      <c r="H127" s="27"/>
      <c r="I127" s="27"/>
      <c r="J127" s="28"/>
      <c r="K127" s="29"/>
      <c r="L127" s="29"/>
      <c r="M127" s="24"/>
      <c r="N127" s="27"/>
      <c r="O127" s="27"/>
      <c r="P127" s="63"/>
      <c r="Q127" s="25"/>
      <c r="R127" s="67"/>
      <c r="S127" s="25"/>
      <c r="T127" s="29"/>
      <c r="U127" s="28"/>
      <c r="V127" s="28"/>
      <c r="W127" s="28"/>
      <c r="X127" s="28"/>
      <c r="Y127" s="28"/>
      <c r="Z127" s="28"/>
      <c r="AA127" s="28"/>
      <c r="AB127" s="28"/>
      <c r="AC127" s="28"/>
      <c r="AD127" s="28"/>
      <c r="AE127" s="28"/>
      <c r="AF127" s="28"/>
      <c r="AG127" s="28"/>
      <c r="AH127" s="28"/>
      <c r="AI127" s="28"/>
      <c r="AJ127" s="28"/>
      <c r="AK127" s="28"/>
      <c r="AL127" s="28"/>
      <c r="AM127" s="28"/>
      <c r="AN127" s="27"/>
      <c r="AO127" s="24"/>
      <c r="AP127" s="24"/>
      <c r="AQ127" s="24"/>
      <c r="AR127" s="27"/>
    </row>
    <row r="128" spans="1:44" x14ac:dyDescent="0.3">
      <c r="A128" s="26"/>
      <c r="B128" s="24"/>
      <c r="C128" s="25"/>
      <c r="D128" s="26"/>
      <c r="E128" s="6"/>
      <c r="F128" s="24"/>
      <c r="G128" s="26"/>
      <c r="H128" s="27"/>
      <c r="I128" s="27"/>
      <c r="J128" s="28"/>
      <c r="K128" s="29"/>
      <c r="L128" s="29"/>
      <c r="M128" s="27"/>
      <c r="N128" s="27"/>
      <c r="O128" s="27"/>
      <c r="P128" s="63"/>
      <c r="Q128" s="25"/>
      <c r="R128" s="67"/>
      <c r="S128" s="67"/>
      <c r="T128" s="29"/>
      <c r="U128" s="28"/>
      <c r="V128" s="28"/>
      <c r="W128" s="28"/>
      <c r="X128" s="28"/>
      <c r="Y128" s="28"/>
      <c r="Z128" s="28"/>
      <c r="AA128" s="28"/>
      <c r="AB128" s="28"/>
      <c r="AC128" s="28"/>
      <c r="AD128" s="28"/>
      <c r="AE128" s="28"/>
      <c r="AF128" s="28"/>
      <c r="AG128" s="28"/>
      <c r="AH128" s="28"/>
      <c r="AI128" s="28"/>
      <c r="AJ128" s="28"/>
      <c r="AK128" s="28"/>
      <c r="AL128" s="28"/>
      <c r="AM128" s="28"/>
      <c r="AN128" s="27"/>
      <c r="AO128" s="24"/>
      <c r="AP128" s="24"/>
      <c r="AQ128" s="24"/>
      <c r="AR128" s="27"/>
    </row>
    <row r="129" spans="1:45" x14ac:dyDescent="0.3">
      <c r="A129" s="26"/>
      <c r="B129" s="24"/>
      <c r="C129" s="25"/>
      <c r="D129" s="26"/>
      <c r="E129" s="6"/>
      <c r="F129" s="24"/>
      <c r="G129" s="25"/>
      <c r="H129" s="27"/>
      <c r="I129" s="27"/>
      <c r="J129" s="28"/>
      <c r="K129" s="29"/>
      <c r="L129" s="29"/>
      <c r="M129" s="27"/>
      <c r="N129" s="27"/>
      <c r="O129" s="27"/>
      <c r="P129" s="63"/>
      <c r="Q129" s="25"/>
      <c r="R129" s="25"/>
      <c r="S129" s="67"/>
      <c r="T129" s="29"/>
      <c r="U129" s="28"/>
      <c r="V129" s="28"/>
      <c r="W129" s="28"/>
      <c r="X129" s="28"/>
      <c r="Y129" s="28"/>
      <c r="Z129" s="28"/>
      <c r="AA129" s="28"/>
      <c r="AB129" s="28"/>
      <c r="AC129" s="28"/>
      <c r="AD129" s="28"/>
      <c r="AE129" s="28"/>
      <c r="AF129" s="28"/>
      <c r="AG129" s="28"/>
      <c r="AH129" s="28"/>
      <c r="AI129" s="28"/>
      <c r="AJ129" s="28"/>
      <c r="AK129" s="28"/>
      <c r="AL129" s="28"/>
      <c r="AM129" s="28"/>
      <c r="AN129" s="27"/>
      <c r="AO129" s="24"/>
      <c r="AP129" s="24"/>
      <c r="AQ129" s="24"/>
      <c r="AR129" s="27"/>
    </row>
    <row r="130" spans="1:45" x14ac:dyDescent="0.3">
      <c r="A130" s="26"/>
      <c r="B130" s="24"/>
      <c r="C130" s="25"/>
      <c r="D130" s="26"/>
      <c r="E130" s="6"/>
      <c r="F130" s="24"/>
      <c r="G130" s="26"/>
      <c r="H130" s="27"/>
      <c r="I130" s="27"/>
      <c r="J130" s="28"/>
      <c r="K130" s="29"/>
      <c r="L130" s="29"/>
      <c r="M130" s="27"/>
      <c r="N130" s="27"/>
      <c r="O130" s="27"/>
      <c r="P130" s="63"/>
      <c r="Q130" s="25"/>
      <c r="R130" s="25"/>
      <c r="S130" s="67"/>
      <c r="T130" s="29"/>
      <c r="U130" s="28"/>
      <c r="V130" s="28"/>
      <c r="W130" s="28"/>
      <c r="X130" s="28"/>
      <c r="Y130" s="28"/>
      <c r="Z130" s="28"/>
      <c r="AA130" s="28"/>
      <c r="AB130" s="28"/>
      <c r="AC130" s="28"/>
      <c r="AD130" s="28"/>
      <c r="AE130" s="28"/>
      <c r="AF130" s="28"/>
      <c r="AG130" s="28"/>
      <c r="AH130" s="28"/>
      <c r="AI130" s="28"/>
      <c r="AJ130" s="28"/>
      <c r="AK130" s="28"/>
      <c r="AL130" s="28"/>
      <c r="AM130" s="28"/>
      <c r="AN130" s="27"/>
      <c r="AO130" s="24"/>
      <c r="AP130" s="24"/>
      <c r="AQ130" s="24"/>
      <c r="AR130" s="27"/>
    </row>
    <row r="131" spans="1:45" x14ac:dyDescent="0.3">
      <c r="A131" s="26"/>
      <c r="B131" s="24"/>
      <c r="C131" s="25"/>
      <c r="D131" s="26"/>
      <c r="E131" s="6"/>
      <c r="F131" s="24"/>
      <c r="G131" s="26"/>
      <c r="H131" s="27"/>
      <c r="I131" s="27"/>
      <c r="J131" s="28"/>
      <c r="K131" s="29"/>
      <c r="L131" s="28"/>
      <c r="M131" s="27"/>
      <c r="N131" s="27"/>
      <c r="O131" s="27"/>
      <c r="P131" s="63"/>
      <c r="Q131" s="25"/>
      <c r="R131" s="27"/>
      <c r="S131" s="67"/>
      <c r="T131" s="29"/>
      <c r="U131" s="29"/>
      <c r="V131" s="28"/>
      <c r="W131" s="28"/>
      <c r="X131" s="28"/>
      <c r="Y131" s="28"/>
      <c r="Z131" s="28"/>
      <c r="AA131" s="28"/>
      <c r="AB131" s="28"/>
      <c r="AC131" s="28"/>
      <c r="AD131" s="28"/>
      <c r="AE131" s="28"/>
      <c r="AF131" s="28"/>
      <c r="AG131" s="28"/>
      <c r="AH131" s="28"/>
      <c r="AI131" s="28"/>
      <c r="AJ131" s="28"/>
      <c r="AK131" s="28"/>
      <c r="AL131" s="28"/>
      <c r="AM131" s="28"/>
      <c r="AN131" s="27"/>
      <c r="AO131" s="24"/>
      <c r="AP131" s="24"/>
      <c r="AQ131" s="24"/>
      <c r="AR131" s="27"/>
      <c r="AS131" s="3"/>
    </row>
    <row r="132" spans="1:45" x14ac:dyDescent="0.3">
      <c r="A132" s="26"/>
      <c r="B132" s="24"/>
      <c r="C132" s="25"/>
      <c r="D132" s="26"/>
      <c r="E132" s="6"/>
      <c r="F132" s="24"/>
      <c r="G132" s="25"/>
      <c r="H132" s="27"/>
      <c r="I132" s="27"/>
      <c r="J132" s="28"/>
      <c r="K132" s="29"/>
      <c r="L132" s="29"/>
      <c r="M132" s="27"/>
      <c r="N132" s="27"/>
      <c r="O132" s="27"/>
      <c r="P132" s="63"/>
      <c r="Q132" s="25"/>
      <c r="R132" s="25"/>
      <c r="S132" s="67"/>
      <c r="T132" s="29"/>
      <c r="U132" s="28"/>
      <c r="V132" s="28"/>
      <c r="W132" s="28"/>
      <c r="X132" s="28"/>
      <c r="Y132" s="28"/>
      <c r="Z132" s="28"/>
      <c r="AA132" s="28"/>
      <c r="AB132" s="28"/>
      <c r="AC132" s="28"/>
      <c r="AD132" s="28"/>
      <c r="AE132" s="28"/>
      <c r="AF132" s="28"/>
      <c r="AG132" s="28"/>
      <c r="AH132" s="28"/>
      <c r="AI132" s="28"/>
      <c r="AJ132" s="28"/>
      <c r="AK132" s="28"/>
      <c r="AL132" s="28"/>
      <c r="AM132" s="28"/>
      <c r="AN132" s="27"/>
      <c r="AO132" s="24"/>
      <c r="AP132" s="24"/>
      <c r="AQ132" s="24"/>
      <c r="AR132" s="27"/>
      <c r="AS132" s="3"/>
    </row>
    <row r="133" spans="1:45" x14ac:dyDescent="0.3">
      <c r="A133" s="26"/>
      <c r="B133" s="24"/>
      <c r="C133" s="25"/>
      <c r="D133" s="26"/>
      <c r="E133" s="6"/>
      <c r="F133" s="24"/>
      <c r="G133" s="25"/>
      <c r="H133" s="27"/>
      <c r="I133" s="27"/>
      <c r="J133" s="28"/>
      <c r="K133" s="29"/>
      <c r="L133" s="29"/>
      <c r="M133" s="27"/>
      <c r="N133" s="27"/>
      <c r="O133" s="27"/>
      <c r="P133" s="63"/>
      <c r="Q133" s="25"/>
      <c r="R133" s="25"/>
      <c r="S133" s="67"/>
      <c r="T133" s="29"/>
      <c r="U133" s="28"/>
      <c r="V133" s="28"/>
      <c r="W133" s="28"/>
      <c r="X133" s="28"/>
      <c r="Y133" s="28"/>
      <c r="Z133" s="28"/>
      <c r="AA133" s="28"/>
      <c r="AB133" s="28"/>
      <c r="AC133" s="28"/>
      <c r="AD133" s="28"/>
      <c r="AE133" s="28"/>
      <c r="AF133" s="28"/>
      <c r="AG133" s="28"/>
      <c r="AH133" s="28"/>
      <c r="AI133" s="28"/>
      <c r="AJ133" s="28"/>
      <c r="AK133" s="28"/>
      <c r="AL133" s="28"/>
      <c r="AM133" s="28"/>
      <c r="AN133" s="27"/>
      <c r="AO133" s="24"/>
      <c r="AP133" s="24"/>
      <c r="AQ133" s="24"/>
      <c r="AR133" s="27"/>
    </row>
    <row r="134" spans="1:45" x14ac:dyDescent="0.3">
      <c r="A134" s="26"/>
      <c r="B134" s="24"/>
      <c r="C134" s="25"/>
      <c r="D134" s="26"/>
      <c r="E134" s="6"/>
      <c r="F134" s="24"/>
      <c r="G134" s="26"/>
      <c r="H134" s="27"/>
      <c r="I134" s="27"/>
      <c r="J134" s="28"/>
      <c r="K134" s="29"/>
      <c r="L134" s="29"/>
      <c r="M134" s="27"/>
      <c r="N134" s="27"/>
      <c r="O134" s="27"/>
      <c r="P134" s="63"/>
      <c r="Q134" s="25"/>
      <c r="R134" s="67"/>
      <c r="S134" s="67"/>
      <c r="T134" s="29"/>
      <c r="U134" s="28"/>
      <c r="V134" s="28"/>
      <c r="W134" s="28"/>
      <c r="X134" s="28"/>
      <c r="Y134" s="28"/>
      <c r="Z134" s="28"/>
      <c r="AA134" s="28"/>
      <c r="AB134" s="28"/>
      <c r="AC134" s="28"/>
      <c r="AD134" s="28"/>
      <c r="AE134" s="28"/>
      <c r="AF134" s="28"/>
      <c r="AG134" s="28"/>
      <c r="AH134" s="28"/>
      <c r="AI134" s="28"/>
      <c r="AJ134" s="28"/>
      <c r="AK134" s="28"/>
      <c r="AL134" s="28"/>
      <c r="AM134" s="28"/>
      <c r="AN134" s="27"/>
      <c r="AO134" s="24"/>
      <c r="AP134" s="24"/>
      <c r="AQ134" s="24"/>
      <c r="AR134" s="27"/>
    </row>
    <row r="135" spans="1:45" x14ac:dyDescent="0.3">
      <c r="A135" s="26"/>
      <c r="B135" s="24"/>
      <c r="C135" s="25"/>
      <c r="D135" s="26"/>
      <c r="E135" s="6"/>
      <c r="F135" s="24"/>
      <c r="G135" s="25"/>
      <c r="H135" s="27"/>
      <c r="I135" s="27"/>
      <c r="J135" s="28"/>
      <c r="K135" s="29"/>
      <c r="L135" s="29"/>
      <c r="M135" s="27"/>
      <c r="N135" s="27"/>
      <c r="O135" s="27"/>
      <c r="P135" s="63"/>
      <c r="Q135" s="25"/>
      <c r="R135" s="67"/>
      <c r="S135" s="68"/>
      <c r="T135" s="29"/>
      <c r="U135" s="28"/>
      <c r="V135" s="28"/>
      <c r="W135" s="28"/>
      <c r="X135" s="28"/>
      <c r="Y135" s="28"/>
      <c r="Z135" s="28"/>
      <c r="AA135" s="28"/>
      <c r="AB135" s="28"/>
      <c r="AC135" s="28"/>
      <c r="AD135" s="28"/>
      <c r="AE135" s="28"/>
      <c r="AF135" s="28"/>
      <c r="AG135" s="28"/>
      <c r="AH135" s="28"/>
      <c r="AI135" s="28"/>
      <c r="AJ135" s="28"/>
      <c r="AK135" s="28"/>
      <c r="AL135" s="28"/>
      <c r="AM135" s="28"/>
      <c r="AN135" s="27"/>
      <c r="AO135" s="24"/>
      <c r="AP135" s="24"/>
      <c r="AQ135" s="24"/>
      <c r="AR135" s="27"/>
    </row>
    <row r="136" spans="1:45" x14ac:dyDescent="0.3">
      <c r="A136" s="26"/>
      <c r="B136" s="24"/>
      <c r="C136" s="25"/>
      <c r="D136" s="26"/>
      <c r="E136" s="6"/>
      <c r="F136" s="24"/>
      <c r="G136" s="25"/>
      <c r="H136" s="27"/>
      <c r="I136" s="27"/>
      <c r="J136" s="28"/>
      <c r="K136" s="29"/>
      <c r="L136" s="29"/>
      <c r="M136" s="24"/>
      <c r="N136" s="27"/>
      <c r="O136" s="27"/>
      <c r="P136" s="63"/>
      <c r="Q136" s="25"/>
      <c r="R136" s="67"/>
      <c r="S136" s="25"/>
      <c r="T136" s="29"/>
      <c r="U136" s="28"/>
      <c r="V136" s="28"/>
      <c r="W136" s="28"/>
      <c r="X136" s="28"/>
      <c r="Y136" s="28"/>
      <c r="Z136" s="28"/>
      <c r="AA136" s="28"/>
      <c r="AB136" s="28"/>
      <c r="AC136" s="28"/>
      <c r="AD136" s="28"/>
      <c r="AE136" s="28"/>
      <c r="AF136" s="28"/>
      <c r="AG136" s="28"/>
      <c r="AH136" s="28"/>
      <c r="AI136" s="28"/>
      <c r="AJ136" s="28"/>
      <c r="AK136" s="28"/>
      <c r="AL136" s="28"/>
      <c r="AM136" s="28"/>
      <c r="AN136" s="27"/>
      <c r="AO136" s="24"/>
      <c r="AP136" s="24"/>
      <c r="AQ136" s="24"/>
      <c r="AR136" s="27"/>
    </row>
    <row r="137" spans="1:45" x14ac:dyDescent="0.3">
      <c r="A137" s="26"/>
      <c r="B137" s="24"/>
      <c r="C137" s="25"/>
      <c r="D137" s="26"/>
      <c r="E137" s="6"/>
      <c r="F137" s="24"/>
      <c r="G137" s="26"/>
      <c r="H137" s="27"/>
      <c r="I137" s="27"/>
      <c r="J137" s="28"/>
      <c r="K137" s="29"/>
      <c r="L137" s="29"/>
      <c r="M137" s="27"/>
      <c r="N137" s="27"/>
      <c r="O137" s="27"/>
      <c r="P137" s="63"/>
      <c r="Q137" s="25"/>
      <c r="R137" s="67"/>
      <c r="S137" s="67"/>
      <c r="T137" s="29"/>
      <c r="U137" s="28"/>
      <c r="V137" s="28"/>
      <c r="W137" s="28"/>
      <c r="X137" s="28"/>
      <c r="Y137" s="28"/>
      <c r="Z137" s="28"/>
      <c r="AA137" s="28"/>
      <c r="AB137" s="28"/>
      <c r="AC137" s="28"/>
      <c r="AD137" s="28"/>
      <c r="AE137" s="28"/>
      <c r="AF137" s="28"/>
      <c r="AG137" s="28"/>
      <c r="AH137" s="28"/>
      <c r="AI137" s="28"/>
      <c r="AJ137" s="28"/>
      <c r="AK137" s="28"/>
      <c r="AL137" s="28"/>
      <c r="AM137" s="28"/>
      <c r="AN137" s="27"/>
      <c r="AO137" s="24"/>
      <c r="AP137" s="24"/>
      <c r="AQ137" s="24"/>
      <c r="AR137" s="27"/>
    </row>
    <row r="138" spans="1:45" x14ac:dyDescent="0.3">
      <c r="A138" s="26"/>
      <c r="B138" s="24"/>
      <c r="C138" s="25"/>
      <c r="D138" s="26"/>
      <c r="E138" s="6"/>
      <c r="F138" s="24"/>
      <c r="G138" s="25"/>
      <c r="H138" s="27"/>
      <c r="I138" s="27"/>
      <c r="J138" s="28"/>
      <c r="K138" s="29"/>
      <c r="L138" s="29"/>
      <c r="M138" s="27"/>
      <c r="N138" s="27"/>
      <c r="O138" s="27"/>
      <c r="P138" s="63"/>
      <c r="Q138" s="25"/>
      <c r="R138" s="67"/>
      <c r="S138" s="67"/>
      <c r="T138" s="29"/>
      <c r="U138" s="28"/>
      <c r="V138" s="28"/>
      <c r="W138" s="28"/>
      <c r="X138" s="28"/>
      <c r="Y138" s="28"/>
      <c r="Z138" s="28"/>
      <c r="AA138" s="28"/>
      <c r="AB138" s="28"/>
      <c r="AC138" s="28"/>
      <c r="AD138" s="28"/>
      <c r="AE138" s="28"/>
      <c r="AF138" s="28"/>
      <c r="AG138" s="28"/>
      <c r="AH138" s="28"/>
      <c r="AI138" s="28"/>
      <c r="AJ138" s="28"/>
      <c r="AK138" s="28"/>
      <c r="AL138" s="28"/>
      <c r="AM138" s="28"/>
      <c r="AN138" s="27"/>
      <c r="AO138" s="24"/>
      <c r="AP138" s="24"/>
      <c r="AQ138" s="24"/>
      <c r="AR138" s="27"/>
    </row>
    <row r="139" spans="1:45" x14ac:dyDescent="0.3">
      <c r="A139" s="26"/>
      <c r="B139" s="24"/>
      <c r="C139" s="25"/>
      <c r="D139" s="26"/>
      <c r="E139" s="6"/>
      <c r="F139" s="24"/>
      <c r="G139" s="26"/>
      <c r="H139" s="27"/>
      <c r="I139" s="27"/>
      <c r="J139" s="28"/>
      <c r="K139" s="29"/>
      <c r="L139" s="29"/>
      <c r="M139" s="27"/>
      <c r="N139" s="27"/>
      <c r="O139" s="27"/>
      <c r="P139" s="63"/>
      <c r="Q139" s="25"/>
      <c r="R139" s="67"/>
      <c r="S139" s="67"/>
      <c r="T139" s="29"/>
      <c r="U139" s="28"/>
      <c r="V139" s="28"/>
      <c r="W139" s="28"/>
      <c r="X139" s="28"/>
      <c r="Y139" s="28"/>
      <c r="Z139" s="28"/>
      <c r="AA139" s="28"/>
      <c r="AB139" s="28"/>
      <c r="AC139" s="28"/>
      <c r="AD139" s="28"/>
      <c r="AE139" s="28"/>
      <c r="AF139" s="28"/>
      <c r="AG139" s="28"/>
      <c r="AH139" s="28"/>
      <c r="AI139" s="28"/>
      <c r="AJ139" s="28"/>
      <c r="AK139" s="28"/>
      <c r="AL139" s="28"/>
      <c r="AM139" s="28"/>
      <c r="AN139" s="27"/>
      <c r="AO139" s="24"/>
      <c r="AP139" s="24"/>
      <c r="AQ139" s="24"/>
      <c r="AR139" s="27"/>
    </row>
    <row r="140" spans="1:45" x14ac:dyDescent="0.3">
      <c r="A140" s="26"/>
      <c r="B140" s="24"/>
      <c r="C140" s="25"/>
      <c r="D140" s="26"/>
      <c r="E140" s="6"/>
      <c r="F140" s="24"/>
      <c r="G140" s="26"/>
      <c r="H140" s="27"/>
      <c r="I140" s="27"/>
      <c r="J140" s="28"/>
      <c r="K140" s="29"/>
      <c r="L140" s="29"/>
      <c r="M140" s="27"/>
      <c r="N140" s="27"/>
      <c r="O140" s="27"/>
      <c r="P140" s="63"/>
      <c r="Q140" s="25"/>
      <c r="R140" s="67"/>
      <c r="S140" s="67"/>
      <c r="T140" s="29"/>
      <c r="U140" s="28"/>
      <c r="V140" s="28"/>
      <c r="W140" s="28"/>
      <c r="X140" s="28"/>
      <c r="Y140" s="28"/>
      <c r="Z140" s="28"/>
      <c r="AA140" s="28"/>
      <c r="AB140" s="28"/>
      <c r="AC140" s="28"/>
      <c r="AD140" s="28"/>
      <c r="AE140" s="28"/>
      <c r="AF140" s="28"/>
      <c r="AG140" s="28"/>
      <c r="AH140" s="28"/>
      <c r="AI140" s="28"/>
      <c r="AJ140" s="28"/>
      <c r="AK140" s="28"/>
      <c r="AL140" s="28"/>
      <c r="AM140" s="28"/>
      <c r="AN140" s="27"/>
      <c r="AO140" s="24"/>
      <c r="AP140" s="24"/>
      <c r="AQ140" s="24"/>
      <c r="AR140" s="27"/>
    </row>
    <row r="141" spans="1:45" x14ac:dyDescent="0.3">
      <c r="A141" s="26"/>
      <c r="B141" s="24"/>
      <c r="C141" s="25"/>
      <c r="D141" s="26"/>
      <c r="E141" s="6"/>
      <c r="F141" s="24"/>
      <c r="G141" s="26"/>
      <c r="H141" s="27"/>
      <c r="I141" s="27"/>
      <c r="J141" s="28"/>
      <c r="K141" s="29"/>
      <c r="L141" s="29"/>
      <c r="M141" s="27"/>
      <c r="N141" s="27"/>
      <c r="O141" s="27"/>
      <c r="P141" s="63"/>
      <c r="Q141" s="25"/>
      <c r="R141" s="25"/>
      <c r="S141" s="73"/>
      <c r="T141" s="29"/>
      <c r="U141" s="28"/>
      <c r="V141" s="28"/>
      <c r="W141" s="28"/>
      <c r="X141" s="28"/>
      <c r="Y141" s="28"/>
      <c r="Z141" s="28"/>
      <c r="AA141" s="28"/>
      <c r="AB141" s="28"/>
      <c r="AC141" s="28"/>
      <c r="AD141" s="28"/>
      <c r="AE141" s="28"/>
      <c r="AF141" s="28"/>
      <c r="AG141" s="28"/>
      <c r="AH141" s="28"/>
      <c r="AI141" s="28"/>
      <c r="AJ141" s="28"/>
      <c r="AK141" s="28"/>
      <c r="AL141" s="28"/>
      <c r="AM141" s="28"/>
      <c r="AN141" s="27"/>
      <c r="AO141" s="24"/>
      <c r="AP141" s="24"/>
      <c r="AQ141" s="24"/>
      <c r="AR141" s="27"/>
    </row>
    <row r="142" spans="1:45" x14ac:dyDescent="0.3">
      <c r="A142" s="26"/>
      <c r="B142" s="24"/>
      <c r="C142" s="25"/>
      <c r="D142" s="26"/>
      <c r="E142" s="6"/>
      <c r="F142" s="24"/>
      <c r="G142" s="25"/>
      <c r="H142" s="27"/>
      <c r="I142" s="27"/>
      <c r="J142" s="28"/>
      <c r="K142" s="29"/>
      <c r="L142" s="29"/>
      <c r="M142" s="27"/>
      <c r="N142" s="27"/>
      <c r="O142" s="27"/>
      <c r="P142" s="63"/>
      <c r="Q142" s="25"/>
      <c r="R142" s="25"/>
      <c r="S142" s="67"/>
      <c r="T142" s="29"/>
      <c r="U142" s="28"/>
      <c r="V142" s="28"/>
      <c r="W142" s="28"/>
      <c r="X142" s="28"/>
      <c r="Y142" s="28"/>
      <c r="Z142" s="28"/>
      <c r="AA142" s="28"/>
      <c r="AB142" s="28"/>
      <c r="AC142" s="28"/>
      <c r="AD142" s="28"/>
      <c r="AE142" s="28"/>
      <c r="AF142" s="28"/>
      <c r="AG142" s="28"/>
      <c r="AH142" s="28"/>
      <c r="AI142" s="28"/>
      <c r="AJ142" s="28"/>
      <c r="AK142" s="28"/>
      <c r="AL142" s="28"/>
      <c r="AM142" s="28"/>
      <c r="AN142" s="27"/>
      <c r="AO142" s="24"/>
      <c r="AP142" s="24"/>
      <c r="AQ142" s="24"/>
      <c r="AR142" s="27"/>
    </row>
    <row r="143" spans="1:45" x14ac:dyDescent="0.3">
      <c r="A143" s="26"/>
      <c r="B143" s="24"/>
      <c r="C143" s="25"/>
      <c r="D143" s="26"/>
      <c r="E143" s="6"/>
      <c r="F143" s="24"/>
      <c r="G143" s="25"/>
      <c r="H143" s="27"/>
      <c r="I143" s="27"/>
      <c r="J143" s="28"/>
      <c r="K143" s="29"/>
      <c r="L143" s="29"/>
      <c r="M143" s="27"/>
      <c r="N143" s="27"/>
      <c r="O143" s="27"/>
      <c r="P143" s="63"/>
      <c r="Q143" s="25"/>
      <c r="R143" s="67"/>
      <c r="S143" s="67"/>
      <c r="T143" s="29"/>
      <c r="U143" s="28"/>
      <c r="V143" s="28"/>
      <c r="W143" s="28"/>
      <c r="X143" s="28"/>
      <c r="Y143" s="28"/>
      <c r="Z143" s="28"/>
      <c r="AA143" s="28"/>
      <c r="AB143" s="28"/>
      <c r="AC143" s="28"/>
      <c r="AD143" s="28"/>
      <c r="AE143" s="28"/>
      <c r="AF143" s="28"/>
      <c r="AG143" s="28"/>
      <c r="AH143" s="28"/>
      <c r="AI143" s="28"/>
      <c r="AJ143" s="28"/>
      <c r="AK143" s="28"/>
      <c r="AL143" s="28"/>
      <c r="AM143" s="28"/>
      <c r="AN143" s="27"/>
      <c r="AO143" s="24"/>
      <c r="AP143" s="24"/>
      <c r="AQ143" s="24"/>
      <c r="AR143" s="27"/>
    </row>
    <row r="144" spans="1:45" x14ac:dyDescent="0.3">
      <c r="A144" s="26"/>
      <c r="B144" s="24"/>
      <c r="C144" s="25"/>
      <c r="D144" s="26"/>
      <c r="E144" s="6"/>
      <c r="F144" s="24"/>
      <c r="G144" s="26"/>
      <c r="H144" s="27"/>
      <c r="I144" s="27"/>
      <c r="J144" s="28"/>
      <c r="K144" s="29"/>
      <c r="L144" s="29"/>
      <c r="M144" s="27"/>
      <c r="N144" s="27"/>
      <c r="O144" s="27"/>
      <c r="P144" s="63"/>
      <c r="Q144" s="25"/>
      <c r="R144" s="67"/>
      <c r="S144" s="67"/>
      <c r="T144" s="29"/>
      <c r="U144" s="28"/>
      <c r="V144" s="28"/>
      <c r="W144" s="28"/>
      <c r="X144" s="28"/>
      <c r="Y144" s="28"/>
      <c r="Z144" s="28"/>
      <c r="AA144" s="28"/>
      <c r="AB144" s="28"/>
      <c r="AC144" s="28"/>
      <c r="AD144" s="28"/>
      <c r="AE144" s="28"/>
      <c r="AF144" s="28"/>
      <c r="AG144" s="28"/>
      <c r="AH144" s="28"/>
      <c r="AI144" s="28"/>
      <c r="AJ144" s="28"/>
      <c r="AK144" s="28"/>
      <c r="AL144" s="28"/>
      <c r="AM144" s="28"/>
      <c r="AN144" s="27"/>
      <c r="AO144" s="24"/>
      <c r="AP144" s="24"/>
      <c r="AQ144" s="24"/>
      <c r="AR144" s="27"/>
    </row>
    <row r="145" spans="1:44" x14ac:dyDescent="0.3">
      <c r="A145" s="26"/>
      <c r="B145" s="24"/>
      <c r="C145" s="25"/>
      <c r="D145" s="26"/>
      <c r="E145" s="6"/>
      <c r="F145" s="24"/>
      <c r="G145" s="25"/>
      <c r="H145" s="27"/>
      <c r="I145" s="27"/>
      <c r="J145" s="28"/>
      <c r="K145" s="29"/>
      <c r="L145" s="29"/>
      <c r="M145" s="27"/>
      <c r="N145" s="27"/>
      <c r="O145" s="27"/>
      <c r="P145" s="63"/>
      <c r="Q145" s="25"/>
      <c r="R145" s="25"/>
      <c r="S145" s="67"/>
      <c r="T145" s="29"/>
      <c r="U145" s="28"/>
      <c r="V145" s="28"/>
      <c r="W145" s="28"/>
      <c r="X145" s="28"/>
      <c r="Y145" s="28"/>
      <c r="Z145" s="28"/>
      <c r="AA145" s="28"/>
      <c r="AB145" s="28"/>
      <c r="AC145" s="28"/>
      <c r="AD145" s="28"/>
      <c r="AE145" s="28"/>
      <c r="AF145" s="28"/>
      <c r="AG145" s="28"/>
      <c r="AH145" s="28"/>
      <c r="AI145" s="28"/>
      <c r="AJ145" s="28"/>
      <c r="AK145" s="28"/>
      <c r="AL145" s="28"/>
      <c r="AM145" s="28"/>
      <c r="AN145" s="27"/>
      <c r="AO145" s="24"/>
      <c r="AP145" s="24"/>
      <c r="AQ145" s="24"/>
      <c r="AR145" s="27"/>
    </row>
    <row r="146" spans="1:44" x14ac:dyDescent="0.3">
      <c r="A146" s="26"/>
      <c r="B146" s="24"/>
      <c r="C146" s="25"/>
      <c r="D146" s="26"/>
      <c r="E146" s="6"/>
      <c r="F146" s="24"/>
      <c r="G146" s="26"/>
      <c r="H146" s="27"/>
      <c r="I146" s="27"/>
      <c r="J146" s="28"/>
      <c r="K146" s="29"/>
      <c r="L146" s="29"/>
      <c r="M146" s="27"/>
      <c r="N146" s="27"/>
      <c r="O146" s="27"/>
      <c r="P146" s="63"/>
      <c r="Q146" s="25"/>
      <c r="R146" s="67"/>
      <c r="S146" s="67"/>
      <c r="T146" s="29"/>
      <c r="U146" s="28"/>
      <c r="V146" s="28"/>
      <c r="W146" s="28"/>
      <c r="X146" s="28"/>
      <c r="Y146" s="28"/>
      <c r="Z146" s="28"/>
      <c r="AA146" s="28"/>
      <c r="AB146" s="28"/>
      <c r="AC146" s="28"/>
      <c r="AD146" s="28"/>
      <c r="AE146" s="28"/>
      <c r="AF146" s="28"/>
      <c r="AG146" s="28"/>
      <c r="AH146" s="28"/>
      <c r="AI146" s="28"/>
      <c r="AJ146" s="28"/>
      <c r="AK146" s="28"/>
      <c r="AL146" s="28"/>
      <c r="AM146" s="28"/>
      <c r="AN146" s="27"/>
      <c r="AO146" s="24"/>
      <c r="AP146" s="24"/>
      <c r="AQ146" s="24"/>
      <c r="AR146" s="27"/>
    </row>
    <row r="147" spans="1:44" x14ac:dyDescent="0.3">
      <c r="A147" s="26"/>
      <c r="B147" s="24"/>
      <c r="C147" s="25"/>
      <c r="D147" s="26"/>
      <c r="E147" s="27"/>
      <c r="F147" s="24"/>
      <c r="G147" s="25"/>
      <c r="H147" s="27"/>
      <c r="I147" s="27"/>
      <c r="J147" s="28"/>
      <c r="K147" s="29"/>
      <c r="L147" s="29"/>
      <c r="M147" s="27"/>
      <c r="N147" s="27"/>
      <c r="O147" s="27"/>
      <c r="P147" s="63"/>
      <c r="Q147" s="25"/>
      <c r="R147" s="25"/>
      <c r="S147" s="67"/>
      <c r="T147" s="29"/>
      <c r="U147" s="28"/>
      <c r="V147" s="28"/>
      <c r="W147" s="28"/>
      <c r="X147" s="28"/>
      <c r="Y147" s="28"/>
      <c r="Z147" s="28"/>
      <c r="AA147" s="28"/>
      <c r="AB147" s="28"/>
      <c r="AC147" s="28"/>
      <c r="AD147" s="28"/>
      <c r="AE147" s="28"/>
      <c r="AF147" s="28"/>
      <c r="AG147" s="28"/>
      <c r="AH147" s="28"/>
      <c r="AI147" s="28"/>
      <c r="AJ147" s="28"/>
      <c r="AK147" s="28"/>
      <c r="AL147" s="28"/>
      <c r="AM147" s="28"/>
      <c r="AN147" s="27"/>
      <c r="AO147" s="24"/>
      <c r="AP147" s="24"/>
      <c r="AQ147" s="24"/>
      <c r="AR147" s="27"/>
    </row>
    <row r="148" spans="1:44" x14ac:dyDescent="0.3">
      <c r="A148" s="26"/>
      <c r="B148" s="24"/>
      <c r="C148" s="25"/>
      <c r="D148" s="26"/>
      <c r="E148" s="6"/>
      <c r="F148" s="24"/>
      <c r="G148" s="26"/>
      <c r="H148" s="27"/>
      <c r="I148" s="27"/>
      <c r="J148" s="28"/>
      <c r="K148" s="29"/>
      <c r="L148" s="29"/>
      <c r="M148" s="27"/>
      <c r="N148" s="27"/>
      <c r="O148" s="27"/>
      <c r="P148" s="63"/>
      <c r="Q148" s="25"/>
      <c r="R148" s="25"/>
      <c r="S148" s="67"/>
      <c r="T148" s="29"/>
      <c r="U148" s="28"/>
      <c r="V148" s="28"/>
      <c r="W148" s="28"/>
      <c r="X148" s="28"/>
      <c r="Y148" s="28"/>
      <c r="Z148" s="28"/>
      <c r="AA148" s="28"/>
      <c r="AB148" s="28"/>
      <c r="AC148" s="28"/>
      <c r="AD148" s="28"/>
      <c r="AE148" s="28"/>
      <c r="AF148" s="28"/>
      <c r="AG148" s="28"/>
      <c r="AH148" s="28"/>
      <c r="AI148" s="28"/>
      <c r="AJ148" s="28"/>
      <c r="AK148" s="28"/>
      <c r="AL148" s="28"/>
      <c r="AM148" s="28"/>
      <c r="AN148" s="27"/>
      <c r="AO148" s="24"/>
      <c r="AP148" s="24"/>
      <c r="AQ148" s="24"/>
      <c r="AR148" s="27"/>
    </row>
    <row r="149" spans="1:44" x14ac:dyDescent="0.3">
      <c r="A149" s="26"/>
      <c r="B149" s="24"/>
      <c r="C149" s="25"/>
      <c r="D149" s="26"/>
      <c r="E149" s="6"/>
      <c r="F149" s="24"/>
      <c r="G149" s="25"/>
      <c r="H149" s="27"/>
      <c r="I149" s="27"/>
      <c r="J149" s="28"/>
      <c r="K149" s="29"/>
      <c r="L149" s="29"/>
      <c r="M149" s="27"/>
      <c r="N149" s="27"/>
      <c r="O149" s="27"/>
      <c r="P149" s="63"/>
      <c r="Q149" s="25"/>
      <c r="R149" s="25"/>
      <c r="S149" s="67"/>
      <c r="T149" s="29"/>
      <c r="U149" s="28"/>
      <c r="V149" s="28"/>
      <c r="W149" s="28"/>
      <c r="X149" s="28"/>
      <c r="Y149" s="28"/>
      <c r="Z149" s="28"/>
      <c r="AA149" s="28"/>
      <c r="AB149" s="28"/>
      <c r="AC149" s="28"/>
      <c r="AD149" s="28"/>
      <c r="AE149" s="28"/>
      <c r="AF149" s="28"/>
      <c r="AG149" s="28"/>
      <c r="AH149" s="28"/>
      <c r="AI149" s="28"/>
      <c r="AJ149" s="28"/>
      <c r="AK149" s="28"/>
      <c r="AL149" s="28"/>
      <c r="AM149" s="28"/>
      <c r="AN149" s="27"/>
      <c r="AO149" s="24"/>
      <c r="AP149" s="24"/>
      <c r="AQ149" s="24"/>
      <c r="AR149" s="27"/>
    </row>
    <row r="150" spans="1:44" x14ac:dyDescent="0.3">
      <c r="A150" s="26"/>
      <c r="B150" s="24"/>
      <c r="C150" s="25"/>
      <c r="D150" s="26"/>
      <c r="E150" s="6"/>
      <c r="F150" s="24"/>
      <c r="G150" s="26"/>
      <c r="H150" s="27"/>
      <c r="I150" s="27"/>
      <c r="J150" s="28"/>
      <c r="K150" s="29"/>
      <c r="L150" s="29"/>
      <c r="M150" s="27"/>
      <c r="N150" s="27"/>
      <c r="O150" s="27"/>
      <c r="P150" s="63"/>
      <c r="Q150" s="25"/>
      <c r="R150" s="25"/>
      <c r="S150" s="67"/>
      <c r="T150" s="29"/>
      <c r="U150" s="28"/>
      <c r="V150" s="28"/>
      <c r="W150" s="28"/>
      <c r="X150" s="28"/>
      <c r="Y150" s="28"/>
      <c r="Z150" s="28"/>
      <c r="AA150" s="28"/>
      <c r="AB150" s="28"/>
      <c r="AC150" s="28"/>
      <c r="AD150" s="28"/>
      <c r="AE150" s="28"/>
      <c r="AF150" s="28"/>
      <c r="AG150" s="28"/>
      <c r="AH150" s="28"/>
      <c r="AI150" s="28"/>
      <c r="AJ150" s="28"/>
      <c r="AK150" s="28"/>
      <c r="AL150" s="28"/>
      <c r="AM150" s="28"/>
      <c r="AN150" s="27"/>
      <c r="AO150" s="24"/>
      <c r="AP150" s="24"/>
      <c r="AQ150" s="24"/>
      <c r="AR150" s="27"/>
    </row>
    <row r="151" spans="1:44" x14ac:dyDescent="0.3">
      <c r="A151" s="26"/>
      <c r="B151" s="24"/>
      <c r="C151" s="25"/>
      <c r="D151" s="26"/>
      <c r="E151" s="6"/>
      <c r="F151" s="24"/>
      <c r="G151" s="25"/>
      <c r="H151" s="27"/>
      <c r="I151" s="27"/>
      <c r="J151" s="28"/>
      <c r="K151" s="29"/>
      <c r="L151" s="29"/>
      <c r="M151" s="27"/>
      <c r="N151" s="27"/>
      <c r="O151" s="27"/>
      <c r="P151" s="63"/>
      <c r="Q151" s="25"/>
      <c r="R151" s="25"/>
      <c r="S151" s="67"/>
      <c r="T151" s="29"/>
      <c r="U151" s="28"/>
      <c r="V151" s="28"/>
      <c r="W151" s="28"/>
      <c r="X151" s="28"/>
      <c r="Y151" s="28"/>
      <c r="Z151" s="28"/>
      <c r="AA151" s="28"/>
      <c r="AB151" s="28"/>
      <c r="AC151" s="28"/>
      <c r="AD151" s="28"/>
      <c r="AE151" s="28"/>
      <c r="AF151" s="28"/>
      <c r="AG151" s="28"/>
      <c r="AH151" s="28"/>
      <c r="AI151" s="28"/>
      <c r="AJ151" s="28"/>
      <c r="AK151" s="28"/>
      <c r="AL151" s="28"/>
      <c r="AM151" s="28"/>
      <c r="AN151" s="27"/>
      <c r="AO151" s="24"/>
      <c r="AP151" s="24"/>
      <c r="AQ151" s="24"/>
      <c r="AR151" s="27"/>
    </row>
    <row r="152" spans="1:44" x14ac:dyDescent="0.3">
      <c r="A152" s="26"/>
      <c r="B152" s="24"/>
      <c r="C152" s="25"/>
      <c r="D152" s="26"/>
      <c r="E152" s="6"/>
      <c r="F152" s="24"/>
      <c r="G152" s="26"/>
      <c r="H152" s="27"/>
      <c r="I152" s="27"/>
      <c r="J152" s="28"/>
      <c r="K152" s="29"/>
      <c r="L152" s="29"/>
      <c r="M152" s="27"/>
      <c r="N152" s="27"/>
      <c r="O152" s="27"/>
      <c r="P152" s="63"/>
      <c r="Q152" s="25"/>
      <c r="R152" s="25"/>
      <c r="S152" s="67"/>
      <c r="T152" s="29"/>
      <c r="U152" s="28"/>
      <c r="V152" s="28"/>
      <c r="W152" s="28"/>
      <c r="X152" s="28"/>
      <c r="Y152" s="28"/>
      <c r="Z152" s="28"/>
      <c r="AA152" s="28"/>
      <c r="AB152" s="28"/>
      <c r="AC152" s="28"/>
      <c r="AD152" s="28"/>
      <c r="AE152" s="28"/>
      <c r="AF152" s="28"/>
      <c r="AG152" s="28"/>
      <c r="AH152" s="28"/>
      <c r="AI152" s="28"/>
      <c r="AJ152" s="28"/>
      <c r="AK152" s="28"/>
      <c r="AL152" s="28"/>
      <c r="AM152" s="28"/>
      <c r="AN152" s="27"/>
      <c r="AO152" s="24"/>
      <c r="AP152" s="24"/>
      <c r="AQ152" s="24"/>
      <c r="AR152" s="27"/>
    </row>
    <row r="153" spans="1:44" x14ac:dyDescent="0.3">
      <c r="A153" s="26"/>
      <c r="B153" s="24"/>
      <c r="C153" s="25"/>
      <c r="D153" s="26"/>
      <c r="E153" s="6"/>
      <c r="F153" s="24"/>
      <c r="G153" s="26"/>
      <c r="H153" s="27"/>
      <c r="I153" s="27"/>
      <c r="J153" s="28"/>
      <c r="K153" s="29"/>
      <c r="L153" s="29"/>
      <c r="M153" s="27"/>
      <c r="N153" s="27"/>
      <c r="O153" s="27"/>
      <c r="P153" s="63"/>
      <c r="Q153" s="25"/>
      <c r="R153" s="25"/>
      <c r="S153" s="68"/>
      <c r="T153" s="29"/>
      <c r="U153" s="49"/>
      <c r="V153" s="28"/>
      <c r="W153" s="28"/>
      <c r="X153" s="28"/>
      <c r="Y153" s="28"/>
      <c r="Z153" s="28"/>
      <c r="AA153" s="28"/>
      <c r="AB153" s="28"/>
      <c r="AC153" s="28"/>
      <c r="AD153" s="28"/>
      <c r="AE153" s="28"/>
      <c r="AF153" s="28"/>
      <c r="AG153" s="28"/>
      <c r="AH153" s="28"/>
      <c r="AI153" s="28"/>
      <c r="AJ153" s="28"/>
      <c r="AK153" s="28"/>
      <c r="AL153" s="28"/>
      <c r="AM153" s="28"/>
      <c r="AN153" s="27"/>
      <c r="AO153" s="24"/>
      <c r="AP153" s="24"/>
      <c r="AQ153" s="24"/>
      <c r="AR153" s="27"/>
    </row>
    <row r="154" spans="1:44" x14ac:dyDescent="0.3">
      <c r="A154" s="26"/>
      <c r="B154" s="24"/>
      <c r="C154" s="25"/>
      <c r="D154" s="26"/>
      <c r="E154" s="6"/>
      <c r="F154" s="24"/>
      <c r="G154" s="26"/>
      <c r="H154" s="27"/>
      <c r="I154" s="27"/>
      <c r="J154" s="28"/>
      <c r="K154" s="29"/>
      <c r="L154" s="29"/>
      <c r="M154" s="27"/>
      <c r="N154" s="27"/>
      <c r="O154" s="27"/>
      <c r="P154" s="63"/>
      <c r="Q154" s="25"/>
      <c r="R154" s="25"/>
      <c r="S154" s="67"/>
      <c r="T154" s="29"/>
      <c r="U154" s="28"/>
      <c r="V154" s="28"/>
      <c r="W154" s="28"/>
      <c r="X154" s="28"/>
      <c r="Y154" s="28"/>
      <c r="Z154" s="28"/>
      <c r="AA154" s="28"/>
      <c r="AB154" s="28"/>
      <c r="AC154" s="28"/>
      <c r="AD154" s="28"/>
      <c r="AE154" s="28"/>
      <c r="AF154" s="28"/>
      <c r="AG154" s="28"/>
      <c r="AH154" s="28"/>
      <c r="AI154" s="28"/>
      <c r="AJ154" s="28"/>
      <c r="AK154" s="28"/>
      <c r="AL154" s="28"/>
      <c r="AM154" s="28"/>
      <c r="AN154" s="27"/>
      <c r="AO154" s="24"/>
      <c r="AP154" s="24"/>
      <c r="AQ154" s="24"/>
      <c r="AR154" s="27"/>
    </row>
    <row r="155" spans="1:44" x14ac:dyDescent="0.3">
      <c r="A155" s="26"/>
      <c r="B155" s="24"/>
      <c r="C155" s="25"/>
      <c r="D155" s="26"/>
      <c r="E155" s="6"/>
      <c r="F155" s="24"/>
      <c r="G155" s="26"/>
      <c r="H155" s="27"/>
      <c r="I155" s="27"/>
      <c r="J155" s="28"/>
      <c r="K155" s="29"/>
      <c r="L155" s="29"/>
      <c r="M155" s="27"/>
      <c r="N155" s="27"/>
      <c r="O155" s="27"/>
      <c r="P155" s="63"/>
      <c r="Q155" s="25"/>
      <c r="R155" s="25"/>
      <c r="S155" s="67"/>
      <c r="T155" s="29"/>
      <c r="U155" s="28"/>
      <c r="V155" s="28"/>
      <c r="W155" s="28"/>
      <c r="X155" s="28"/>
      <c r="Y155" s="28"/>
      <c r="Z155" s="28"/>
      <c r="AA155" s="28"/>
      <c r="AB155" s="28"/>
      <c r="AC155" s="28"/>
      <c r="AD155" s="28"/>
      <c r="AE155" s="28"/>
      <c r="AF155" s="28"/>
      <c r="AG155" s="28"/>
      <c r="AH155" s="28"/>
      <c r="AI155" s="28"/>
      <c r="AJ155" s="28"/>
      <c r="AK155" s="28"/>
      <c r="AL155" s="28"/>
      <c r="AM155" s="28"/>
      <c r="AN155" s="27"/>
      <c r="AO155" s="24"/>
      <c r="AP155" s="24"/>
      <c r="AQ155" s="24"/>
      <c r="AR155" s="27"/>
    </row>
    <row r="156" spans="1:44" x14ac:dyDescent="0.3">
      <c r="A156" s="26"/>
      <c r="B156" s="24"/>
      <c r="C156" s="25"/>
      <c r="D156" s="26"/>
      <c r="E156" s="6"/>
      <c r="F156" s="24"/>
      <c r="G156" s="26"/>
      <c r="H156" s="27"/>
      <c r="I156" s="27"/>
      <c r="J156" s="28"/>
      <c r="K156" s="29"/>
      <c r="L156" s="29"/>
      <c r="M156" s="27"/>
      <c r="N156" s="27"/>
      <c r="O156" s="27"/>
      <c r="P156" s="63"/>
      <c r="Q156" s="25"/>
      <c r="R156" s="25"/>
      <c r="S156" s="67"/>
      <c r="T156" s="29"/>
      <c r="U156" s="28"/>
      <c r="V156" s="28"/>
      <c r="W156" s="28"/>
      <c r="X156" s="28"/>
      <c r="Y156" s="28"/>
      <c r="Z156" s="28"/>
      <c r="AA156" s="28"/>
      <c r="AB156" s="28"/>
      <c r="AC156" s="28"/>
      <c r="AD156" s="28"/>
      <c r="AE156" s="28"/>
      <c r="AF156" s="28"/>
      <c r="AG156" s="28"/>
      <c r="AH156" s="28"/>
      <c r="AI156" s="28"/>
      <c r="AJ156" s="28"/>
      <c r="AK156" s="28"/>
      <c r="AL156" s="28"/>
      <c r="AM156" s="28"/>
      <c r="AN156" s="27"/>
      <c r="AO156" s="24"/>
      <c r="AP156" s="24"/>
      <c r="AQ156" s="24"/>
      <c r="AR156" s="27"/>
    </row>
    <row r="157" spans="1:44" x14ac:dyDescent="0.3">
      <c r="A157" s="26"/>
      <c r="B157" s="24"/>
      <c r="C157" s="25"/>
      <c r="D157" s="26"/>
      <c r="E157" s="27"/>
      <c r="F157" s="24"/>
      <c r="G157" s="25"/>
      <c r="H157" s="27"/>
      <c r="I157" s="27"/>
      <c r="J157" s="28"/>
      <c r="K157" s="29"/>
      <c r="L157" s="29"/>
      <c r="M157" s="27"/>
      <c r="N157" s="27"/>
      <c r="O157" s="27"/>
      <c r="P157" s="63"/>
      <c r="Q157" s="25"/>
      <c r="R157" s="25"/>
      <c r="S157" s="67"/>
      <c r="T157" s="29"/>
      <c r="U157" s="28"/>
      <c r="V157" s="28"/>
      <c r="W157" s="28"/>
      <c r="X157" s="28"/>
      <c r="Y157" s="28"/>
      <c r="Z157" s="28"/>
      <c r="AA157" s="28"/>
      <c r="AB157" s="28"/>
      <c r="AC157" s="28"/>
      <c r="AD157" s="28"/>
      <c r="AE157" s="28"/>
      <c r="AF157" s="28"/>
      <c r="AG157" s="28"/>
      <c r="AH157" s="28"/>
      <c r="AI157" s="28"/>
      <c r="AJ157" s="28"/>
      <c r="AK157" s="28"/>
      <c r="AL157" s="28"/>
      <c r="AM157" s="28"/>
      <c r="AN157" s="27"/>
      <c r="AO157" s="24"/>
      <c r="AP157" s="24"/>
      <c r="AQ157" s="24"/>
      <c r="AR157" s="27"/>
    </row>
    <row r="158" spans="1:44" x14ac:dyDescent="0.3">
      <c r="A158" s="26"/>
      <c r="B158" s="24"/>
      <c r="C158" s="25"/>
      <c r="D158" s="26"/>
      <c r="E158" s="6"/>
      <c r="F158" s="24"/>
      <c r="G158" s="26"/>
      <c r="H158" s="27"/>
      <c r="I158" s="27"/>
      <c r="J158" s="28"/>
      <c r="K158" s="29"/>
      <c r="L158" s="29"/>
      <c r="M158" s="27"/>
      <c r="N158" s="27"/>
      <c r="O158" s="27"/>
      <c r="P158" s="63"/>
      <c r="Q158" s="25"/>
      <c r="R158" s="25"/>
      <c r="S158" s="67"/>
      <c r="T158" s="29"/>
      <c r="U158" s="28"/>
      <c r="V158" s="28"/>
      <c r="W158" s="28"/>
      <c r="X158" s="28"/>
      <c r="Y158" s="28"/>
      <c r="Z158" s="28"/>
      <c r="AA158" s="28"/>
      <c r="AB158" s="28"/>
      <c r="AC158" s="28"/>
      <c r="AD158" s="28"/>
      <c r="AE158" s="28"/>
      <c r="AF158" s="28"/>
      <c r="AG158" s="28"/>
      <c r="AH158" s="28"/>
      <c r="AI158" s="28"/>
      <c r="AJ158" s="28"/>
      <c r="AK158" s="28"/>
      <c r="AL158" s="28"/>
      <c r="AM158" s="28"/>
      <c r="AN158" s="27"/>
      <c r="AO158" s="24"/>
      <c r="AP158" s="24"/>
      <c r="AQ158" s="24"/>
      <c r="AR158" s="27"/>
    </row>
    <row r="159" spans="1:44" x14ac:dyDescent="0.3">
      <c r="A159" s="26"/>
      <c r="B159" s="24"/>
      <c r="C159" s="25"/>
      <c r="D159" s="26"/>
      <c r="E159" s="6"/>
      <c r="F159" s="24"/>
      <c r="G159" s="25"/>
      <c r="H159" s="27"/>
      <c r="I159" s="27"/>
      <c r="J159" s="28"/>
      <c r="K159" s="29"/>
      <c r="L159" s="29"/>
      <c r="M159" s="27"/>
      <c r="N159" s="27"/>
      <c r="O159" s="27"/>
      <c r="P159" s="63"/>
      <c r="Q159" s="25"/>
      <c r="R159" s="25"/>
      <c r="S159" s="67"/>
      <c r="T159" s="29"/>
      <c r="U159" s="28"/>
      <c r="V159" s="28"/>
      <c r="W159" s="28"/>
      <c r="X159" s="28"/>
      <c r="Y159" s="28"/>
      <c r="Z159" s="28"/>
      <c r="AA159" s="28"/>
      <c r="AB159" s="28"/>
      <c r="AC159" s="28"/>
      <c r="AD159" s="28"/>
      <c r="AE159" s="28"/>
      <c r="AF159" s="28"/>
      <c r="AG159" s="28"/>
      <c r="AH159" s="28"/>
      <c r="AI159" s="28"/>
      <c r="AJ159" s="28"/>
      <c r="AK159" s="28"/>
      <c r="AL159" s="28"/>
      <c r="AM159" s="28"/>
      <c r="AN159" s="27"/>
      <c r="AO159" s="24"/>
      <c r="AP159" s="24"/>
      <c r="AQ159" s="24"/>
      <c r="AR159" s="27"/>
    </row>
    <row r="160" spans="1:44" x14ac:dyDescent="0.3">
      <c r="A160" s="26"/>
      <c r="B160" s="24"/>
      <c r="C160" s="25"/>
      <c r="D160" s="26"/>
      <c r="E160" s="6"/>
      <c r="F160" s="24"/>
      <c r="G160" s="25"/>
      <c r="H160" s="27"/>
      <c r="I160" s="27"/>
      <c r="J160" s="28"/>
      <c r="K160" s="29"/>
      <c r="L160" s="29"/>
      <c r="M160" s="27"/>
      <c r="N160" s="27"/>
      <c r="O160" s="27"/>
      <c r="P160" s="63"/>
      <c r="Q160" s="25"/>
      <c r="R160" s="25"/>
      <c r="S160" s="67"/>
      <c r="T160" s="29"/>
      <c r="U160" s="28"/>
      <c r="V160" s="28"/>
      <c r="W160" s="28"/>
      <c r="X160" s="28"/>
      <c r="Y160" s="28"/>
      <c r="Z160" s="28"/>
      <c r="AA160" s="28"/>
      <c r="AB160" s="28"/>
      <c r="AC160" s="28"/>
      <c r="AD160" s="28"/>
      <c r="AE160" s="28"/>
      <c r="AF160" s="28"/>
      <c r="AG160" s="28"/>
      <c r="AH160" s="28"/>
      <c r="AI160" s="28"/>
      <c r="AJ160" s="28"/>
      <c r="AK160" s="28"/>
      <c r="AL160" s="28"/>
      <c r="AM160" s="28"/>
      <c r="AN160" s="27"/>
      <c r="AO160" s="24"/>
      <c r="AP160" s="24"/>
      <c r="AQ160" s="24"/>
      <c r="AR160" s="27"/>
    </row>
    <row r="161" spans="1:44" x14ac:dyDescent="0.3">
      <c r="A161" s="26"/>
      <c r="B161" s="24"/>
      <c r="C161" s="25"/>
      <c r="D161" s="26"/>
      <c r="E161" s="6"/>
      <c r="F161" s="24"/>
      <c r="G161" s="26"/>
      <c r="H161" s="27"/>
      <c r="I161" s="27"/>
      <c r="J161" s="28"/>
      <c r="K161" s="29"/>
      <c r="L161" s="29"/>
      <c r="M161" s="27"/>
      <c r="N161" s="27"/>
      <c r="O161" s="27"/>
      <c r="P161" s="63"/>
      <c r="Q161" s="25"/>
      <c r="R161" s="25"/>
      <c r="S161" s="67"/>
      <c r="T161" s="29"/>
      <c r="U161" s="28"/>
      <c r="V161" s="28"/>
      <c r="W161" s="28"/>
      <c r="X161" s="28"/>
      <c r="Y161" s="28"/>
      <c r="Z161" s="28"/>
      <c r="AA161" s="28"/>
      <c r="AB161" s="28"/>
      <c r="AC161" s="28"/>
      <c r="AD161" s="28"/>
      <c r="AE161" s="28"/>
      <c r="AF161" s="28"/>
      <c r="AG161" s="28"/>
      <c r="AH161" s="28"/>
      <c r="AI161" s="28"/>
      <c r="AJ161" s="28"/>
      <c r="AK161" s="28"/>
      <c r="AL161" s="28"/>
      <c r="AM161" s="28"/>
      <c r="AN161" s="27"/>
      <c r="AO161" s="24"/>
      <c r="AP161" s="24"/>
      <c r="AQ161" s="24"/>
      <c r="AR161" s="27"/>
    </row>
    <row r="162" spans="1:44" x14ac:dyDescent="0.3">
      <c r="A162" s="26"/>
      <c r="B162" s="24"/>
      <c r="C162" s="25"/>
      <c r="D162" s="26"/>
      <c r="E162" s="6"/>
      <c r="F162" s="24"/>
      <c r="G162" s="26"/>
      <c r="H162" s="27"/>
      <c r="I162" s="27"/>
      <c r="J162" s="28"/>
      <c r="K162" s="29"/>
      <c r="L162" s="29"/>
      <c r="M162" s="27"/>
      <c r="N162" s="27"/>
      <c r="O162" s="27"/>
      <c r="P162" s="63"/>
      <c r="Q162" s="25"/>
      <c r="R162" s="25"/>
      <c r="S162" s="67"/>
      <c r="T162" s="29"/>
      <c r="U162" s="28"/>
      <c r="V162" s="28"/>
      <c r="W162" s="28"/>
      <c r="X162" s="28"/>
      <c r="Y162" s="28"/>
      <c r="Z162" s="28"/>
      <c r="AA162" s="28"/>
      <c r="AB162" s="28"/>
      <c r="AC162" s="28"/>
      <c r="AD162" s="28"/>
      <c r="AE162" s="28"/>
      <c r="AF162" s="28"/>
      <c r="AG162" s="28"/>
      <c r="AH162" s="28"/>
      <c r="AI162" s="28"/>
      <c r="AJ162" s="28"/>
      <c r="AK162" s="28"/>
      <c r="AL162" s="28"/>
      <c r="AM162" s="28"/>
      <c r="AN162" s="27"/>
      <c r="AO162" s="24"/>
      <c r="AP162" s="24"/>
      <c r="AQ162" s="24"/>
      <c r="AR162" s="27"/>
    </row>
    <row r="163" spans="1:44" x14ac:dyDescent="0.3">
      <c r="A163" s="26"/>
      <c r="B163" s="24"/>
      <c r="C163" s="25"/>
      <c r="D163" s="26"/>
      <c r="E163" s="6"/>
      <c r="F163" s="24"/>
      <c r="G163" s="26"/>
      <c r="H163" s="27"/>
      <c r="I163" s="27"/>
      <c r="J163" s="28"/>
      <c r="K163" s="29"/>
      <c r="L163" s="29"/>
      <c r="M163" s="27"/>
      <c r="N163" s="27"/>
      <c r="O163" s="27"/>
      <c r="P163" s="63"/>
      <c r="Q163" s="25"/>
      <c r="R163" s="25"/>
      <c r="S163" s="67"/>
      <c r="T163" s="29"/>
      <c r="U163" s="28"/>
      <c r="V163" s="28"/>
      <c r="W163" s="28"/>
      <c r="X163" s="28"/>
      <c r="Y163" s="28"/>
      <c r="Z163" s="28"/>
      <c r="AA163" s="28"/>
      <c r="AB163" s="28"/>
      <c r="AC163" s="28"/>
      <c r="AD163" s="28"/>
      <c r="AE163" s="28"/>
      <c r="AF163" s="28"/>
      <c r="AG163" s="28"/>
      <c r="AH163" s="28"/>
      <c r="AI163" s="28"/>
      <c r="AJ163" s="28"/>
      <c r="AK163" s="28"/>
      <c r="AL163" s="28"/>
      <c r="AM163" s="28"/>
      <c r="AN163" s="27"/>
      <c r="AO163" s="24"/>
      <c r="AP163" s="24"/>
      <c r="AQ163" s="24"/>
      <c r="AR163" s="27"/>
    </row>
    <row r="164" spans="1:44" x14ac:dyDescent="0.3">
      <c r="A164" s="26"/>
      <c r="B164" s="24"/>
      <c r="C164" s="25"/>
      <c r="D164" s="26"/>
      <c r="E164" s="6"/>
      <c r="F164" s="24"/>
      <c r="G164" s="26"/>
      <c r="H164" s="27"/>
      <c r="I164" s="27"/>
      <c r="J164" s="28"/>
      <c r="K164" s="29"/>
      <c r="L164" s="29"/>
      <c r="M164" s="27"/>
      <c r="N164" s="27"/>
      <c r="O164" s="27"/>
      <c r="P164" s="63"/>
      <c r="Q164" s="25"/>
      <c r="R164" s="25"/>
      <c r="S164" s="68"/>
      <c r="T164" s="29"/>
      <c r="U164" s="68"/>
      <c r="V164" s="28"/>
      <c r="W164" s="28"/>
      <c r="X164" s="28"/>
      <c r="Y164" s="28"/>
      <c r="Z164" s="28"/>
      <c r="AA164" s="28"/>
      <c r="AB164" s="28"/>
      <c r="AC164" s="28"/>
      <c r="AD164" s="28"/>
      <c r="AE164" s="28"/>
      <c r="AF164" s="28"/>
      <c r="AG164" s="28"/>
      <c r="AH164" s="28"/>
      <c r="AI164" s="28"/>
      <c r="AJ164" s="28"/>
      <c r="AK164" s="28"/>
      <c r="AL164" s="28"/>
      <c r="AM164" s="28"/>
      <c r="AN164" s="27"/>
      <c r="AO164" s="24"/>
      <c r="AP164" s="24"/>
      <c r="AQ164" s="24"/>
      <c r="AR164" s="27"/>
    </row>
    <row r="165" spans="1:44" x14ac:dyDescent="0.3">
      <c r="A165" s="26"/>
      <c r="B165" s="24"/>
      <c r="C165" s="25"/>
      <c r="D165" s="26"/>
      <c r="E165" s="6"/>
      <c r="F165" s="24"/>
      <c r="G165" s="26"/>
      <c r="H165" s="27"/>
      <c r="I165" s="27"/>
      <c r="J165" s="28"/>
      <c r="K165" s="29"/>
      <c r="L165" s="29"/>
      <c r="M165" s="27"/>
      <c r="N165" s="27"/>
      <c r="O165" s="27"/>
      <c r="P165" s="63"/>
      <c r="Q165" s="25"/>
      <c r="R165" s="25"/>
      <c r="S165" s="68"/>
      <c r="T165" s="29"/>
      <c r="U165" s="49"/>
      <c r="V165" s="28"/>
      <c r="W165" s="28"/>
      <c r="X165" s="28"/>
      <c r="Y165" s="28"/>
      <c r="Z165" s="28"/>
      <c r="AA165" s="28"/>
      <c r="AB165" s="28"/>
      <c r="AC165" s="28"/>
      <c r="AD165" s="28"/>
      <c r="AE165" s="28"/>
      <c r="AF165" s="28"/>
      <c r="AG165" s="28"/>
      <c r="AH165" s="28"/>
      <c r="AI165" s="28"/>
      <c r="AJ165" s="28"/>
      <c r="AK165" s="28"/>
      <c r="AL165" s="28"/>
      <c r="AM165" s="28"/>
      <c r="AN165" s="27"/>
      <c r="AO165" s="24"/>
      <c r="AP165" s="24"/>
      <c r="AQ165" s="24"/>
      <c r="AR165" s="27"/>
    </row>
    <row r="166" spans="1:44" x14ac:dyDescent="0.3">
      <c r="A166" s="26"/>
      <c r="B166" s="24"/>
      <c r="C166" s="25"/>
      <c r="D166" s="26"/>
      <c r="E166" s="6"/>
      <c r="F166" s="24"/>
      <c r="G166" s="26"/>
      <c r="H166" s="27"/>
      <c r="I166" s="27"/>
      <c r="J166" s="28"/>
      <c r="K166" s="29"/>
      <c r="L166" s="29"/>
      <c r="M166" s="27"/>
      <c r="N166" s="27"/>
      <c r="O166" s="27"/>
      <c r="P166" s="63"/>
      <c r="Q166" s="25"/>
      <c r="R166" s="25"/>
      <c r="S166" s="67"/>
      <c r="T166" s="29"/>
      <c r="U166" s="28"/>
      <c r="V166" s="28"/>
      <c r="W166" s="28"/>
      <c r="X166" s="28"/>
      <c r="Y166" s="28"/>
      <c r="Z166" s="28"/>
      <c r="AA166" s="28"/>
      <c r="AB166" s="28"/>
      <c r="AC166" s="28"/>
      <c r="AD166" s="28"/>
      <c r="AE166" s="28"/>
      <c r="AF166" s="28"/>
      <c r="AG166" s="28"/>
      <c r="AH166" s="28"/>
      <c r="AI166" s="28"/>
      <c r="AJ166" s="28"/>
      <c r="AK166" s="28"/>
      <c r="AL166" s="28"/>
      <c r="AM166" s="28"/>
      <c r="AN166" s="27"/>
      <c r="AO166" s="24"/>
      <c r="AP166" s="24"/>
      <c r="AQ166" s="24"/>
      <c r="AR166" s="27"/>
    </row>
    <row r="167" spans="1:44" x14ac:dyDescent="0.3">
      <c r="A167" s="26"/>
      <c r="B167" s="24"/>
      <c r="C167" s="25"/>
      <c r="D167" s="26"/>
      <c r="E167" s="6"/>
      <c r="F167" s="24"/>
      <c r="G167" s="26"/>
      <c r="H167" s="27"/>
      <c r="I167" s="27"/>
      <c r="J167" s="28"/>
      <c r="K167" s="29"/>
      <c r="L167" s="29"/>
      <c r="M167" s="27"/>
      <c r="N167" s="27"/>
      <c r="O167" s="27"/>
      <c r="P167" s="63"/>
      <c r="Q167" s="25"/>
      <c r="R167" s="25"/>
      <c r="S167" s="67"/>
      <c r="T167" s="29"/>
      <c r="U167" s="28"/>
      <c r="V167" s="28"/>
      <c r="W167" s="28"/>
      <c r="X167" s="28"/>
      <c r="Y167" s="28"/>
      <c r="Z167" s="28"/>
      <c r="AA167" s="28"/>
      <c r="AB167" s="28"/>
      <c r="AC167" s="28"/>
      <c r="AD167" s="28"/>
      <c r="AE167" s="28"/>
      <c r="AF167" s="28"/>
      <c r="AG167" s="28"/>
      <c r="AH167" s="28"/>
      <c r="AI167" s="28"/>
      <c r="AJ167" s="28"/>
      <c r="AK167" s="28"/>
      <c r="AL167" s="28"/>
      <c r="AM167" s="28"/>
      <c r="AN167" s="27"/>
      <c r="AO167" s="24"/>
      <c r="AP167" s="24"/>
      <c r="AQ167" s="24"/>
      <c r="AR167" s="27"/>
    </row>
    <row r="168" spans="1:44" x14ac:dyDescent="0.3">
      <c r="A168" s="26"/>
      <c r="B168" s="24"/>
      <c r="C168" s="25"/>
      <c r="D168" s="26"/>
      <c r="E168" s="6"/>
      <c r="F168" s="24"/>
      <c r="G168" s="26"/>
      <c r="H168" s="27"/>
      <c r="I168" s="27"/>
      <c r="J168" s="28"/>
      <c r="K168" s="29"/>
      <c r="L168" s="29"/>
      <c r="M168" s="27"/>
      <c r="N168" s="27"/>
      <c r="O168" s="27"/>
      <c r="P168" s="63"/>
      <c r="Q168" s="25"/>
      <c r="R168" s="25"/>
      <c r="S168" s="67"/>
      <c r="T168" s="29"/>
      <c r="U168" s="28"/>
      <c r="V168" s="28"/>
      <c r="W168" s="28"/>
      <c r="X168" s="28"/>
      <c r="Y168" s="28"/>
      <c r="Z168" s="28"/>
      <c r="AA168" s="28"/>
      <c r="AB168" s="28"/>
      <c r="AC168" s="28"/>
      <c r="AD168" s="28"/>
      <c r="AE168" s="28"/>
      <c r="AF168" s="28"/>
      <c r="AG168" s="28"/>
      <c r="AH168" s="28"/>
      <c r="AI168" s="28"/>
      <c r="AJ168" s="28"/>
      <c r="AK168" s="28"/>
      <c r="AL168" s="28"/>
      <c r="AM168" s="28"/>
      <c r="AN168" s="27"/>
      <c r="AO168" s="24"/>
      <c r="AP168" s="24"/>
      <c r="AQ168" s="24"/>
      <c r="AR168" s="27"/>
    </row>
    <row r="169" spans="1:44" x14ac:dyDescent="0.3">
      <c r="A169" s="26"/>
      <c r="B169" s="24"/>
      <c r="C169" s="25"/>
      <c r="D169" s="26"/>
      <c r="E169" s="6"/>
      <c r="F169" s="24"/>
      <c r="G169" s="25"/>
      <c r="H169" s="27"/>
      <c r="I169" s="27"/>
      <c r="J169" s="28"/>
      <c r="K169" s="29"/>
      <c r="L169" s="29"/>
      <c r="M169" s="27"/>
      <c r="N169" s="46"/>
      <c r="O169" s="27"/>
      <c r="P169" s="63"/>
      <c r="Q169" s="25"/>
      <c r="R169" s="25"/>
      <c r="S169" s="67"/>
      <c r="T169" s="29"/>
      <c r="U169" s="28"/>
      <c r="V169" s="28"/>
      <c r="W169" s="28"/>
      <c r="X169" s="28"/>
      <c r="Y169" s="28"/>
      <c r="Z169" s="28"/>
      <c r="AA169" s="28"/>
      <c r="AB169" s="28"/>
      <c r="AC169" s="28"/>
      <c r="AD169" s="28"/>
      <c r="AE169" s="28"/>
      <c r="AF169" s="28"/>
      <c r="AG169" s="28"/>
      <c r="AH169" s="28"/>
      <c r="AI169" s="28"/>
      <c r="AJ169" s="28"/>
      <c r="AK169" s="28"/>
      <c r="AL169" s="28"/>
      <c r="AM169" s="28"/>
      <c r="AN169" s="27"/>
      <c r="AO169" s="24"/>
      <c r="AP169" s="24"/>
      <c r="AQ169" s="24"/>
      <c r="AR169" s="27"/>
    </row>
    <row r="170" spans="1:44" x14ac:dyDescent="0.3">
      <c r="A170" s="26"/>
      <c r="B170" s="24"/>
      <c r="C170" s="25"/>
      <c r="D170" s="26"/>
      <c r="E170" s="6"/>
      <c r="F170" s="24"/>
      <c r="G170" s="26"/>
      <c r="H170" s="27"/>
      <c r="I170" s="27"/>
      <c r="J170" s="28"/>
      <c r="K170" s="29"/>
      <c r="L170" s="29"/>
      <c r="M170" s="27"/>
      <c r="N170" s="27"/>
      <c r="O170" s="27"/>
      <c r="P170" s="63"/>
      <c r="Q170" s="25"/>
      <c r="R170" s="25"/>
      <c r="S170" s="67"/>
      <c r="T170" s="29"/>
      <c r="U170" s="28"/>
      <c r="V170" s="28"/>
      <c r="W170" s="28"/>
      <c r="X170" s="28"/>
      <c r="Y170" s="28"/>
      <c r="Z170" s="28"/>
      <c r="AA170" s="28"/>
      <c r="AB170" s="28"/>
      <c r="AC170" s="28"/>
      <c r="AD170" s="28"/>
      <c r="AE170" s="28"/>
      <c r="AF170" s="28"/>
      <c r="AG170" s="28"/>
      <c r="AH170" s="28"/>
      <c r="AI170" s="28"/>
      <c r="AJ170" s="28"/>
      <c r="AK170" s="28"/>
      <c r="AL170" s="28"/>
      <c r="AM170" s="28"/>
      <c r="AN170" s="27"/>
      <c r="AO170" s="24"/>
      <c r="AP170" s="24"/>
      <c r="AQ170" s="24"/>
      <c r="AR170" s="27"/>
    </row>
    <row r="171" spans="1:44" x14ac:dyDescent="0.3">
      <c r="A171" s="26"/>
      <c r="B171" s="24"/>
      <c r="C171" s="25"/>
      <c r="D171" s="26"/>
      <c r="E171" s="6"/>
      <c r="F171" s="24"/>
      <c r="G171" s="25"/>
      <c r="H171" s="27"/>
      <c r="I171" s="27"/>
      <c r="J171" s="28"/>
      <c r="K171" s="29"/>
      <c r="L171" s="29"/>
      <c r="M171" s="27"/>
      <c r="N171" s="27"/>
      <c r="O171" s="27"/>
      <c r="P171" s="63"/>
      <c r="Q171" s="25"/>
      <c r="R171" s="25"/>
      <c r="S171" s="67"/>
      <c r="T171" s="29"/>
      <c r="U171" s="28"/>
      <c r="V171" s="28"/>
      <c r="W171" s="28"/>
      <c r="X171" s="28"/>
      <c r="Y171" s="28"/>
      <c r="Z171" s="28"/>
      <c r="AA171" s="28"/>
      <c r="AB171" s="28"/>
      <c r="AC171" s="28"/>
      <c r="AD171" s="28"/>
      <c r="AE171" s="28"/>
      <c r="AF171" s="28"/>
      <c r="AG171" s="28"/>
      <c r="AH171" s="28"/>
      <c r="AI171" s="28"/>
      <c r="AJ171" s="28"/>
      <c r="AK171" s="28"/>
      <c r="AL171" s="28"/>
      <c r="AM171" s="28"/>
      <c r="AN171" s="27"/>
      <c r="AO171" s="24"/>
      <c r="AP171" s="24"/>
      <c r="AQ171" s="24"/>
      <c r="AR171" s="27"/>
    </row>
    <row r="172" spans="1:44" x14ac:dyDescent="0.3">
      <c r="A172" s="26"/>
      <c r="B172" s="24"/>
      <c r="C172" s="25"/>
      <c r="D172" s="26"/>
      <c r="E172" s="6"/>
      <c r="F172" s="24"/>
      <c r="G172" s="25"/>
      <c r="H172" s="27"/>
      <c r="I172" s="27"/>
      <c r="J172" s="28"/>
      <c r="K172" s="29"/>
      <c r="L172" s="29"/>
      <c r="M172" s="27"/>
      <c r="N172" s="27"/>
      <c r="O172" s="27"/>
      <c r="P172" s="63"/>
      <c r="Q172" s="25"/>
      <c r="R172" s="25"/>
      <c r="S172" s="67"/>
      <c r="T172" s="29"/>
      <c r="U172" s="28"/>
      <c r="V172" s="28"/>
      <c r="W172" s="28"/>
      <c r="X172" s="28"/>
      <c r="Y172" s="28"/>
      <c r="Z172" s="28"/>
      <c r="AA172" s="28"/>
      <c r="AB172" s="28"/>
      <c r="AC172" s="28"/>
      <c r="AD172" s="28"/>
      <c r="AE172" s="28"/>
      <c r="AF172" s="28"/>
      <c r="AG172" s="28"/>
      <c r="AH172" s="28"/>
      <c r="AI172" s="28"/>
      <c r="AJ172" s="28"/>
      <c r="AK172" s="28"/>
      <c r="AL172" s="28"/>
      <c r="AM172" s="28"/>
      <c r="AN172" s="27"/>
      <c r="AO172" s="24"/>
      <c r="AP172" s="24"/>
      <c r="AQ172" s="24"/>
      <c r="AR172" s="27"/>
    </row>
    <row r="173" spans="1:44" x14ac:dyDescent="0.3">
      <c r="A173" s="26"/>
      <c r="B173" s="24"/>
      <c r="C173" s="25"/>
      <c r="D173" s="26"/>
      <c r="E173" s="6"/>
      <c r="F173" s="24"/>
      <c r="G173" s="26"/>
      <c r="H173" s="27"/>
      <c r="I173" s="27"/>
      <c r="J173" s="28"/>
      <c r="K173" s="29"/>
      <c r="L173" s="29"/>
      <c r="M173" s="27"/>
      <c r="N173" s="27"/>
      <c r="O173" s="27"/>
      <c r="P173" s="63"/>
      <c r="Q173" s="25"/>
      <c r="R173" s="25"/>
      <c r="S173" s="67"/>
      <c r="T173" s="29"/>
      <c r="U173" s="28"/>
      <c r="V173" s="28"/>
      <c r="W173" s="28"/>
      <c r="X173" s="28"/>
      <c r="Y173" s="28"/>
      <c r="Z173" s="28"/>
      <c r="AA173" s="28"/>
      <c r="AB173" s="28"/>
      <c r="AC173" s="28"/>
      <c r="AD173" s="28"/>
      <c r="AE173" s="28"/>
      <c r="AF173" s="28"/>
      <c r="AG173" s="28"/>
      <c r="AH173" s="28"/>
      <c r="AI173" s="28"/>
      <c r="AJ173" s="28"/>
      <c r="AK173" s="28"/>
      <c r="AL173" s="28"/>
      <c r="AM173" s="28"/>
      <c r="AN173" s="27"/>
      <c r="AO173" s="24"/>
      <c r="AP173" s="24"/>
      <c r="AQ173" s="24"/>
      <c r="AR173" s="27"/>
    </row>
    <row r="174" spans="1:44" x14ac:dyDescent="0.3">
      <c r="A174" s="26"/>
      <c r="B174" s="24"/>
      <c r="C174" s="25"/>
      <c r="D174" s="26"/>
      <c r="E174" s="6"/>
      <c r="F174" s="24"/>
      <c r="G174" s="26"/>
      <c r="H174" s="27"/>
      <c r="I174" s="27"/>
      <c r="J174" s="28"/>
      <c r="K174" s="29"/>
      <c r="L174" s="29"/>
      <c r="M174" s="27"/>
      <c r="N174" s="27"/>
      <c r="O174" s="27"/>
      <c r="P174" s="63"/>
      <c r="Q174" s="25"/>
      <c r="R174" s="25"/>
      <c r="S174" s="67"/>
      <c r="T174" s="29"/>
      <c r="U174" s="28"/>
      <c r="V174" s="28"/>
      <c r="W174" s="28"/>
      <c r="X174" s="28"/>
      <c r="Y174" s="28"/>
      <c r="Z174" s="28"/>
      <c r="AA174" s="28"/>
      <c r="AB174" s="28"/>
      <c r="AC174" s="28"/>
      <c r="AD174" s="28"/>
      <c r="AE174" s="28"/>
      <c r="AF174" s="28"/>
      <c r="AG174" s="28"/>
      <c r="AH174" s="28"/>
      <c r="AI174" s="28"/>
      <c r="AJ174" s="28"/>
      <c r="AK174" s="28"/>
      <c r="AL174" s="28"/>
      <c r="AM174" s="28"/>
      <c r="AN174" s="27"/>
      <c r="AO174" s="24"/>
      <c r="AP174" s="24"/>
      <c r="AQ174" s="24"/>
      <c r="AR174" s="27"/>
    </row>
    <row r="175" spans="1:44" x14ac:dyDescent="0.3">
      <c r="A175" s="26"/>
      <c r="B175" s="24"/>
      <c r="C175" s="25"/>
      <c r="D175" s="26"/>
      <c r="E175" s="6"/>
      <c r="F175" s="24"/>
      <c r="G175" s="26"/>
      <c r="H175" s="27"/>
      <c r="I175" s="27"/>
      <c r="J175" s="28"/>
      <c r="K175" s="29"/>
      <c r="L175" s="29"/>
      <c r="M175" s="27"/>
      <c r="N175" s="27"/>
      <c r="O175" s="27"/>
      <c r="P175" s="63"/>
      <c r="Q175" s="25"/>
      <c r="R175" s="25"/>
      <c r="S175" s="68"/>
      <c r="T175" s="29"/>
      <c r="U175" s="49"/>
      <c r="V175" s="28"/>
      <c r="W175" s="28"/>
      <c r="X175" s="28"/>
      <c r="Y175" s="28"/>
      <c r="Z175" s="28"/>
      <c r="AA175" s="28"/>
      <c r="AB175" s="28"/>
      <c r="AC175" s="28"/>
      <c r="AD175" s="28"/>
      <c r="AE175" s="28"/>
      <c r="AF175" s="28"/>
      <c r="AG175" s="28"/>
      <c r="AH175" s="28"/>
      <c r="AI175" s="28"/>
      <c r="AJ175" s="28"/>
      <c r="AK175" s="28"/>
      <c r="AL175" s="28"/>
      <c r="AM175" s="28"/>
      <c r="AN175" s="27"/>
      <c r="AO175" s="24"/>
      <c r="AP175" s="24"/>
      <c r="AQ175" s="24"/>
      <c r="AR175" s="27"/>
    </row>
    <row r="176" spans="1:44" x14ac:dyDescent="0.3">
      <c r="A176" s="26"/>
      <c r="B176" s="24"/>
      <c r="C176" s="25"/>
      <c r="D176" s="26"/>
      <c r="E176" s="6"/>
      <c r="F176" s="24"/>
      <c r="G176" s="26"/>
      <c r="H176" s="27"/>
      <c r="I176" s="27"/>
      <c r="J176" s="28"/>
      <c r="K176" s="29"/>
      <c r="L176" s="29"/>
      <c r="M176" s="27"/>
      <c r="N176" s="27"/>
      <c r="O176" s="27"/>
      <c r="P176" s="63"/>
      <c r="Q176" s="25"/>
      <c r="R176" s="25"/>
      <c r="S176" s="67"/>
      <c r="T176" s="29"/>
      <c r="U176" s="28"/>
      <c r="V176" s="28"/>
      <c r="W176" s="28"/>
      <c r="X176" s="28"/>
      <c r="Y176" s="28"/>
      <c r="Z176" s="28"/>
      <c r="AA176" s="28"/>
      <c r="AB176" s="28"/>
      <c r="AC176" s="28"/>
      <c r="AD176" s="28"/>
      <c r="AE176" s="28"/>
      <c r="AF176" s="28"/>
      <c r="AG176" s="28"/>
      <c r="AH176" s="28"/>
      <c r="AI176" s="28"/>
      <c r="AJ176" s="28"/>
      <c r="AK176" s="28"/>
      <c r="AL176" s="28"/>
      <c r="AM176" s="28"/>
      <c r="AN176" s="27"/>
      <c r="AO176" s="24"/>
      <c r="AP176" s="24"/>
      <c r="AQ176" s="24"/>
      <c r="AR176" s="27"/>
    </row>
    <row r="177" spans="1:51" x14ac:dyDescent="0.3">
      <c r="A177" s="26"/>
      <c r="B177" s="24"/>
      <c r="C177" s="25"/>
      <c r="D177" s="26"/>
      <c r="E177" s="6"/>
      <c r="F177" s="24"/>
      <c r="G177" s="26"/>
      <c r="H177" s="27"/>
      <c r="I177" s="27"/>
      <c r="J177" s="28"/>
      <c r="K177" s="29"/>
      <c r="L177" s="29"/>
      <c r="M177" s="27"/>
      <c r="N177" s="27"/>
      <c r="O177" s="27"/>
      <c r="P177" s="63"/>
      <c r="Q177" s="25"/>
      <c r="R177" s="25"/>
      <c r="S177" s="67"/>
      <c r="T177" s="29"/>
      <c r="U177" s="28"/>
      <c r="V177" s="28"/>
      <c r="W177" s="28"/>
      <c r="X177" s="28"/>
      <c r="Y177" s="28"/>
      <c r="Z177" s="28"/>
      <c r="AA177" s="28"/>
      <c r="AB177" s="28"/>
      <c r="AC177" s="28"/>
      <c r="AD177" s="28"/>
      <c r="AE177" s="28"/>
      <c r="AF177" s="28"/>
      <c r="AG177" s="28"/>
      <c r="AH177" s="28"/>
      <c r="AI177" s="28"/>
      <c r="AJ177" s="28"/>
      <c r="AK177" s="28"/>
      <c r="AL177" s="28"/>
      <c r="AM177" s="28"/>
      <c r="AN177" s="27"/>
      <c r="AO177" s="24"/>
      <c r="AP177" s="24"/>
      <c r="AQ177" s="24"/>
      <c r="AR177" s="27"/>
    </row>
    <row r="178" spans="1:51" x14ac:dyDescent="0.3">
      <c r="A178" s="26"/>
      <c r="B178" s="24"/>
      <c r="C178" s="25"/>
      <c r="D178" s="26"/>
      <c r="E178" s="6"/>
      <c r="F178" s="24"/>
      <c r="G178" s="26"/>
      <c r="H178" s="27"/>
      <c r="I178" s="27"/>
      <c r="J178" s="28"/>
      <c r="K178" s="29"/>
      <c r="L178" s="29"/>
      <c r="M178" s="27"/>
      <c r="N178" s="27"/>
      <c r="O178" s="27"/>
      <c r="P178" s="63"/>
      <c r="Q178" s="25"/>
      <c r="R178" s="25"/>
      <c r="S178" s="67"/>
      <c r="T178" s="29"/>
      <c r="U178" s="28"/>
      <c r="V178" s="28"/>
      <c r="W178" s="28"/>
      <c r="X178" s="28"/>
      <c r="Y178" s="28"/>
      <c r="Z178" s="28"/>
      <c r="AA178" s="28"/>
      <c r="AB178" s="28"/>
      <c r="AC178" s="28"/>
      <c r="AD178" s="28"/>
      <c r="AE178" s="28"/>
      <c r="AF178" s="28"/>
      <c r="AG178" s="28"/>
      <c r="AH178" s="28"/>
      <c r="AI178" s="28"/>
      <c r="AJ178" s="28"/>
      <c r="AK178" s="28"/>
      <c r="AL178" s="28"/>
      <c r="AM178" s="28"/>
      <c r="AN178" s="27"/>
      <c r="AO178" s="24"/>
      <c r="AP178" s="24"/>
      <c r="AQ178" s="24"/>
      <c r="AR178" s="27"/>
    </row>
    <row r="179" spans="1:51" x14ac:dyDescent="0.3">
      <c r="A179" s="26"/>
      <c r="B179" s="24"/>
      <c r="C179" s="25"/>
      <c r="D179" s="26"/>
      <c r="E179" s="6"/>
      <c r="F179" s="24"/>
      <c r="G179" s="26"/>
      <c r="H179" s="27"/>
      <c r="I179" s="27"/>
      <c r="J179" s="34"/>
      <c r="K179" s="34"/>
      <c r="L179" s="34"/>
      <c r="M179" s="27"/>
      <c r="N179" s="27"/>
      <c r="O179" s="27"/>
      <c r="P179" s="63"/>
      <c r="Q179" s="25"/>
      <c r="R179" s="25"/>
      <c r="S179" s="67"/>
      <c r="T179" s="29"/>
      <c r="U179" s="28"/>
      <c r="V179" s="28"/>
      <c r="W179" s="28"/>
      <c r="X179" s="28"/>
      <c r="Y179" s="28"/>
      <c r="Z179" s="28"/>
      <c r="AA179" s="28"/>
      <c r="AB179" s="28"/>
      <c r="AC179" s="28"/>
      <c r="AD179" s="28"/>
      <c r="AE179" s="28"/>
      <c r="AF179" s="28"/>
      <c r="AG179" s="28"/>
      <c r="AH179" s="28"/>
      <c r="AI179" s="28"/>
      <c r="AJ179" s="28"/>
      <c r="AK179" s="28"/>
      <c r="AL179" s="28"/>
      <c r="AM179" s="28"/>
      <c r="AN179" s="27"/>
      <c r="AO179" s="24"/>
      <c r="AP179" s="24"/>
      <c r="AQ179" s="24"/>
      <c r="AR179" s="27"/>
    </row>
    <row r="180" spans="1:51" s="2" customFormat="1" x14ac:dyDescent="0.3">
      <c r="A180" s="26"/>
      <c r="B180" s="24"/>
      <c r="C180" s="25"/>
      <c r="D180" s="26"/>
      <c r="E180" s="6"/>
      <c r="F180" s="24"/>
      <c r="G180" s="26"/>
      <c r="H180" s="27"/>
      <c r="I180" s="27"/>
      <c r="J180" s="28"/>
      <c r="K180" s="29"/>
      <c r="L180" s="29"/>
      <c r="M180" s="25"/>
      <c r="N180" s="47"/>
      <c r="O180" s="27"/>
      <c r="P180" s="27"/>
      <c r="Q180" s="27"/>
      <c r="R180" s="63"/>
      <c r="S180" s="25"/>
      <c r="T180" s="25"/>
      <c r="U180" s="64"/>
      <c r="V180" s="29"/>
      <c r="W180" s="29"/>
      <c r="X180" s="29"/>
      <c r="Y180" s="29"/>
      <c r="Z180" s="29"/>
      <c r="AA180" s="29"/>
      <c r="AB180" s="29"/>
      <c r="AC180" s="29"/>
      <c r="AD180" s="29"/>
      <c r="AE180" s="29"/>
      <c r="AF180" s="29"/>
      <c r="AG180" s="28"/>
      <c r="AH180" s="28"/>
      <c r="AI180" s="28"/>
      <c r="AJ180" s="28"/>
      <c r="AK180" s="28"/>
      <c r="AL180" s="28"/>
      <c r="AM180" s="28"/>
      <c r="AN180" s="66"/>
      <c r="AO180" s="24"/>
      <c r="AP180" s="24"/>
      <c r="AQ180" s="24"/>
      <c r="AR180" s="27"/>
    </row>
    <row r="181" spans="1:51" s="2" customFormat="1" x14ac:dyDescent="0.3">
      <c r="A181" s="26"/>
      <c r="B181" s="24"/>
      <c r="C181" s="25"/>
      <c r="D181" s="26"/>
      <c r="E181" s="6"/>
      <c r="F181" s="24"/>
      <c r="G181" s="26"/>
      <c r="H181" s="27"/>
      <c r="I181" s="27"/>
      <c r="J181" s="28"/>
      <c r="K181" s="29"/>
      <c r="L181" s="29"/>
      <c r="M181" s="27"/>
      <c r="N181" s="47"/>
      <c r="O181" s="27"/>
      <c r="P181" s="27"/>
      <c r="Q181" s="27"/>
      <c r="R181" s="63"/>
      <c r="S181" s="25"/>
      <c r="T181" s="25"/>
      <c r="U181" s="64"/>
      <c r="V181" s="29"/>
      <c r="W181" s="29"/>
      <c r="X181" s="29"/>
      <c r="Y181" s="29"/>
      <c r="Z181" s="29"/>
      <c r="AA181" s="29"/>
      <c r="AB181" s="29"/>
      <c r="AC181" s="29"/>
      <c r="AD181" s="29"/>
      <c r="AE181" s="29"/>
      <c r="AF181" s="29"/>
      <c r="AG181" s="28"/>
      <c r="AH181" s="28"/>
      <c r="AI181" s="28"/>
      <c r="AJ181" s="28"/>
      <c r="AK181" s="28"/>
      <c r="AL181" s="28"/>
      <c r="AM181" s="28"/>
      <c r="AN181" s="66"/>
      <c r="AO181" s="24"/>
      <c r="AP181" s="24"/>
      <c r="AQ181" s="24"/>
      <c r="AR181" s="27"/>
      <c r="AS181" s="4"/>
      <c r="AX181" s="5"/>
      <c r="AY181" s="5"/>
    </row>
    <row r="182" spans="1:51" s="2" customFormat="1" x14ac:dyDescent="0.3">
      <c r="A182" s="26"/>
      <c r="B182" s="24"/>
      <c r="C182" s="25"/>
      <c r="D182" s="26"/>
      <c r="E182" s="6"/>
      <c r="F182" s="24"/>
      <c r="G182" s="26"/>
      <c r="H182" s="27"/>
      <c r="I182" s="27"/>
      <c r="J182" s="28"/>
      <c r="K182" s="29"/>
      <c r="L182" s="29"/>
      <c r="M182" s="27"/>
      <c r="N182" s="47"/>
      <c r="O182" s="27"/>
      <c r="P182" s="27"/>
      <c r="Q182" s="27"/>
      <c r="R182" s="63"/>
      <c r="S182" s="25"/>
      <c r="T182" s="25"/>
      <c r="U182" s="64"/>
      <c r="V182" s="29"/>
      <c r="W182" s="29"/>
      <c r="X182" s="29"/>
      <c r="Y182" s="29"/>
      <c r="Z182" s="29"/>
      <c r="AA182" s="29"/>
      <c r="AB182" s="29"/>
      <c r="AC182" s="29"/>
      <c r="AD182" s="29"/>
      <c r="AE182" s="29"/>
      <c r="AF182" s="29"/>
      <c r="AG182" s="28"/>
      <c r="AH182" s="28"/>
      <c r="AI182" s="28"/>
      <c r="AJ182" s="28"/>
      <c r="AK182" s="28"/>
      <c r="AL182" s="28"/>
      <c r="AM182" s="28"/>
      <c r="AN182" s="66"/>
      <c r="AO182" s="24"/>
      <c r="AP182" s="24"/>
      <c r="AQ182" s="24"/>
      <c r="AR182" s="27"/>
      <c r="AS182" s="4"/>
      <c r="AX182" s="5"/>
      <c r="AY182" s="5"/>
    </row>
    <row r="183" spans="1:51" s="2" customFormat="1" x14ac:dyDescent="0.3">
      <c r="A183" s="26"/>
      <c r="B183" s="24"/>
      <c r="C183" s="25"/>
      <c r="D183" s="26"/>
      <c r="E183" s="6"/>
      <c r="F183" s="24"/>
      <c r="G183" s="26"/>
      <c r="H183" s="27"/>
      <c r="I183" s="27"/>
      <c r="J183" s="28"/>
      <c r="K183" s="29"/>
      <c r="L183" s="29"/>
      <c r="M183" s="27"/>
      <c r="N183" s="47"/>
      <c r="O183" s="27"/>
      <c r="P183" s="27"/>
      <c r="Q183" s="27"/>
      <c r="R183" s="63"/>
      <c r="S183" s="25"/>
      <c r="T183" s="25"/>
      <c r="U183" s="64"/>
      <c r="V183" s="29"/>
      <c r="W183" s="29"/>
      <c r="X183" s="29"/>
      <c r="Y183" s="29"/>
      <c r="Z183" s="29"/>
      <c r="AA183" s="29"/>
      <c r="AB183" s="29"/>
      <c r="AC183" s="29"/>
      <c r="AD183" s="29"/>
      <c r="AE183" s="29"/>
      <c r="AF183" s="29"/>
      <c r="AG183" s="28"/>
      <c r="AH183" s="28"/>
      <c r="AI183" s="28"/>
      <c r="AJ183" s="28"/>
      <c r="AK183" s="28"/>
      <c r="AL183" s="28"/>
      <c r="AM183" s="28"/>
      <c r="AN183" s="78"/>
      <c r="AO183" s="24"/>
      <c r="AP183" s="24"/>
      <c r="AQ183" s="24"/>
      <c r="AR183" s="27"/>
      <c r="AS183" s="4"/>
      <c r="AX183" s="5"/>
      <c r="AY183" s="5"/>
    </row>
    <row r="184" spans="1:51" s="2" customFormat="1" x14ac:dyDescent="0.3">
      <c r="A184" s="26"/>
      <c r="B184" s="24"/>
      <c r="C184" s="25"/>
      <c r="D184" s="26"/>
      <c r="E184" s="6"/>
      <c r="F184" s="24"/>
      <c r="G184" s="26"/>
      <c r="H184" s="27"/>
      <c r="I184" s="27"/>
      <c r="J184" s="28"/>
      <c r="K184" s="29"/>
      <c r="L184" s="29"/>
      <c r="M184" s="27"/>
      <c r="N184" s="47"/>
      <c r="O184" s="27"/>
      <c r="P184" s="27"/>
      <c r="Q184" s="27"/>
      <c r="R184" s="63"/>
      <c r="S184" s="25"/>
      <c r="T184" s="25"/>
      <c r="U184" s="64"/>
      <c r="V184" s="29"/>
      <c r="W184" s="29"/>
      <c r="X184" s="29"/>
      <c r="Y184" s="29"/>
      <c r="Z184" s="29"/>
      <c r="AA184" s="29"/>
      <c r="AB184" s="29"/>
      <c r="AC184" s="29"/>
      <c r="AD184" s="29"/>
      <c r="AE184" s="29"/>
      <c r="AF184" s="29"/>
      <c r="AG184" s="28"/>
      <c r="AH184" s="28"/>
      <c r="AI184" s="28"/>
      <c r="AJ184" s="28"/>
      <c r="AK184" s="28"/>
      <c r="AL184" s="28"/>
      <c r="AM184" s="28"/>
      <c r="AN184" s="66"/>
      <c r="AO184" s="24"/>
      <c r="AP184" s="24"/>
      <c r="AQ184" s="24"/>
      <c r="AR184" s="27"/>
      <c r="AS184" s="4"/>
      <c r="AX184" s="5"/>
      <c r="AY184" s="5"/>
    </row>
    <row r="185" spans="1:51" s="2" customFormat="1" x14ac:dyDescent="0.3">
      <c r="A185" s="26"/>
      <c r="B185" s="24"/>
      <c r="C185" s="25"/>
      <c r="D185" s="26"/>
      <c r="E185" s="6"/>
      <c r="F185" s="24"/>
      <c r="G185" s="26"/>
      <c r="H185" s="27"/>
      <c r="I185" s="27"/>
      <c r="J185" s="28"/>
      <c r="K185" s="29"/>
      <c r="L185" s="29"/>
      <c r="M185" s="27"/>
      <c r="N185" s="47"/>
      <c r="O185" s="27"/>
      <c r="P185" s="27"/>
      <c r="Q185" s="27"/>
      <c r="R185" s="63"/>
      <c r="S185" s="25"/>
      <c r="T185" s="25"/>
      <c r="U185" s="64"/>
      <c r="V185" s="29"/>
      <c r="W185" s="29"/>
      <c r="X185" s="29"/>
      <c r="Y185" s="29"/>
      <c r="Z185" s="29"/>
      <c r="AA185" s="29"/>
      <c r="AB185" s="29"/>
      <c r="AC185" s="29"/>
      <c r="AD185" s="29"/>
      <c r="AE185" s="29"/>
      <c r="AF185" s="29"/>
      <c r="AG185" s="28"/>
      <c r="AH185" s="28"/>
      <c r="AI185" s="28"/>
      <c r="AJ185" s="28"/>
      <c r="AK185" s="28"/>
      <c r="AL185" s="28"/>
      <c r="AM185" s="28"/>
      <c r="AN185" s="66"/>
      <c r="AO185" s="24"/>
      <c r="AP185" s="24"/>
      <c r="AQ185" s="24"/>
      <c r="AR185" s="27"/>
      <c r="AS185" s="4"/>
      <c r="AX185" s="5"/>
      <c r="AY185" s="5"/>
    </row>
    <row r="186" spans="1:51" s="2" customFormat="1" x14ac:dyDescent="0.3">
      <c r="A186" s="26"/>
      <c r="B186" s="24"/>
      <c r="C186" s="25"/>
      <c r="D186" s="26"/>
      <c r="E186" s="6"/>
      <c r="F186" s="24"/>
      <c r="G186" s="26"/>
      <c r="H186" s="27"/>
      <c r="I186" s="27"/>
      <c r="J186" s="28"/>
      <c r="K186" s="29"/>
      <c r="L186" s="29"/>
      <c r="M186" s="27"/>
      <c r="N186" s="47"/>
      <c r="O186" s="27"/>
      <c r="P186" s="27"/>
      <c r="Q186" s="27"/>
      <c r="R186" s="63"/>
      <c r="S186" s="25"/>
      <c r="T186" s="25"/>
      <c r="U186" s="64"/>
      <c r="V186" s="29"/>
      <c r="W186" s="29"/>
      <c r="X186" s="29"/>
      <c r="Y186" s="29"/>
      <c r="Z186" s="29"/>
      <c r="AA186" s="29"/>
      <c r="AB186" s="29"/>
      <c r="AC186" s="29"/>
      <c r="AD186" s="29"/>
      <c r="AE186" s="29"/>
      <c r="AF186" s="29"/>
      <c r="AG186" s="28"/>
      <c r="AH186" s="28"/>
      <c r="AI186" s="28"/>
      <c r="AJ186" s="28"/>
      <c r="AK186" s="28"/>
      <c r="AL186" s="28"/>
      <c r="AM186" s="28"/>
      <c r="AN186" s="66"/>
      <c r="AO186" s="24"/>
      <c r="AP186" s="24"/>
      <c r="AQ186" s="24"/>
      <c r="AR186" s="27"/>
      <c r="AS186" s="4"/>
      <c r="AX186" s="5"/>
      <c r="AY186" s="5"/>
    </row>
    <row r="187" spans="1:51" s="2" customFormat="1" x14ac:dyDescent="0.3">
      <c r="A187" s="26"/>
      <c r="B187" s="24"/>
      <c r="C187" s="25"/>
      <c r="D187" s="26"/>
      <c r="E187" s="6"/>
      <c r="F187" s="24"/>
      <c r="G187" s="26"/>
      <c r="H187" s="27"/>
      <c r="I187" s="27"/>
      <c r="J187" s="28"/>
      <c r="K187" s="29"/>
      <c r="L187" s="29"/>
      <c r="M187" s="25"/>
      <c r="N187" s="47"/>
      <c r="O187" s="27"/>
      <c r="P187" s="27"/>
      <c r="Q187" s="27"/>
      <c r="R187" s="63"/>
      <c r="S187" s="25"/>
      <c r="T187" s="25"/>
      <c r="U187" s="64"/>
      <c r="V187" s="29"/>
      <c r="W187" s="29"/>
      <c r="X187" s="29"/>
      <c r="Y187" s="29"/>
      <c r="Z187" s="29"/>
      <c r="AA187" s="29"/>
      <c r="AB187" s="29"/>
      <c r="AC187" s="29"/>
      <c r="AD187" s="29"/>
      <c r="AE187" s="29"/>
      <c r="AF187" s="29"/>
      <c r="AG187" s="28"/>
      <c r="AH187" s="28"/>
      <c r="AI187" s="28"/>
      <c r="AJ187" s="28"/>
      <c r="AK187" s="28"/>
      <c r="AL187" s="28"/>
      <c r="AM187" s="28"/>
      <c r="AN187" s="78"/>
      <c r="AO187" s="24"/>
      <c r="AP187" s="24"/>
      <c r="AQ187" s="24"/>
      <c r="AR187" s="27"/>
      <c r="AS187" s="4"/>
      <c r="AX187" s="5"/>
      <c r="AY187" s="5"/>
    </row>
    <row r="188" spans="1:51" s="2" customFormat="1" x14ac:dyDescent="0.3">
      <c r="A188" s="26"/>
      <c r="B188" s="24"/>
      <c r="C188" s="25"/>
      <c r="D188" s="26"/>
      <c r="E188" s="6"/>
      <c r="F188" s="24"/>
      <c r="G188" s="26"/>
      <c r="H188" s="27"/>
      <c r="I188" s="27"/>
      <c r="J188" s="28"/>
      <c r="K188" s="29"/>
      <c r="L188" s="29"/>
      <c r="M188" s="25"/>
      <c r="N188" s="47"/>
      <c r="O188" s="27"/>
      <c r="P188" s="27"/>
      <c r="Q188" s="27"/>
      <c r="R188" s="63"/>
      <c r="S188" s="25"/>
      <c r="T188" s="25"/>
      <c r="U188" s="64"/>
      <c r="V188" s="29"/>
      <c r="W188" s="29"/>
      <c r="X188" s="29"/>
      <c r="Y188" s="29"/>
      <c r="Z188" s="29"/>
      <c r="AA188" s="29"/>
      <c r="AB188" s="29"/>
      <c r="AC188" s="29"/>
      <c r="AD188" s="29"/>
      <c r="AE188" s="29"/>
      <c r="AF188" s="29"/>
      <c r="AG188" s="28"/>
      <c r="AH188" s="28"/>
      <c r="AI188" s="28"/>
      <c r="AJ188" s="28"/>
      <c r="AK188" s="28"/>
      <c r="AL188" s="28"/>
      <c r="AM188" s="28"/>
      <c r="AN188" s="78"/>
      <c r="AO188" s="24"/>
      <c r="AP188" s="24"/>
      <c r="AQ188" s="24"/>
      <c r="AR188" s="27"/>
      <c r="AS188" s="4"/>
      <c r="AX188" s="5"/>
      <c r="AY188" s="5"/>
    </row>
    <row r="189" spans="1:51" s="2" customFormat="1" x14ac:dyDescent="0.3">
      <c r="A189" s="26"/>
      <c r="B189" s="24"/>
      <c r="C189" s="25"/>
      <c r="D189" s="26"/>
      <c r="E189" s="6"/>
      <c r="F189" s="24"/>
      <c r="G189" s="26"/>
      <c r="H189" s="27"/>
      <c r="I189" s="27"/>
      <c r="J189" s="28"/>
      <c r="K189" s="29"/>
      <c r="L189" s="29"/>
      <c r="M189" s="25"/>
      <c r="N189" s="47"/>
      <c r="O189" s="27"/>
      <c r="P189" s="27"/>
      <c r="Q189" s="27"/>
      <c r="R189" s="63"/>
      <c r="S189" s="25"/>
      <c r="T189" s="25"/>
      <c r="U189" s="64"/>
      <c r="V189" s="29"/>
      <c r="W189" s="29"/>
      <c r="X189" s="29"/>
      <c r="Y189" s="29"/>
      <c r="Z189" s="29"/>
      <c r="AA189" s="29"/>
      <c r="AB189" s="29"/>
      <c r="AC189" s="29"/>
      <c r="AD189" s="29"/>
      <c r="AE189" s="29"/>
      <c r="AF189" s="29"/>
      <c r="AG189" s="28"/>
      <c r="AH189" s="28"/>
      <c r="AI189" s="28"/>
      <c r="AJ189" s="28"/>
      <c r="AK189" s="28"/>
      <c r="AL189" s="28"/>
      <c r="AM189" s="28"/>
      <c r="AN189" s="78"/>
      <c r="AO189" s="24"/>
      <c r="AP189" s="24"/>
      <c r="AQ189" s="24"/>
      <c r="AR189" s="27"/>
      <c r="AS189" s="4"/>
      <c r="AX189" s="5"/>
      <c r="AY189" s="5"/>
    </row>
    <row r="190" spans="1:51" s="2" customFormat="1" x14ac:dyDescent="0.3">
      <c r="A190" s="26"/>
      <c r="B190" s="24"/>
      <c r="C190" s="25"/>
      <c r="D190" s="26"/>
      <c r="E190" s="6"/>
      <c r="F190" s="24"/>
      <c r="G190" s="26"/>
      <c r="H190" s="27"/>
      <c r="I190" s="27"/>
      <c r="J190" s="28"/>
      <c r="K190" s="29"/>
      <c r="L190" s="29"/>
      <c r="M190" s="25"/>
      <c r="N190" s="47"/>
      <c r="O190" s="27"/>
      <c r="P190" s="27"/>
      <c r="Q190" s="27"/>
      <c r="R190" s="63"/>
      <c r="S190" s="25"/>
      <c r="T190" s="25"/>
      <c r="U190" s="64"/>
      <c r="V190" s="29"/>
      <c r="W190" s="29"/>
      <c r="X190" s="29"/>
      <c r="Y190" s="29"/>
      <c r="Z190" s="29"/>
      <c r="AA190" s="29"/>
      <c r="AB190" s="29"/>
      <c r="AC190" s="29"/>
      <c r="AD190" s="29"/>
      <c r="AE190" s="29"/>
      <c r="AF190" s="29"/>
      <c r="AG190" s="28"/>
      <c r="AH190" s="28"/>
      <c r="AI190" s="28"/>
      <c r="AJ190" s="28"/>
      <c r="AK190" s="28"/>
      <c r="AL190" s="28"/>
      <c r="AM190" s="28"/>
      <c r="AN190" s="78"/>
      <c r="AO190" s="24"/>
      <c r="AP190" s="24"/>
      <c r="AQ190" s="24"/>
      <c r="AR190" s="27"/>
      <c r="AS190" s="4"/>
      <c r="AX190" s="5"/>
      <c r="AY190" s="5"/>
    </row>
    <row r="191" spans="1:51" s="2" customFormat="1" x14ac:dyDescent="0.3">
      <c r="A191" s="26"/>
      <c r="B191" s="24"/>
      <c r="C191" s="25"/>
      <c r="D191" s="26"/>
      <c r="E191" s="6"/>
      <c r="F191" s="24"/>
      <c r="G191" s="26"/>
      <c r="H191" s="27"/>
      <c r="I191" s="27"/>
      <c r="J191" s="28"/>
      <c r="K191" s="29"/>
      <c r="L191" s="29"/>
      <c r="M191" s="25"/>
      <c r="N191" s="47"/>
      <c r="O191" s="27"/>
      <c r="P191" s="27"/>
      <c r="Q191" s="27"/>
      <c r="R191" s="63"/>
      <c r="S191" s="25"/>
      <c r="T191" s="25"/>
      <c r="U191" s="64"/>
      <c r="V191" s="29"/>
      <c r="W191" s="29"/>
      <c r="X191" s="29"/>
      <c r="Y191" s="29"/>
      <c r="Z191" s="29"/>
      <c r="AA191" s="29"/>
      <c r="AB191" s="29"/>
      <c r="AC191" s="29"/>
      <c r="AD191" s="29"/>
      <c r="AE191" s="29"/>
      <c r="AF191" s="29"/>
      <c r="AG191" s="28"/>
      <c r="AH191" s="28"/>
      <c r="AI191" s="28"/>
      <c r="AJ191" s="28"/>
      <c r="AK191" s="28"/>
      <c r="AL191" s="28"/>
      <c r="AM191" s="28"/>
      <c r="AN191" s="78"/>
      <c r="AO191" s="24"/>
      <c r="AP191" s="24"/>
      <c r="AQ191" s="24"/>
      <c r="AR191" s="27"/>
      <c r="AS191" s="4"/>
      <c r="AX191" s="5"/>
      <c r="AY191" s="5"/>
    </row>
    <row r="192" spans="1:51" s="2" customFormat="1" x14ac:dyDescent="0.3">
      <c r="A192" s="26"/>
      <c r="B192" s="24"/>
      <c r="C192" s="25"/>
      <c r="D192" s="26"/>
      <c r="E192" s="6"/>
      <c r="F192" s="24"/>
      <c r="G192" s="26"/>
      <c r="H192" s="27"/>
      <c r="I192" s="27"/>
      <c r="J192" s="28"/>
      <c r="K192" s="29"/>
      <c r="L192" s="29"/>
      <c r="M192" s="25"/>
      <c r="N192" s="47"/>
      <c r="O192" s="27"/>
      <c r="P192" s="27"/>
      <c r="Q192" s="27"/>
      <c r="R192" s="63"/>
      <c r="S192" s="25"/>
      <c r="T192" s="25"/>
      <c r="U192" s="64"/>
      <c r="V192" s="29"/>
      <c r="W192" s="29"/>
      <c r="X192" s="29"/>
      <c r="Y192" s="29"/>
      <c r="Z192" s="29"/>
      <c r="AA192" s="29"/>
      <c r="AB192" s="29"/>
      <c r="AC192" s="29"/>
      <c r="AD192" s="29"/>
      <c r="AE192" s="29"/>
      <c r="AF192" s="29"/>
      <c r="AG192" s="28"/>
      <c r="AH192" s="28"/>
      <c r="AI192" s="28"/>
      <c r="AJ192" s="28"/>
      <c r="AK192" s="28"/>
      <c r="AL192" s="28"/>
      <c r="AM192" s="28"/>
      <c r="AN192" s="78"/>
      <c r="AO192" s="24"/>
      <c r="AP192" s="24"/>
      <c r="AQ192" s="24"/>
      <c r="AR192" s="27"/>
      <c r="AS192" s="4"/>
      <c r="AX192" s="5"/>
      <c r="AY192" s="5"/>
    </row>
    <row r="193" spans="1:44" x14ac:dyDescent="0.3">
      <c r="A193" s="26"/>
      <c r="B193" s="24"/>
      <c r="C193" s="25"/>
      <c r="D193" s="26"/>
      <c r="E193" s="6"/>
      <c r="F193" s="24"/>
      <c r="G193" s="26"/>
      <c r="H193" s="27"/>
      <c r="I193" s="27"/>
      <c r="J193" s="28"/>
      <c r="K193" s="29"/>
      <c r="L193" s="29"/>
      <c r="M193" s="25"/>
      <c r="N193" s="27"/>
      <c r="O193" s="27"/>
      <c r="P193" s="27"/>
      <c r="Q193" s="27"/>
      <c r="R193" s="63"/>
      <c r="S193" s="25"/>
      <c r="T193" s="29"/>
      <c r="U193" s="28"/>
      <c r="V193" s="28"/>
      <c r="W193" s="28"/>
      <c r="X193" s="28"/>
      <c r="Y193" s="28"/>
      <c r="Z193" s="28"/>
      <c r="AA193" s="28"/>
      <c r="AB193" s="28"/>
      <c r="AC193" s="28"/>
      <c r="AD193" s="28"/>
      <c r="AE193" s="28"/>
      <c r="AF193" s="28"/>
      <c r="AG193" s="28"/>
      <c r="AH193" s="28"/>
      <c r="AI193" s="28"/>
      <c r="AJ193" s="28"/>
      <c r="AK193" s="28"/>
      <c r="AL193" s="28"/>
      <c r="AM193" s="28"/>
      <c r="AN193" s="27"/>
      <c r="AO193" s="24"/>
      <c r="AP193" s="24"/>
      <c r="AQ193" s="24"/>
      <c r="AR193" s="27"/>
    </row>
    <row r="194" spans="1:44" x14ac:dyDescent="0.3">
      <c r="A194" s="26"/>
      <c r="B194" s="24"/>
      <c r="C194" s="25"/>
      <c r="D194" s="26"/>
      <c r="E194" s="6"/>
      <c r="F194" s="24"/>
      <c r="G194" s="26"/>
      <c r="H194" s="27"/>
      <c r="I194" s="27"/>
      <c r="J194" s="28"/>
      <c r="K194" s="29"/>
      <c r="L194" s="29"/>
      <c r="M194" s="25"/>
      <c r="N194" s="27"/>
      <c r="O194" s="27"/>
      <c r="P194" s="63"/>
      <c r="Q194" s="25"/>
      <c r="R194" s="25"/>
      <c r="S194" s="67"/>
      <c r="T194" s="29"/>
      <c r="U194" s="28"/>
      <c r="V194" s="28"/>
      <c r="W194" s="28"/>
      <c r="X194" s="28"/>
      <c r="Y194" s="28"/>
      <c r="Z194" s="28"/>
      <c r="AA194" s="28"/>
      <c r="AB194" s="28"/>
      <c r="AC194" s="28"/>
      <c r="AD194" s="28"/>
      <c r="AE194" s="28"/>
      <c r="AF194" s="28"/>
      <c r="AG194" s="28"/>
      <c r="AH194" s="28"/>
      <c r="AI194" s="28"/>
      <c r="AJ194" s="28"/>
      <c r="AK194" s="28"/>
      <c r="AL194" s="28"/>
      <c r="AM194" s="28"/>
      <c r="AN194" s="27"/>
      <c r="AO194" s="24"/>
      <c r="AP194" s="24"/>
      <c r="AQ194" s="24"/>
      <c r="AR194" s="27"/>
    </row>
    <row r="195" spans="1:44" x14ac:dyDescent="0.3">
      <c r="A195" s="26"/>
      <c r="B195" s="24"/>
      <c r="C195" s="25"/>
      <c r="D195" s="26"/>
      <c r="E195" s="6"/>
      <c r="F195" s="24"/>
      <c r="G195" s="26"/>
      <c r="H195" s="27"/>
      <c r="I195" s="27"/>
      <c r="J195" s="28"/>
      <c r="K195" s="29"/>
      <c r="L195" s="29"/>
      <c r="M195" s="25"/>
      <c r="N195" s="27"/>
      <c r="O195" s="27"/>
      <c r="P195" s="63"/>
      <c r="Q195" s="25"/>
      <c r="R195" s="25"/>
      <c r="S195" s="67"/>
      <c r="T195" s="29"/>
      <c r="U195" s="28"/>
      <c r="V195" s="28"/>
      <c r="W195" s="28"/>
      <c r="X195" s="28"/>
      <c r="Y195" s="28"/>
      <c r="Z195" s="28"/>
      <c r="AA195" s="28"/>
      <c r="AB195" s="28"/>
      <c r="AC195" s="28"/>
      <c r="AD195" s="28"/>
      <c r="AE195" s="28"/>
      <c r="AF195" s="28"/>
      <c r="AG195" s="28"/>
      <c r="AH195" s="28"/>
      <c r="AI195" s="28"/>
      <c r="AJ195" s="28"/>
      <c r="AK195" s="28"/>
      <c r="AL195" s="28"/>
      <c r="AM195" s="28"/>
      <c r="AN195" s="27"/>
      <c r="AO195" s="24"/>
      <c r="AP195" s="24"/>
      <c r="AQ195" s="24"/>
      <c r="AR195" s="27"/>
    </row>
    <row r="196" spans="1:44" x14ac:dyDescent="0.3">
      <c r="A196" s="26"/>
      <c r="B196" s="24"/>
      <c r="C196" s="25"/>
      <c r="D196" s="26"/>
      <c r="E196" s="6"/>
      <c r="F196" s="24"/>
      <c r="G196" s="26"/>
      <c r="H196" s="27"/>
      <c r="I196" s="27"/>
      <c r="J196" s="28"/>
      <c r="K196" s="29"/>
      <c r="L196" s="29"/>
      <c r="M196" s="27"/>
      <c r="N196" s="27"/>
      <c r="O196" s="27"/>
      <c r="P196" s="63"/>
      <c r="Q196" s="25"/>
      <c r="R196" s="25"/>
      <c r="S196" s="67"/>
      <c r="T196" s="29"/>
      <c r="U196" s="28"/>
      <c r="V196" s="28"/>
      <c r="W196" s="28"/>
      <c r="X196" s="28"/>
      <c r="Y196" s="28"/>
      <c r="Z196" s="28"/>
      <c r="AA196" s="28"/>
      <c r="AB196" s="28"/>
      <c r="AC196" s="28"/>
      <c r="AD196" s="28"/>
      <c r="AE196" s="28"/>
      <c r="AF196" s="28"/>
      <c r="AG196" s="28"/>
      <c r="AH196" s="28"/>
      <c r="AI196" s="28"/>
      <c r="AJ196" s="28"/>
      <c r="AK196" s="28"/>
      <c r="AL196" s="28"/>
      <c r="AM196" s="28"/>
      <c r="AN196" s="27"/>
      <c r="AO196" s="24"/>
      <c r="AP196" s="24"/>
      <c r="AQ196" s="24"/>
      <c r="AR196" s="27"/>
    </row>
    <row r="197" spans="1:44" x14ac:dyDescent="0.3">
      <c r="A197" s="26"/>
      <c r="B197" s="24"/>
      <c r="C197" s="25"/>
      <c r="D197" s="26"/>
      <c r="E197" s="6"/>
      <c r="F197" s="24"/>
      <c r="G197" s="26"/>
      <c r="H197" s="27"/>
      <c r="I197" s="27"/>
      <c r="J197" s="28"/>
      <c r="K197" s="29"/>
      <c r="L197" s="29"/>
      <c r="M197" s="27"/>
      <c r="N197" s="27"/>
      <c r="O197" s="27"/>
      <c r="P197" s="63"/>
      <c r="Q197" s="25"/>
      <c r="R197" s="25"/>
      <c r="S197" s="67"/>
      <c r="T197" s="29"/>
      <c r="U197" s="28"/>
      <c r="V197" s="28"/>
      <c r="W197" s="28"/>
      <c r="X197" s="28"/>
      <c r="Y197" s="28"/>
      <c r="Z197" s="28"/>
      <c r="AA197" s="28"/>
      <c r="AB197" s="28"/>
      <c r="AC197" s="28"/>
      <c r="AD197" s="28"/>
      <c r="AE197" s="28"/>
      <c r="AF197" s="28"/>
      <c r="AG197" s="28"/>
      <c r="AH197" s="28"/>
      <c r="AI197" s="28"/>
      <c r="AJ197" s="28"/>
      <c r="AK197" s="28"/>
      <c r="AL197" s="28"/>
      <c r="AM197" s="28"/>
      <c r="AN197" s="27"/>
      <c r="AO197" s="24"/>
      <c r="AP197" s="24"/>
      <c r="AQ197" s="24"/>
      <c r="AR197" s="27"/>
    </row>
    <row r="198" spans="1:44" x14ac:dyDescent="0.3">
      <c r="A198" s="26"/>
      <c r="B198" s="24"/>
      <c r="C198" s="25"/>
      <c r="D198" s="26"/>
      <c r="E198" s="6"/>
      <c r="F198" s="24"/>
      <c r="G198" s="26"/>
      <c r="H198" s="27"/>
      <c r="I198" s="27"/>
      <c r="J198" s="28"/>
      <c r="K198" s="29"/>
      <c r="L198" s="29"/>
      <c r="M198" s="27"/>
      <c r="N198" s="27"/>
      <c r="O198" s="27"/>
      <c r="P198" s="63"/>
      <c r="Q198" s="25"/>
      <c r="R198" s="25"/>
      <c r="S198" s="73"/>
      <c r="T198" s="29"/>
      <c r="U198" s="28"/>
      <c r="V198" s="28"/>
      <c r="W198" s="28"/>
      <c r="X198" s="28"/>
      <c r="Y198" s="28"/>
      <c r="Z198" s="28"/>
      <c r="AA198" s="28"/>
      <c r="AB198" s="28"/>
      <c r="AC198" s="28"/>
      <c r="AD198" s="28"/>
      <c r="AE198" s="28"/>
      <c r="AF198" s="28"/>
      <c r="AG198" s="28"/>
      <c r="AH198" s="28"/>
      <c r="AI198" s="28"/>
      <c r="AJ198" s="28"/>
      <c r="AK198" s="28"/>
      <c r="AL198" s="28"/>
      <c r="AM198" s="28"/>
      <c r="AN198" s="27"/>
      <c r="AO198" s="24"/>
      <c r="AP198" s="24"/>
      <c r="AQ198" s="24"/>
      <c r="AR198" s="27"/>
    </row>
    <row r="199" spans="1:44" x14ac:dyDescent="0.3">
      <c r="A199" s="26"/>
      <c r="B199" s="24"/>
      <c r="C199" s="25"/>
      <c r="D199" s="26"/>
      <c r="E199" s="6"/>
      <c r="F199" s="24"/>
      <c r="G199" s="26"/>
      <c r="H199" s="27"/>
      <c r="I199" s="27"/>
      <c r="J199" s="28"/>
      <c r="K199" s="29"/>
      <c r="L199" s="29"/>
      <c r="M199" s="27"/>
      <c r="N199" s="27"/>
      <c r="O199" s="27"/>
      <c r="P199" s="63"/>
      <c r="Q199" s="25"/>
      <c r="R199" s="25"/>
      <c r="S199" s="73"/>
      <c r="T199" s="29"/>
      <c r="U199" s="28"/>
      <c r="V199" s="28"/>
      <c r="W199" s="28"/>
      <c r="X199" s="28"/>
      <c r="Y199" s="28"/>
      <c r="Z199" s="28"/>
      <c r="AA199" s="28"/>
      <c r="AB199" s="28"/>
      <c r="AC199" s="28"/>
      <c r="AD199" s="28"/>
      <c r="AE199" s="28"/>
      <c r="AF199" s="28"/>
      <c r="AG199" s="28"/>
      <c r="AH199" s="28"/>
      <c r="AI199" s="28"/>
      <c r="AJ199" s="28"/>
      <c r="AK199" s="28"/>
      <c r="AL199" s="28"/>
      <c r="AM199" s="28"/>
      <c r="AN199" s="27"/>
      <c r="AO199" s="24"/>
      <c r="AP199" s="24"/>
      <c r="AQ199" s="24"/>
      <c r="AR199" s="27"/>
    </row>
    <row r="200" spans="1:44" s="2" customFormat="1" x14ac:dyDescent="0.3">
      <c r="A200" s="26"/>
      <c r="B200" s="24"/>
      <c r="C200" s="25"/>
      <c r="D200" s="26"/>
      <c r="E200" s="6"/>
      <c r="F200" s="24"/>
      <c r="G200" s="26"/>
      <c r="H200" s="27"/>
      <c r="I200" s="27"/>
      <c r="J200" s="28"/>
      <c r="K200" s="29"/>
      <c r="L200" s="29"/>
      <c r="M200" s="27"/>
      <c r="N200" s="27"/>
      <c r="O200" s="27"/>
      <c r="P200" s="63"/>
      <c r="Q200" s="25"/>
      <c r="R200" s="25"/>
      <c r="S200" s="73"/>
      <c r="T200" s="29"/>
      <c r="U200" s="28"/>
      <c r="V200" s="28"/>
      <c r="W200" s="28"/>
      <c r="X200" s="28"/>
      <c r="Y200" s="28"/>
      <c r="Z200" s="28"/>
      <c r="AA200" s="28"/>
      <c r="AB200" s="28"/>
      <c r="AC200" s="28"/>
      <c r="AD200" s="28"/>
      <c r="AE200" s="28"/>
      <c r="AF200" s="28"/>
      <c r="AG200" s="28"/>
      <c r="AH200" s="28"/>
      <c r="AI200" s="28"/>
      <c r="AJ200" s="28"/>
      <c r="AK200" s="28"/>
      <c r="AL200" s="28"/>
      <c r="AM200" s="28"/>
      <c r="AN200" s="27"/>
      <c r="AO200" s="24"/>
      <c r="AP200" s="24"/>
      <c r="AQ200" s="24"/>
      <c r="AR200" s="27"/>
    </row>
    <row r="201" spans="1:44" x14ac:dyDescent="0.3">
      <c r="A201" s="26"/>
      <c r="B201" s="24"/>
      <c r="C201" s="25"/>
      <c r="D201" s="26"/>
      <c r="E201" s="6"/>
      <c r="F201" s="24"/>
      <c r="G201" s="26"/>
      <c r="H201" s="27"/>
      <c r="I201" s="27"/>
      <c r="J201" s="28"/>
      <c r="K201" s="29"/>
      <c r="L201" s="29"/>
      <c r="M201" s="27"/>
      <c r="N201" s="27"/>
      <c r="O201" s="27"/>
      <c r="P201" s="63"/>
      <c r="Q201" s="25"/>
      <c r="R201" s="25"/>
      <c r="S201" s="73"/>
      <c r="T201" s="29"/>
      <c r="U201" s="28"/>
      <c r="V201" s="28"/>
      <c r="W201" s="28"/>
      <c r="X201" s="28"/>
      <c r="Y201" s="28"/>
      <c r="Z201" s="28"/>
      <c r="AA201" s="28"/>
      <c r="AB201" s="28"/>
      <c r="AC201" s="28"/>
      <c r="AD201" s="28"/>
      <c r="AE201" s="28"/>
      <c r="AF201" s="28"/>
      <c r="AG201" s="28"/>
      <c r="AH201" s="28"/>
      <c r="AI201" s="28"/>
      <c r="AJ201" s="28"/>
      <c r="AK201" s="28"/>
      <c r="AL201" s="28"/>
      <c r="AM201" s="28"/>
      <c r="AN201" s="27"/>
      <c r="AO201" s="24"/>
      <c r="AP201" s="24"/>
      <c r="AQ201" s="24"/>
      <c r="AR201" s="27"/>
    </row>
    <row r="202" spans="1:44" x14ac:dyDescent="0.3">
      <c r="A202" s="26"/>
      <c r="B202" s="24"/>
      <c r="C202" s="25"/>
      <c r="D202" s="26"/>
      <c r="E202" s="6"/>
      <c r="F202" s="24"/>
      <c r="G202" s="26"/>
      <c r="H202" s="27"/>
      <c r="I202" s="27"/>
      <c r="J202" s="28"/>
      <c r="K202" s="29"/>
      <c r="L202" s="29"/>
      <c r="M202" s="27"/>
      <c r="N202" s="27"/>
      <c r="O202" s="27"/>
      <c r="P202" s="63"/>
      <c r="Q202" s="25"/>
      <c r="R202" s="25"/>
      <c r="S202" s="73"/>
      <c r="T202" s="29"/>
      <c r="U202" s="28"/>
      <c r="V202" s="28"/>
      <c r="W202" s="28"/>
      <c r="X202" s="28"/>
      <c r="Y202" s="28"/>
      <c r="Z202" s="28"/>
      <c r="AA202" s="28"/>
      <c r="AB202" s="28"/>
      <c r="AC202" s="28"/>
      <c r="AD202" s="28"/>
      <c r="AE202" s="28"/>
      <c r="AF202" s="28"/>
      <c r="AG202" s="28"/>
      <c r="AH202" s="28"/>
      <c r="AI202" s="28"/>
      <c r="AJ202" s="28"/>
      <c r="AK202" s="28"/>
      <c r="AL202" s="28"/>
      <c r="AM202" s="28"/>
      <c r="AN202" s="27"/>
      <c r="AO202" s="24"/>
      <c r="AP202" s="24"/>
      <c r="AQ202" s="24"/>
      <c r="AR202" s="27"/>
    </row>
    <row r="203" spans="1:44" x14ac:dyDescent="0.3">
      <c r="A203" s="26"/>
      <c r="B203" s="24"/>
      <c r="C203" s="25"/>
      <c r="D203" s="26"/>
      <c r="E203" s="6"/>
      <c r="F203" s="24"/>
      <c r="G203" s="26"/>
      <c r="H203" s="27"/>
      <c r="I203" s="27"/>
      <c r="J203" s="28"/>
      <c r="K203" s="29"/>
      <c r="L203" s="29"/>
      <c r="M203" s="27"/>
      <c r="N203" s="27"/>
      <c r="O203" s="27"/>
      <c r="P203" s="63"/>
      <c r="Q203" s="25"/>
      <c r="R203" s="25"/>
      <c r="S203" s="73"/>
      <c r="T203" s="29"/>
      <c r="U203" s="28"/>
      <c r="V203" s="28"/>
      <c r="W203" s="28"/>
      <c r="X203" s="28"/>
      <c r="Y203" s="28"/>
      <c r="Z203" s="28"/>
      <c r="AA203" s="28"/>
      <c r="AB203" s="28"/>
      <c r="AC203" s="28"/>
      <c r="AD203" s="28"/>
      <c r="AE203" s="28"/>
      <c r="AF203" s="28"/>
      <c r="AG203" s="28"/>
      <c r="AH203" s="28"/>
      <c r="AI203" s="28"/>
      <c r="AJ203" s="28"/>
      <c r="AK203" s="28"/>
      <c r="AL203" s="28"/>
      <c r="AM203" s="28"/>
      <c r="AN203" s="27"/>
      <c r="AO203" s="24"/>
      <c r="AP203" s="24"/>
      <c r="AQ203" s="24"/>
      <c r="AR203" s="27"/>
    </row>
    <row r="204" spans="1:44" s="2" customFormat="1" x14ac:dyDescent="0.3">
      <c r="A204" s="26"/>
      <c r="B204" s="24"/>
      <c r="C204" s="25"/>
      <c r="D204" s="26"/>
      <c r="E204" s="6"/>
      <c r="F204" s="24"/>
      <c r="G204" s="26"/>
      <c r="H204" s="27"/>
      <c r="I204" s="27"/>
      <c r="J204" s="28"/>
      <c r="K204" s="29"/>
      <c r="L204" s="29"/>
      <c r="M204" s="27"/>
      <c r="N204" s="27"/>
      <c r="O204" s="27"/>
      <c r="P204" s="63"/>
      <c r="Q204" s="25"/>
      <c r="R204" s="25"/>
      <c r="S204" s="73"/>
      <c r="T204" s="29"/>
      <c r="U204" s="28"/>
      <c r="V204" s="28"/>
      <c r="W204" s="28"/>
      <c r="X204" s="28"/>
      <c r="Y204" s="28"/>
      <c r="Z204" s="28"/>
      <c r="AA204" s="28"/>
      <c r="AB204" s="28"/>
      <c r="AC204" s="28"/>
      <c r="AD204" s="28"/>
      <c r="AE204" s="28"/>
      <c r="AF204" s="28"/>
      <c r="AG204" s="28"/>
      <c r="AH204" s="28"/>
      <c r="AI204" s="28"/>
      <c r="AJ204" s="28"/>
      <c r="AK204" s="28"/>
      <c r="AL204" s="28"/>
      <c r="AM204" s="28"/>
      <c r="AN204" s="27"/>
      <c r="AO204" s="24"/>
      <c r="AP204" s="24"/>
      <c r="AQ204" s="24"/>
      <c r="AR204" s="27"/>
    </row>
    <row r="205" spans="1:44" x14ac:dyDescent="0.3">
      <c r="A205" s="26"/>
      <c r="B205" s="24"/>
      <c r="C205" s="25"/>
      <c r="D205" s="26"/>
      <c r="E205" s="6"/>
      <c r="F205" s="24"/>
      <c r="G205" s="25"/>
      <c r="H205" s="27"/>
      <c r="I205" s="27"/>
      <c r="J205" s="28"/>
      <c r="K205" s="29"/>
      <c r="L205" s="29"/>
      <c r="M205" s="27"/>
      <c r="N205" s="27"/>
      <c r="O205" s="27"/>
      <c r="P205" s="63"/>
      <c r="Q205" s="25"/>
      <c r="R205" s="25"/>
      <c r="S205" s="67"/>
      <c r="T205" s="29"/>
      <c r="U205" s="28"/>
      <c r="V205" s="28"/>
      <c r="W205" s="28"/>
      <c r="X205" s="28"/>
      <c r="Y205" s="28"/>
      <c r="Z205" s="28"/>
      <c r="AA205" s="28"/>
      <c r="AB205" s="28"/>
      <c r="AC205" s="28"/>
      <c r="AD205" s="28"/>
      <c r="AE205" s="28"/>
      <c r="AF205" s="28"/>
      <c r="AG205" s="28"/>
      <c r="AH205" s="28"/>
      <c r="AI205" s="28"/>
      <c r="AJ205" s="28"/>
      <c r="AK205" s="28"/>
      <c r="AL205" s="28"/>
      <c r="AM205" s="28"/>
      <c r="AN205" s="27"/>
      <c r="AO205" s="24"/>
      <c r="AP205" s="24"/>
      <c r="AQ205" s="24"/>
      <c r="AR205" s="27"/>
    </row>
    <row r="206" spans="1:44" x14ac:dyDescent="0.3">
      <c r="A206" s="26"/>
      <c r="B206" s="24"/>
      <c r="C206" s="25"/>
      <c r="D206" s="26"/>
      <c r="E206" s="6"/>
      <c r="F206" s="24"/>
      <c r="G206" s="25"/>
      <c r="H206" s="27"/>
      <c r="I206" s="27"/>
      <c r="J206" s="28"/>
      <c r="K206" s="29"/>
      <c r="L206" s="29"/>
      <c r="M206" s="27"/>
      <c r="N206" s="27"/>
      <c r="O206" s="27"/>
      <c r="P206" s="63"/>
      <c r="Q206" s="25"/>
      <c r="R206" s="25"/>
      <c r="S206" s="67"/>
      <c r="T206" s="29"/>
      <c r="U206" s="28"/>
      <c r="V206" s="28"/>
      <c r="W206" s="28"/>
      <c r="X206" s="28"/>
      <c r="Y206" s="28"/>
      <c r="Z206" s="28"/>
      <c r="AA206" s="28"/>
      <c r="AB206" s="28"/>
      <c r="AC206" s="28"/>
      <c r="AD206" s="28"/>
      <c r="AE206" s="28"/>
      <c r="AF206" s="28"/>
      <c r="AG206" s="28"/>
      <c r="AH206" s="28"/>
      <c r="AI206" s="28"/>
      <c r="AJ206" s="28"/>
      <c r="AK206" s="28"/>
      <c r="AL206" s="28"/>
      <c r="AM206" s="28"/>
      <c r="AN206" s="27"/>
      <c r="AO206" s="24"/>
      <c r="AP206" s="24"/>
      <c r="AQ206" s="24"/>
      <c r="AR206" s="27"/>
    </row>
    <row r="207" spans="1:44" x14ac:dyDescent="0.3">
      <c r="A207" s="26"/>
      <c r="B207" s="24"/>
      <c r="C207" s="25"/>
      <c r="D207" s="26"/>
      <c r="E207" s="6"/>
      <c r="F207" s="24"/>
      <c r="G207" s="25"/>
      <c r="H207" s="27"/>
      <c r="I207" s="27"/>
      <c r="J207" s="28"/>
      <c r="K207" s="29"/>
      <c r="L207" s="29"/>
      <c r="M207" s="27"/>
      <c r="N207" s="27"/>
      <c r="O207" s="27"/>
      <c r="P207" s="63"/>
      <c r="Q207" s="25"/>
      <c r="R207" s="25"/>
      <c r="S207" s="67"/>
      <c r="T207" s="29"/>
      <c r="U207" s="28"/>
      <c r="V207" s="28"/>
      <c r="W207" s="28"/>
      <c r="X207" s="28"/>
      <c r="Y207" s="28"/>
      <c r="Z207" s="28"/>
      <c r="AA207" s="28"/>
      <c r="AB207" s="28"/>
      <c r="AC207" s="28"/>
      <c r="AD207" s="28"/>
      <c r="AE207" s="28"/>
      <c r="AF207" s="28"/>
      <c r="AG207" s="28"/>
      <c r="AH207" s="28"/>
      <c r="AI207" s="28"/>
      <c r="AJ207" s="28"/>
      <c r="AK207" s="28"/>
      <c r="AL207" s="28"/>
      <c r="AM207" s="28"/>
      <c r="AN207" s="27"/>
      <c r="AO207" s="24"/>
      <c r="AP207" s="24"/>
      <c r="AQ207" s="24"/>
      <c r="AR207" s="27"/>
    </row>
    <row r="208" spans="1:44" x14ac:dyDescent="0.3">
      <c r="A208" s="26"/>
      <c r="B208" s="24"/>
      <c r="C208" s="25"/>
      <c r="D208" s="26"/>
      <c r="E208" s="6"/>
      <c r="F208" s="24"/>
      <c r="G208" s="26"/>
      <c r="H208" s="27"/>
      <c r="I208" s="27"/>
      <c r="J208" s="28"/>
      <c r="K208" s="29"/>
      <c r="L208" s="29"/>
      <c r="M208" s="27"/>
      <c r="N208" s="27"/>
      <c r="O208" s="27"/>
      <c r="P208" s="63"/>
      <c r="Q208" s="25"/>
      <c r="R208" s="25"/>
      <c r="S208" s="67"/>
      <c r="T208" s="29"/>
      <c r="U208" s="28"/>
      <c r="V208" s="28"/>
      <c r="W208" s="28"/>
      <c r="X208" s="28"/>
      <c r="Y208" s="28"/>
      <c r="Z208" s="28"/>
      <c r="AA208" s="28"/>
      <c r="AB208" s="28"/>
      <c r="AC208" s="28"/>
      <c r="AD208" s="28"/>
      <c r="AE208" s="28"/>
      <c r="AF208" s="28"/>
      <c r="AG208" s="28"/>
      <c r="AH208" s="28"/>
      <c r="AI208" s="28"/>
      <c r="AJ208" s="28"/>
      <c r="AK208" s="28"/>
      <c r="AL208" s="28"/>
      <c r="AM208" s="28"/>
      <c r="AN208" s="27"/>
      <c r="AO208" s="24"/>
      <c r="AP208" s="24"/>
      <c r="AQ208" s="24"/>
      <c r="AR208" s="27"/>
    </row>
    <row r="209" spans="1:44" x14ac:dyDescent="0.3">
      <c r="A209" s="26"/>
      <c r="B209" s="24"/>
      <c r="C209" s="25"/>
      <c r="D209" s="26"/>
      <c r="E209" s="6"/>
      <c r="F209" s="24"/>
      <c r="G209" s="25"/>
      <c r="H209" s="27"/>
      <c r="I209" s="27"/>
      <c r="J209" s="28"/>
      <c r="K209" s="29"/>
      <c r="L209" s="29"/>
      <c r="M209" s="27"/>
      <c r="N209" s="27"/>
      <c r="O209" s="27"/>
      <c r="P209" s="63"/>
      <c r="Q209" s="25"/>
      <c r="R209" s="25"/>
      <c r="S209" s="67"/>
      <c r="T209" s="29"/>
      <c r="U209" s="28"/>
      <c r="V209" s="28"/>
      <c r="W209" s="28"/>
      <c r="X209" s="28"/>
      <c r="Y209" s="28"/>
      <c r="Z209" s="28"/>
      <c r="AA209" s="28"/>
      <c r="AB209" s="28"/>
      <c r="AC209" s="28"/>
      <c r="AD209" s="28"/>
      <c r="AE209" s="28"/>
      <c r="AF209" s="28"/>
      <c r="AG209" s="28"/>
      <c r="AH209" s="28"/>
      <c r="AI209" s="28"/>
      <c r="AJ209" s="28"/>
      <c r="AK209" s="28"/>
      <c r="AL209" s="28"/>
      <c r="AM209" s="28"/>
      <c r="AN209" s="27"/>
      <c r="AO209" s="24"/>
      <c r="AP209" s="24"/>
      <c r="AQ209" s="24"/>
      <c r="AR209" s="27"/>
    </row>
    <row r="210" spans="1:44" x14ac:dyDescent="0.3">
      <c r="A210" s="26"/>
      <c r="B210" s="24"/>
      <c r="C210" s="25"/>
      <c r="D210" s="26"/>
      <c r="E210" s="6"/>
      <c r="F210" s="24"/>
      <c r="G210" s="26"/>
      <c r="H210" s="27"/>
      <c r="I210" s="27"/>
      <c r="J210" s="28"/>
      <c r="K210" s="29"/>
      <c r="L210" s="29"/>
      <c r="M210" s="27"/>
      <c r="N210" s="27"/>
      <c r="O210" s="27"/>
      <c r="P210" s="63"/>
      <c r="Q210" s="25"/>
      <c r="R210" s="25"/>
      <c r="S210" s="67"/>
      <c r="T210" s="29"/>
      <c r="U210" s="28"/>
      <c r="V210" s="28"/>
      <c r="W210" s="28"/>
      <c r="X210" s="28"/>
      <c r="Y210" s="28"/>
      <c r="Z210" s="28"/>
      <c r="AA210" s="28"/>
      <c r="AB210" s="28"/>
      <c r="AC210" s="28"/>
      <c r="AD210" s="28"/>
      <c r="AE210" s="28"/>
      <c r="AF210" s="28"/>
      <c r="AG210" s="28"/>
      <c r="AH210" s="28"/>
      <c r="AI210" s="28"/>
      <c r="AJ210" s="28"/>
      <c r="AK210" s="28"/>
      <c r="AL210" s="28"/>
      <c r="AM210" s="28"/>
      <c r="AN210" s="27"/>
      <c r="AO210" s="24"/>
      <c r="AP210" s="24"/>
      <c r="AQ210" s="24"/>
      <c r="AR210" s="27"/>
    </row>
    <row r="211" spans="1:44" x14ac:dyDescent="0.3">
      <c r="A211" s="26"/>
      <c r="B211" s="24"/>
      <c r="C211" s="25"/>
      <c r="D211" s="26"/>
      <c r="E211" s="6"/>
      <c r="F211" s="24"/>
      <c r="G211" s="25"/>
      <c r="H211" s="27"/>
      <c r="I211" s="27"/>
      <c r="J211" s="28"/>
      <c r="K211" s="29"/>
      <c r="L211" s="29"/>
      <c r="M211" s="27"/>
      <c r="N211" s="27"/>
      <c r="O211" s="27"/>
      <c r="P211" s="63"/>
      <c r="Q211" s="25"/>
      <c r="R211" s="25"/>
      <c r="S211" s="67"/>
      <c r="T211" s="29"/>
      <c r="U211" s="28"/>
      <c r="V211" s="28"/>
      <c r="W211" s="28"/>
      <c r="X211" s="28"/>
      <c r="Y211" s="28"/>
      <c r="Z211" s="28"/>
      <c r="AA211" s="28"/>
      <c r="AB211" s="28"/>
      <c r="AC211" s="28"/>
      <c r="AD211" s="28"/>
      <c r="AE211" s="28"/>
      <c r="AF211" s="28"/>
      <c r="AG211" s="28"/>
      <c r="AH211" s="28"/>
      <c r="AI211" s="28"/>
      <c r="AJ211" s="28"/>
      <c r="AK211" s="28"/>
      <c r="AL211" s="28"/>
      <c r="AM211" s="28"/>
      <c r="AN211" s="27"/>
      <c r="AO211" s="24"/>
      <c r="AP211" s="24"/>
      <c r="AQ211" s="24"/>
      <c r="AR211" s="27"/>
    </row>
    <row r="212" spans="1:44" x14ac:dyDescent="0.3">
      <c r="A212" s="26"/>
      <c r="B212" s="24"/>
      <c r="C212" s="25"/>
      <c r="D212" s="26"/>
      <c r="E212" s="6"/>
      <c r="F212" s="24"/>
      <c r="G212" s="25"/>
      <c r="H212" s="27"/>
      <c r="I212" s="27"/>
      <c r="J212" s="28"/>
      <c r="K212" s="29"/>
      <c r="L212" s="29"/>
      <c r="M212" s="27"/>
      <c r="N212" s="27"/>
      <c r="O212" s="27"/>
      <c r="P212" s="63"/>
      <c r="Q212" s="25"/>
      <c r="R212" s="25"/>
      <c r="S212" s="67"/>
      <c r="T212" s="29"/>
      <c r="U212" s="28"/>
      <c r="V212" s="28"/>
      <c r="W212" s="28"/>
      <c r="X212" s="28"/>
      <c r="Y212" s="28"/>
      <c r="Z212" s="28"/>
      <c r="AA212" s="28"/>
      <c r="AB212" s="28"/>
      <c r="AC212" s="28"/>
      <c r="AD212" s="28"/>
      <c r="AE212" s="28"/>
      <c r="AF212" s="28"/>
      <c r="AG212" s="28"/>
      <c r="AH212" s="28"/>
      <c r="AI212" s="28"/>
      <c r="AJ212" s="28"/>
      <c r="AK212" s="28"/>
      <c r="AL212" s="28"/>
      <c r="AM212" s="28"/>
      <c r="AN212" s="27"/>
      <c r="AO212" s="24"/>
      <c r="AP212" s="24"/>
      <c r="AQ212" s="24"/>
      <c r="AR212" s="27"/>
    </row>
    <row r="213" spans="1:44" x14ac:dyDescent="0.3">
      <c r="A213" s="26"/>
      <c r="B213" s="24"/>
      <c r="C213" s="25"/>
      <c r="D213" s="26"/>
      <c r="E213" s="6"/>
      <c r="F213" s="24"/>
      <c r="G213" s="26"/>
      <c r="H213" s="27"/>
      <c r="I213" s="27"/>
      <c r="J213" s="28"/>
      <c r="K213" s="29"/>
      <c r="L213" s="29"/>
      <c r="M213" s="27"/>
      <c r="N213" s="27"/>
      <c r="O213" s="27"/>
      <c r="P213" s="63"/>
      <c r="Q213" s="25"/>
      <c r="R213" s="25"/>
      <c r="S213" s="67"/>
      <c r="T213" s="29"/>
      <c r="U213" s="28"/>
      <c r="V213" s="28"/>
      <c r="W213" s="28"/>
      <c r="X213" s="28"/>
      <c r="Y213" s="28"/>
      <c r="Z213" s="28"/>
      <c r="AA213" s="28"/>
      <c r="AB213" s="28"/>
      <c r="AC213" s="28"/>
      <c r="AD213" s="28"/>
      <c r="AE213" s="28"/>
      <c r="AF213" s="28"/>
      <c r="AG213" s="28"/>
      <c r="AH213" s="28"/>
      <c r="AI213" s="28"/>
      <c r="AJ213" s="28"/>
      <c r="AK213" s="28"/>
      <c r="AL213" s="28"/>
      <c r="AM213" s="28"/>
      <c r="AN213" s="27"/>
      <c r="AO213" s="24"/>
      <c r="AP213" s="24"/>
      <c r="AQ213" s="24"/>
      <c r="AR213" s="27"/>
    </row>
    <row r="214" spans="1:44" x14ac:dyDescent="0.3">
      <c r="A214" s="26"/>
      <c r="B214" s="24"/>
      <c r="C214" s="25"/>
      <c r="D214" s="26"/>
      <c r="E214" s="6"/>
      <c r="F214" s="24"/>
      <c r="G214" s="25"/>
      <c r="H214" s="27"/>
      <c r="I214" s="27"/>
      <c r="J214" s="28"/>
      <c r="K214" s="29"/>
      <c r="L214" s="29"/>
      <c r="M214" s="27"/>
      <c r="N214" s="27"/>
      <c r="O214" s="27"/>
      <c r="P214" s="63"/>
      <c r="Q214" s="25"/>
      <c r="R214" s="25"/>
      <c r="S214" s="67"/>
      <c r="T214" s="29"/>
      <c r="U214" s="28"/>
      <c r="V214" s="28"/>
      <c r="W214" s="28"/>
      <c r="X214" s="28"/>
      <c r="Y214" s="28"/>
      <c r="Z214" s="28"/>
      <c r="AA214" s="28"/>
      <c r="AB214" s="28"/>
      <c r="AC214" s="28"/>
      <c r="AD214" s="28"/>
      <c r="AE214" s="28"/>
      <c r="AF214" s="28"/>
      <c r="AG214" s="28"/>
      <c r="AH214" s="28"/>
      <c r="AI214" s="28"/>
      <c r="AJ214" s="28"/>
      <c r="AK214" s="28"/>
      <c r="AL214" s="28"/>
      <c r="AM214" s="28"/>
      <c r="AN214" s="27"/>
      <c r="AO214" s="24"/>
      <c r="AP214" s="24"/>
      <c r="AQ214" s="24"/>
      <c r="AR214" s="27"/>
    </row>
    <row r="215" spans="1:44" x14ac:dyDescent="0.3">
      <c r="A215" s="26"/>
      <c r="B215" s="24"/>
      <c r="C215" s="25"/>
      <c r="D215" s="26"/>
      <c r="E215" s="6"/>
      <c r="F215" s="24"/>
      <c r="G215" s="25"/>
      <c r="H215" s="27"/>
      <c r="I215" s="27"/>
      <c r="J215" s="28"/>
      <c r="K215" s="29"/>
      <c r="L215" s="29"/>
      <c r="M215" s="27"/>
      <c r="N215" s="27"/>
      <c r="O215" s="27"/>
      <c r="P215" s="63"/>
      <c r="Q215" s="25"/>
      <c r="R215" s="25"/>
      <c r="S215" s="67"/>
      <c r="T215" s="29"/>
      <c r="U215" s="28"/>
      <c r="V215" s="28"/>
      <c r="W215" s="28"/>
      <c r="X215" s="28"/>
      <c r="Y215" s="28"/>
      <c r="Z215" s="28"/>
      <c r="AA215" s="28"/>
      <c r="AB215" s="28"/>
      <c r="AC215" s="28"/>
      <c r="AD215" s="28"/>
      <c r="AE215" s="28"/>
      <c r="AF215" s="28"/>
      <c r="AG215" s="28"/>
      <c r="AH215" s="28"/>
      <c r="AI215" s="28"/>
      <c r="AJ215" s="28"/>
      <c r="AK215" s="28"/>
      <c r="AL215" s="28"/>
      <c r="AM215" s="28"/>
      <c r="AN215" s="27"/>
      <c r="AO215" s="24"/>
      <c r="AP215" s="24"/>
      <c r="AQ215" s="24"/>
      <c r="AR215" s="27"/>
    </row>
    <row r="216" spans="1:44" x14ac:dyDescent="0.3">
      <c r="A216" s="26"/>
      <c r="B216" s="24"/>
      <c r="C216" s="25"/>
      <c r="D216" s="26"/>
      <c r="E216" s="6"/>
      <c r="F216" s="24"/>
      <c r="G216" s="26"/>
      <c r="H216" s="27"/>
      <c r="I216" s="27"/>
      <c r="J216" s="28"/>
      <c r="K216" s="29"/>
      <c r="L216" s="29"/>
      <c r="M216" s="27"/>
      <c r="N216" s="27"/>
      <c r="O216" s="27"/>
      <c r="P216" s="63"/>
      <c r="Q216" s="25"/>
      <c r="R216" s="25"/>
      <c r="S216" s="67"/>
      <c r="T216" s="29"/>
      <c r="U216" s="28"/>
      <c r="V216" s="28"/>
      <c r="W216" s="28"/>
      <c r="X216" s="28"/>
      <c r="Y216" s="28"/>
      <c r="Z216" s="28"/>
      <c r="AA216" s="28"/>
      <c r="AB216" s="28"/>
      <c r="AC216" s="28"/>
      <c r="AD216" s="28"/>
      <c r="AE216" s="28"/>
      <c r="AF216" s="28"/>
      <c r="AG216" s="28"/>
      <c r="AH216" s="28"/>
      <c r="AI216" s="28"/>
      <c r="AJ216" s="28"/>
      <c r="AK216" s="28"/>
      <c r="AL216" s="28"/>
      <c r="AM216" s="28"/>
      <c r="AN216" s="27"/>
      <c r="AO216" s="24"/>
      <c r="AP216" s="24"/>
      <c r="AQ216" s="24"/>
      <c r="AR216" s="27"/>
    </row>
    <row r="217" spans="1:44" x14ac:dyDescent="0.3">
      <c r="A217" s="26"/>
      <c r="B217" s="24"/>
      <c r="C217" s="25"/>
      <c r="D217" s="26"/>
      <c r="E217" s="6"/>
      <c r="F217" s="24"/>
      <c r="G217" s="25"/>
      <c r="H217" s="27"/>
      <c r="I217" s="27"/>
      <c r="J217" s="28"/>
      <c r="K217" s="29"/>
      <c r="L217" s="29"/>
      <c r="M217" s="27"/>
      <c r="N217" s="27"/>
      <c r="O217" s="27"/>
      <c r="P217" s="63"/>
      <c r="Q217" s="25"/>
      <c r="R217" s="25"/>
      <c r="S217" s="73"/>
      <c r="T217" s="29"/>
      <c r="U217" s="28"/>
      <c r="V217" s="28"/>
      <c r="W217" s="28"/>
      <c r="X217" s="28"/>
      <c r="Y217" s="28"/>
      <c r="Z217" s="28"/>
      <c r="AA217" s="28"/>
      <c r="AB217" s="28"/>
      <c r="AC217" s="28"/>
      <c r="AD217" s="28"/>
      <c r="AE217" s="28"/>
      <c r="AF217" s="28"/>
      <c r="AG217" s="28"/>
      <c r="AH217" s="28"/>
      <c r="AI217" s="28"/>
      <c r="AJ217" s="28"/>
      <c r="AK217" s="28"/>
      <c r="AL217" s="28"/>
      <c r="AM217" s="28"/>
      <c r="AN217" s="27"/>
      <c r="AO217" s="24"/>
      <c r="AP217" s="24"/>
      <c r="AQ217" s="24"/>
      <c r="AR217" s="27"/>
    </row>
    <row r="218" spans="1:44" x14ac:dyDescent="0.3">
      <c r="A218" s="26"/>
      <c r="B218" s="24"/>
      <c r="C218" s="25"/>
      <c r="D218" s="26"/>
      <c r="E218" s="6"/>
      <c r="F218" s="24"/>
      <c r="G218" s="26"/>
      <c r="H218" s="27"/>
      <c r="I218" s="27"/>
      <c r="J218" s="28"/>
      <c r="K218" s="29"/>
      <c r="L218" s="29"/>
      <c r="M218" s="27"/>
      <c r="N218" s="27"/>
      <c r="O218" s="27"/>
      <c r="P218" s="63"/>
      <c r="Q218" s="25"/>
      <c r="R218" s="25"/>
      <c r="S218" s="67"/>
      <c r="T218" s="29"/>
      <c r="U218" s="28"/>
      <c r="V218" s="28"/>
      <c r="W218" s="28"/>
      <c r="X218" s="28"/>
      <c r="Y218" s="28"/>
      <c r="Z218" s="28"/>
      <c r="AA218" s="28"/>
      <c r="AB218" s="28"/>
      <c r="AC218" s="28"/>
      <c r="AD218" s="28"/>
      <c r="AE218" s="28"/>
      <c r="AF218" s="28"/>
      <c r="AG218" s="28"/>
      <c r="AH218" s="28"/>
      <c r="AI218" s="28"/>
      <c r="AJ218" s="28"/>
      <c r="AK218" s="28"/>
      <c r="AL218" s="28"/>
      <c r="AM218" s="28"/>
      <c r="AN218" s="27"/>
      <c r="AO218" s="24"/>
      <c r="AP218" s="24"/>
      <c r="AQ218" s="24"/>
      <c r="AR218" s="27"/>
    </row>
    <row r="219" spans="1:44" x14ac:dyDescent="0.3">
      <c r="A219" s="26"/>
      <c r="B219" s="24"/>
      <c r="C219" s="25"/>
      <c r="D219" s="26"/>
      <c r="E219" s="6"/>
      <c r="F219" s="24"/>
      <c r="G219" s="25"/>
      <c r="H219" s="27"/>
      <c r="I219" s="27"/>
      <c r="J219" s="28"/>
      <c r="K219" s="29"/>
      <c r="L219" s="29"/>
      <c r="M219" s="27"/>
      <c r="N219" s="27"/>
      <c r="O219" s="27"/>
      <c r="P219" s="63"/>
      <c r="Q219" s="25"/>
      <c r="R219" s="25"/>
      <c r="S219" s="67"/>
      <c r="T219" s="29"/>
      <c r="U219" s="28"/>
      <c r="V219" s="28"/>
      <c r="W219" s="28"/>
      <c r="X219" s="28"/>
      <c r="Y219" s="28"/>
      <c r="Z219" s="28"/>
      <c r="AA219" s="28"/>
      <c r="AB219" s="28"/>
      <c r="AC219" s="28"/>
      <c r="AD219" s="28"/>
      <c r="AE219" s="28"/>
      <c r="AF219" s="28"/>
      <c r="AG219" s="28"/>
      <c r="AH219" s="28"/>
      <c r="AI219" s="28"/>
      <c r="AJ219" s="28"/>
      <c r="AK219" s="28"/>
      <c r="AL219" s="28"/>
      <c r="AM219" s="28"/>
      <c r="AN219" s="27"/>
      <c r="AO219" s="24"/>
      <c r="AP219" s="24"/>
      <c r="AQ219" s="24"/>
      <c r="AR219" s="27"/>
    </row>
    <row r="220" spans="1:44" x14ac:dyDescent="0.3">
      <c r="A220" s="26"/>
      <c r="B220" s="24"/>
      <c r="C220" s="25"/>
      <c r="D220" s="26"/>
      <c r="E220" s="6"/>
      <c r="F220" s="24"/>
      <c r="G220" s="25"/>
      <c r="H220" s="27"/>
      <c r="I220" s="27"/>
      <c r="J220" s="28"/>
      <c r="K220" s="29"/>
      <c r="L220" s="29"/>
      <c r="M220" s="27"/>
      <c r="N220" s="27"/>
      <c r="O220" s="27"/>
      <c r="P220" s="63"/>
      <c r="Q220" s="25"/>
      <c r="R220" s="25"/>
      <c r="S220" s="67"/>
      <c r="T220" s="29"/>
      <c r="U220" s="28"/>
      <c r="V220" s="28"/>
      <c r="W220" s="28"/>
      <c r="X220" s="28"/>
      <c r="Y220" s="28"/>
      <c r="Z220" s="28"/>
      <c r="AA220" s="28"/>
      <c r="AB220" s="28"/>
      <c r="AC220" s="28"/>
      <c r="AD220" s="28"/>
      <c r="AE220" s="28"/>
      <c r="AF220" s="28"/>
      <c r="AG220" s="28"/>
      <c r="AH220" s="28"/>
      <c r="AI220" s="28"/>
      <c r="AJ220" s="28"/>
      <c r="AK220" s="28"/>
      <c r="AL220" s="28"/>
      <c r="AM220" s="28"/>
      <c r="AN220" s="27"/>
      <c r="AO220" s="24"/>
      <c r="AP220" s="24"/>
      <c r="AQ220" s="24"/>
      <c r="AR220" s="27"/>
    </row>
    <row r="221" spans="1:44" x14ac:dyDescent="0.3">
      <c r="A221" s="26"/>
      <c r="B221" s="24"/>
      <c r="C221" s="25"/>
      <c r="D221" s="26"/>
      <c r="E221" s="6"/>
      <c r="F221" s="24"/>
      <c r="G221" s="25"/>
      <c r="H221" s="27"/>
      <c r="I221" s="27"/>
      <c r="J221" s="28"/>
      <c r="K221" s="29"/>
      <c r="L221" s="29"/>
      <c r="M221" s="27"/>
      <c r="N221" s="27"/>
      <c r="O221" s="27"/>
      <c r="P221" s="63"/>
      <c r="Q221" s="25"/>
      <c r="R221" s="25"/>
      <c r="S221" s="67"/>
      <c r="T221" s="29"/>
      <c r="U221" s="28"/>
      <c r="V221" s="28"/>
      <c r="W221" s="28"/>
      <c r="X221" s="28"/>
      <c r="Y221" s="28"/>
      <c r="Z221" s="28"/>
      <c r="AA221" s="28"/>
      <c r="AB221" s="28"/>
      <c r="AC221" s="28"/>
      <c r="AD221" s="28"/>
      <c r="AE221" s="28"/>
      <c r="AF221" s="28"/>
      <c r="AG221" s="28"/>
      <c r="AH221" s="28"/>
      <c r="AI221" s="28"/>
      <c r="AJ221" s="28"/>
      <c r="AK221" s="28"/>
      <c r="AL221" s="28"/>
      <c r="AM221" s="28"/>
      <c r="AN221" s="27"/>
      <c r="AO221" s="24"/>
      <c r="AP221" s="24"/>
      <c r="AQ221" s="24"/>
      <c r="AR221" s="27"/>
    </row>
    <row r="222" spans="1:44" x14ac:dyDescent="0.3">
      <c r="A222" s="26"/>
      <c r="B222" s="24"/>
      <c r="C222" s="25"/>
      <c r="D222" s="26"/>
      <c r="E222" s="6"/>
      <c r="F222" s="24"/>
      <c r="G222" s="25"/>
      <c r="H222" s="27"/>
      <c r="I222" s="27"/>
      <c r="J222" s="28"/>
      <c r="K222" s="29"/>
      <c r="L222" s="29"/>
      <c r="M222" s="27"/>
      <c r="N222" s="27"/>
      <c r="O222" s="27"/>
      <c r="P222" s="63"/>
      <c r="Q222" s="25"/>
      <c r="R222" s="25"/>
      <c r="S222" s="67"/>
      <c r="T222" s="29"/>
      <c r="U222" s="28"/>
      <c r="V222" s="28"/>
      <c r="W222" s="28"/>
      <c r="X222" s="28"/>
      <c r="Y222" s="28"/>
      <c r="Z222" s="28"/>
      <c r="AA222" s="28"/>
      <c r="AB222" s="28"/>
      <c r="AC222" s="28"/>
      <c r="AD222" s="28"/>
      <c r="AE222" s="28"/>
      <c r="AF222" s="28"/>
      <c r="AG222" s="28"/>
      <c r="AH222" s="28"/>
      <c r="AI222" s="28"/>
      <c r="AJ222" s="28"/>
      <c r="AK222" s="28"/>
      <c r="AL222" s="28"/>
      <c r="AM222" s="28"/>
      <c r="AN222" s="27"/>
      <c r="AO222" s="24"/>
      <c r="AP222" s="24"/>
      <c r="AQ222" s="24"/>
      <c r="AR222" s="27"/>
    </row>
    <row r="223" spans="1:44" x14ac:dyDescent="0.3">
      <c r="A223" s="26"/>
      <c r="B223" s="24"/>
      <c r="C223" s="25"/>
      <c r="D223" s="26"/>
      <c r="E223" s="6"/>
      <c r="F223" s="24"/>
      <c r="G223" s="26"/>
      <c r="H223" s="27"/>
      <c r="I223" s="27"/>
      <c r="J223" s="28"/>
      <c r="K223" s="29"/>
      <c r="L223" s="29"/>
      <c r="M223" s="27"/>
      <c r="N223" s="27"/>
      <c r="O223" s="27"/>
      <c r="P223" s="63"/>
      <c r="Q223" s="25"/>
      <c r="R223" s="25"/>
      <c r="S223" s="67"/>
      <c r="T223" s="29"/>
      <c r="U223" s="28"/>
      <c r="V223" s="28"/>
      <c r="W223" s="28"/>
      <c r="X223" s="28"/>
      <c r="Y223" s="28"/>
      <c r="Z223" s="28"/>
      <c r="AA223" s="28"/>
      <c r="AB223" s="28"/>
      <c r="AC223" s="28"/>
      <c r="AD223" s="28"/>
      <c r="AE223" s="28"/>
      <c r="AF223" s="28"/>
      <c r="AG223" s="28"/>
      <c r="AH223" s="28"/>
      <c r="AI223" s="28"/>
      <c r="AJ223" s="28"/>
      <c r="AK223" s="28"/>
      <c r="AL223" s="28"/>
      <c r="AM223" s="28"/>
      <c r="AN223" s="27"/>
      <c r="AO223" s="24"/>
      <c r="AP223" s="24"/>
      <c r="AQ223" s="24"/>
      <c r="AR223" s="27"/>
    </row>
    <row r="224" spans="1:44" x14ac:dyDescent="0.3">
      <c r="A224" s="26"/>
      <c r="B224" s="24"/>
      <c r="C224" s="25"/>
      <c r="D224" s="26"/>
      <c r="E224" s="6"/>
      <c r="F224" s="24"/>
      <c r="G224" s="26"/>
      <c r="H224" s="27"/>
      <c r="I224" s="27"/>
      <c r="J224" s="28"/>
      <c r="K224" s="29"/>
      <c r="L224" s="29"/>
      <c r="M224" s="27"/>
      <c r="N224" s="27"/>
      <c r="O224" s="27"/>
      <c r="P224" s="63"/>
      <c r="Q224" s="25"/>
      <c r="R224" s="25"/>
      <c r="S224" s="67"/>
      <c r="T224" s="29"/>
      <c r="U224" s="28"/>
      <c r="V224" s="28"/>
      <c r="W224" s="28"/>
      <c r="X224" s="28"/>
      <c r="Y224" s="28"/>
      <c r="Z224" s="28"/>
      <c r="AA224" s="28"/>
      <c r="AB224" s="28"/>
      <c r="AC224" s="28"/>
      <c r="AD224" s="28"/>
      <c r="AE224" s="28"/>
      <c r="AF224" s="28"/>
      <c r="AG224" s="28"/>
      <c r="AH224" s="28"/>
      <c r="AI224" s="28"/>
      <c r="AJ224" s="28"/>
      <c r="AK224" s="28"/>
      <c r="AL224" s="28"/>
      <c r="AM224" s="28"/>
      <c r="AN224" s="27"/>
      <c r="AO224" s="24"/>
      <c r="AP224" s="24"/>
      <c r="AQ224" s="24"/>
      <c r="AR224" s="27"/>
    </row>
    <row r="225" spans="1:44" x14ac:dyDescent="0.3">
      <c r="A225" s="26"/>
      <c r="B225" s="24"/>
      <c r="C225" s="25"/>
      <c r="D225" s="26"/>
      <c r="E225" s="6"/>
      <c r="F225" s="24"/>
      <c r="G225" s="26"/>
      <c r="H225" s="27"/>
      <c r="I225" s="27"/>
      <c r="J225" s="28"/>
      <c r="K225" s="29"/>
      <c r="L225" s="29"/>
      <c r="M225" s="27"/>
      <c r="N225" s="27"/>
      <c r="O225" s="27"/>
      <c r="P225" s="63"/>
      <c r="Q225" s="25"/>
      <c r="R225" s="25"/>
      <c r="S225" s="73"/>
      <c r="T225" s="29"/>
      <c r="U225" s="28"/>
      <c r="V225" s="28"/>
      <c r="W225" s="28"/>
      <c r="X225" s="28"/>
      <c r="Y225" s="28"/>
      <c r="Z225" s="28"/>
      <c r="AA225" s="28"/>
      <c r="AB225" s="28"/>
      <c r="AC225" s="28"/>
      <c r="AD225" s="28"/>
      <c r="AE225" s="28"/>
      <c r="AF225" s="28"/>
      <c r="AG225" s="28"/>
      <c r="AH225" s="28"/>
      <c r="AI225" s="28"/>
      <c r="AJ225" s="28"/>
      <c r="AK225" s="28"/>
      <c r="AL225" s="28"/>
      <c r="AM225" s="28"/>
      <c r="AN225" s="27"/>
      <c r="AO225" s="24"/>
      <c r="AP225" s="24"/>
      <c r="AQ225" s="24"/>
      <c r="AR225" s="27"/>
    </row>
    <row r="226" spans="1:44" x14ac:dyDescent="0.3">
      <c r="A226" s="26"/>
      <c r="B226" s="24"/>
      <c r="C226" s="25"/>
      <c r="D226" s="26"/>
      <c r="E226" s="6"/>
      <c r="F226" s="24"/>
      <c r="G226" s="25"/>
      <c r="H226" s="27"/>
      <c r="I226" s="27"/>
      <c r="J226" s="28"/>
      <c r="K226" s="29"/>
      <c r="L226" s="29"/>
      <c r="M226" s="27"/>
      <c r="N226" s="27"/>
      <c r="O226" s="27"/>
      <c r="P226" s="63"/>
      <c r="Q226" s="25"/>
      <c r="R226" s="25"/>
      <c r="S226" s="73"/>
      <c r="T226" s="29"/>
      <c r="U226" s="28"/>
      <c r="V226" s="28"/>
      <c r="W226" s="28"/>
      <c r="X226" s="28"/>
      <c r="Y226" s="28"/>
      <c r="Z226" s="28"/>
      <c r="AA226" s="28"/>
      <c r="AB226" s="28"/>
      <c r="AC226" s="28"/>
      <c r="AD226" s="28"/>
      <c r="AE226" s="28"/>
      <c r="AF226" s="28"/>
      <c r="AG226" s="28"/>
      <c r="AH226" s="28"/>
      <c r="AI226" s="28"/>
      <c r="AJ226" s="28"/>
      <c r="AK226" s="28"/>
      <c r="AL226" s="28"/>
      <c r="AM226" s="28"/>
      <c r="AN226" s="27"/>
      <c r="AO226" s="24"/>
      <c r="AP226" s="24"/>
      <c r="AQ226" s="24"/>
      <c r="AR226" s="27"/>
    </row>
    <row r="227" spans="1:44" x14ac:dyDescent="0.3">
      <c r="A227" s="26"/>
      <c r="B227" s="24"/>
      <c r="C227" s="25"/>
      <c r="D227" s="26"/>
      <c r="E227" s="6"/>
      <c r="F227" s="24"/>
      <c r="G227" s="25"/>
      <c r="H227" s="27"/>
      <c r="I227" s="27"/>
      <c r="J227" s="28"/>
      <c r="K227" s="29"/>
      <c r="L227" s="29"/>
      <c r="M227" s="27"/>
      <c r="N227" s="27"/>
      <c r="O227" s="27"/>
      <c r="P227" s="63"/>
      <c r="Q227" s="25"/>
      <c r="R227" s="25"/>
      <c r="S227" s="73"/>
      <c r="T227" s="29"/>
      <c r="U227" s="28"/>
      <c r="V227" s="28"/>
      <c r="W227" s="28"/>
      <c r="X227" s="28"/>
      <c r="Y227" s="28"/>
      <c r="Z227" s="28"/>
      <c r="AA227" s="28"/>
      <c r="AB227" s="28"/>
      <c r="AC227" s="28"/>
      <c r="AD227" s="28"/>
      <c r="AE227" s="28"/>
      <c r="AF227" s="28"/>
      <c r="AG227" s="28"/>
      <c r="AH227" s="28"/>
      <c r="AI227" s="28"/>
      <c r="AJ227" s="28"/>
      <c r="AK227" s="28"/>
      <c r="AL227" s="28"/>
      <c r="AM227" s="28"/>
      <c r="AN227" s="27"/>
      <c r="AO227" s="24"/>
      <c r="AP227" s="24"/>
      <c r="AQ227" s="24"/>
      <c r="AR227" s="27"/>
    </row>
    <row r="228" spans="1:44" x14ac:dyDescent="0.3">
      <c r="A228" s="26"/>
      <c r="B228" s="24"/>
      <c r="C228" s="25"/>
      <c r="D228" s="26"/>
      <c r="E228" s="6"/>
      <c r="F228" s="24"/>
      <c r="G228" s="25"/>
      <c r="H228" s="27"/>
      <c r="I228" s="27"/>
      <c r="J228" s="28"/>
      <c r="K228" s="29"/>
      <c r="L228" s="29"/>
      <c r="M228" s="27"/>
      <c r="N228" s="27"/>
      <c r="O228" s="27"/>
      <c r="P228" s="63"/>
      <c r="Q228" s="25"/>
      <c r="R228" s="25"/>
      <c r="S228" s="67"/>
      <c r="T228" s="29"/>
      <c r="U228" s="28"/>
      <c r="V228" s="28"/>
      <c r="W228" s="28"/>
      <c r="X228" s="28"/>
      <c r="Y228" s="28"/>
      <c r="Z228" s="28"/>
      <c r="AA228" s="28"/>
      <c r="AB228" s="28"/>
      <c r="AC228" s="28"/>
      <c r="AD228" s="28"/>
      <c r="AE228" s="28"/>
      <c r="AF228" s="28"/>
      <c r="AG228" s="28"/>
      <c r="AH228" s="28"/>
      <c r="AI228" s="28"/>
      <c r="AJ228" s="28"/>
      <c r="AK228" s="28"/>
      <c r="AL228" s="28"/>
      <c r="AM228" s="28"/>
      <c r="AN228" s="27"/>
      <c r="AO228" s="24"/>
      <c r="AP228" s="24"/>
      <c r="AQ228" s="24"/>
      <c r="AR228" s="27"/>
    </row>
    <row r="229" spans="1:44" x14ac:dyDescent="0.3">
      <c r="A229" s="26"/>
      <c r="B229" s="24"/>
      <c r="C229" s="25"/>
      <c r="D229" s="26"/>
      <c r="E229" s="6"/>
      <c r="F229" s="24"/>
      <c r="G229" s="25"/>
      <c r="H229" s="27"/>
      <c r="I229" s="27"/>
      <c r="J229" s="28"/>
      <c r="K229" s="29"/>
      <c r="L229" s="29"/>
      <c r="M229" s="27"/>
      <c r="N229" s="27"/>
      <c r="O229" s="27"/>
      <c r="P229" s="63"/>
      <c r="Q229" s="25"/>
      <c r="R229" s="25"/>
      <c r="S229" s="67"/>
      <c r="T229" s="29"/>
      <c r="U229" s="28"/>
      <c r="V229" s="28"/>
      <c r="W229" s="28"/>
      <c r="X229" s="28"/>
      <c r="Y229" s="28"/>
      <c r="Z229" s="28"/>
      <c r="AA229" s="28"/>
      <c r="AB229" s="28"/>
      <c r="AC229" s="28"/>
      <c r="AD229" s="28"/>
      <c r="AE229" s="28"/>
      <c r="AF229" s="28"/>
      <c r="AG229" s="28"/>
      <c r="AH229" s="28"/>
      <c r="AI229" s="28"/>
      <c r="AJ229" s="28"/>
      <c r="AK229" s="28"/>
      <c r="AL229" s="28"/>
      <c r="AM229" s="28"/>
      <c r="AN229" s="27"/>
      <c r="AO229" s="24"/>
      <c r="AP229" s="24"/>
      <c r="AQ229" s="24"/>
      <c r="AR229" s="27"/>
    </row>
    <row r="230" spans="1:44" x14ac:dyDescent="0.3">
      <c r="A230" s="26"/>
      <c r="B230" s="24"/>
      <c r="C230" s="25"/>
      <c r="D230" s="26"/>
      <c r="E230" s="6"/>
      <c r="F230" s="24"/>
      <c r="G230" s="25"/>
      <c r="H230" s="27"/>
      <c r="I230" s="27"/>
      <c r="J230" s="28"/>
      <c r="K230" s="29"/>
      <c r="L230" s="29"/>
      <c r="M230" s="27"/>
      <c r="N230" s="27"/>
      <c r="O230" s="27"/>
      <c r="P230" s="63"/>
      <c r="Q230" s="25"/>
      <c r="R230" s="25"/>
      <c r="S230" s="73"/>
      <c r="T230" s="29"/>
      <c r="U230" s="28"/>
      <c r="V230" s="28"/>
      <c r="W230" s="28"/>
      <c r="X230" s="28"/>
      <c r="Y230" s="28"/>
      <c r="Z230" s="28"/>
      <c r="AA230" s="28"/>
      <c r="AB230" s="28"/>
      <c r="AC230" s="28"/>
      <c r="AD230" s="28"/>
      <c r="AE230" s="28"/>
      <c r="AF230" s="28"/>
      <c r="AG230" s="28"/>
      <c r="AH230" s="28"/>
      <c r="AI230" s="28"/>
      <c r="AJ230" s="28"/>
      <c r="AK230" s="28"/>
      <c r="AL230" s="28"/>
      <c r="AM230" s="28"/>
      <c r="AN230" s="27"/>
      <c r="AO230" s="24"/>
      <c r="AP230" s="24"/>
      <c r="AQ230" s="24"/>
      <c r="AR230" s="27"/>
    </row>
    <row r="231" spans="1:44" x14ac:dyDescent="0.3">
      <c r="A231" s="26"/>
      <c r="B231" s="24"/>
      <c r="C231" s="25"/>
      <c r="D231" s="26"/>
      <c r="E231" s="6"/>
      <c r="F231" s="24"/>
      <c r="G231" s="25"/>
      <c r="H231" s="27"/>
      <c r="I231" s="27"/>
      <c r="J231" s="28"/>
      <c r="K231" s="29"/>
      <c r="L231" s="29"/>
      <c r="M231" s="27"/>
      <c r="N231" s="27"/>
      <c r="O231" s="27"/>
      <c r="P231" s="63"/>
      <c r="Q231" s="25"/>
      <c r="R231" s="25"/>
      <c r="S231" s="67"/>
      <c r="T231" s="29"/>
      <c r="U231" s="28"/>
      <c r="V231" s="28"/>
      <c r="W231" s="28"/>
      <c r="X231" s="28"/>
      <c r="Y231" s="28"/>
      <c r="Z231" s="28"/>
      <c r="AA231" s="28"/>
      <c r="AB231" s="28"/>
      <c r="AC231" s="28"/>
      <c r="AD231" s="28"/>
      <c r="AE231" s="28"/>
      <c r="AF231" s="28"/>
      <c r="AG231" s="28"/>
      <c r="AH231" s="28"/>
      <c r="AI231" s="28"/>
      <c r="AJ231" s="28"/>
      <c r="AK231" s="28"/>
      <c r="AL231" s="28"/>
      <c r="AM231" s="28"/>
      <c r="AN231" s="27"/>
      <c r="AO231" s="24"/>
      <c r="AP231" s="24"/>
      <c r="AQ231" s="24"/>
      <c r="AR231" s="27"/>
    </row>
    <row r="232" spans="1:44" x14ac:dyDescent="0.3">
      <c r="A232" s="26"/>
      <c r="B232" s="24"/>
      <c r="C232" s="25"/>
      <c r="D232" s="26"/>
      <c r="E232" s="6"/>
      <c r="F232" s="24"/>
      <c r="G232" s="25"/>
      <c r="H232" s="27"/>
      <c r="I232" s="27"/>
      <c r="J232" s="28"/>
      <c r="K232" s="29"/>
      <c r="L232" s="29"/>
      <c r="M232" s="27"/>
      <c r="N232" s="27"/>
      <c r="O232" s="27"/>
      <c r="P232" s="63"/>
      <c r="Q232" s="25"/>
      <c r="R232" s="25"/>
      <c r="S232" s="67"/>
      <c r="T232" s="29"/>
      <c r="U232" s="28"/>
      <c r="V232" s="28"/>
      <c r="W232" s="28"/>
      <c r="X232" s="28"/>
      <c r="Y232" s="28"/>
      <c r="Z232" s="28"/>
      <c r="AA232" s="28"/>
      <c r="AB232" s="28"/>
      <c r="AC232" s="28"/>
      <c r="AD232" s="28"/>
      <c r="AE232" s="28"/>
      <c r="AF232" s="28"/>
      <c r="AG232" s="28"/>
      <c r="AH232" s="28"/>
      <c r="AI232" s="28"/>
      <c r="AJ232" s="28"/>
      <c r="AK232" s="28"/>
      <c r="AL232" s="28"/>
      <c r="AM232" s="28"/>
      <c r="AN232" s="27"/>
      <c r="AO232" s="24"/>
      <c r="AP232" s="24"/>
      <c r="AQ232" s="24"/>
      <c r="AR232" s="27"/>
    </row>
    <row r="233" spans="1:44" x14ac:dyDescent="0.3">
      <c r="A233" s="26"/>
      <c r="B233" s="24"/>
      <c r="C233" s="25"/>
      <c r="D233" s="26"/>
      <c r="E233" s="6"/>
      <c r="F233" s="24"/>
      <c r="G233" s="25"/>
      <c r="H233" s="27"/>
      <c r="I233" s="27"/>
      <c r="J233" s="28"/>
      <c r="K233" s="29"/>
      <c r="L233" s="29"/>
      <c r="M233" s="27"/>
      <c r="N233" s="27"/>
      <c r="O233" s="27"/>
      <c r="P233" s="63"/>
      <c r="Q233" s="25"/>
      <c r="R233" s="25"/>
      <c r="S233" s="67"/>
      <c r="T233" s="29"/>
      <c r="U233" s="28"/>
      <c r="V233" s="28"/>
      <c r="W233" s="28"/>
      <c r="X233" s="28"/>
      <c r="Y233" s="28"/>
      <c r="Z233" s="28"/>
      <c r="AA233" s="28"/>
      <c r="AB233" s="28"/>
      <c r="AC233" s="28"/>
      <c r="AD233" s="28"/>
      <c r="AE233" s="28"/>
      <c r="AF233" s="28"/>
      <c r="AG233" s="28"/>
      <c r="AH233" s="28"/>
      <c r="AI233" s="28"/>
      <c r="AJ233" s="28"/>
      <c r="AK233" s="28"/>
      <c r="AL233" s="28"/>
      <c r="AM233" s="28"/>
      <c r="AN233" s="27"/>
      <c r="AO233" s="24"/>
      <c r="AP233" s="24"/>
      <c r="AQ233" s="24"/>
      <c r="AR233" s="27"/>
    </row>
    <row r="234" spans="1:44" x14ac:dyDescent="0.3">
      <c r="A234" s="26"/>
      <c r="B234" s="24"/>
      <c r="C234" s="25"/>
      <c r="D234" s="26"/>
      <c r="E234" s="6"/>
      <c r="F234" s="24"/>
      <c r="G234" s="25"/>
      <c r="H234" s="27"/>
      <c r="I234" s="27"/>
      <c r="J234" s="28"/>
      <c r="K234" s="29"/>
      <c r="L234" s="29"/>
      <c r="M234" s="27"/>
      <c r="N234" s="27"/>
      <c r="O234" s="27"/>
      <c r="P234" s="63"/>
      <c r="Q234" s="25"/>
      <c r="R234" s="25"/>
      <c r="S234" s="67"/>
      <c r="T234" s="29"/>
      <c r="U234" s="28"/>
      <c r="V234" s="28"/>
      <c r="W234" s="28"/>
      <c r="X234" s="28"/>
      <c r="Y234" s="28"/>
      <c r="Z234" s="28"/>
      <c r="AA234" s="28"/>
      <c r="AB234" s="28"/>
      <c r="AC234" s="28"/>
      <c r="AD234" s="28"/>
      <c r="AE234" s="28"/>
      <c r="AF234" s="28"/>
      <c r="AG234" s="28"/>
      <c r="AH234" s="28"/>
      <c r="AI234" s="28"/>
      <c r="AJ234" s="28"/>
      <c r="AK234" s="28"/>
      <c r="AL234" s="28"/>
      <c r="AM234" s="28"/>
      <c r="AN234" s="27"/>
      <c r="AO234" s="24"/>
      <c r="AP234" s="24"/>
      <c r="AQ234" s="24"/>
      <c r="AR234" s="27"/>
    </row>
    <row r="235" spans="1:44" x14ac:dyDescent="0.3">
      <c r="A235" s="26"/>
      <c r="B235" s="24"/>
      <c r="C235" s="25"/>
      <c r="D235" s="26"/>
      <c r="E235" s="6"/>
      <c r="F235" s="24"/>
      <c r="G235" s="25"/>
      <c r="H235" s="27"/>
      <c r="I235" s="27"/>
      <c r="J235" s="28"/>
      <c r="K235" s="29"/>
      <c r="L235" s="29"/>
      <c r="M235" s="27"/>
      <c r="N235" s="27"/>
      <c r="O235" s="27"/>
      <c r="P235" s="63"/>
      <c r="Q235" s="25"/>
      <c r="R235" s="25"/>
      <c r="S235" s="67"/>
      <c r="T235" s="29"/>
      <c r="U235" s="28"/>
      <c r="V235" s="28"/>
      <c r="W235" s="28"/>
      <c r="X235" s="28"/>
      <c r="Y235" s="28"/>
      <c r="Z235" s="28"/>
      <c r="AA235" s="28"/>
      <c r="AB235" s="28"/>
      <c r="AC235" s="28"/>
      <c r="AD235" s="28"/>
      <c r="AE235" s="28"/>
      <c r="AF235" s="28"/>
      <c r="AG235" s="28"/>
      <c r="AH235" s="28"/>
      <c r="AI235" s="28"/>
      <c r="AJ235" s="28"/>
      <c r="AK235" s="28"/>
      <c r="AL235" s="28"/>
      <c r="AM235" s="28"/>
      <c r="AN235" s="27"/>
      <c r="AO235" s="24"/>
      <c r="AP235" s="24"/>
      <c r="AQ235" s="24"/>
      <c r="AR235" s="27"/>
    </row>
    <row r="236" spans="1:44" x14ac:dyDescent="0.3">
      <c r="A236" s="26"/>
      <c r="B236" s="24"/>
      <c r="C236" s="25"/>
      <c r="D236" s="26"/>
      <c r="E236" s="6"/>
      <c r="F236" s="24"/>
      <c r="G236" s="25"/>
      <c r="H236" s="27"/>
      <c r="I236" s="27"/>
      <c r="J236" s="28"/>
      <c r="K236" s="29"/>
      <c r="L236" s="29"/>
      <c r="M236" s="27"/>
      <c r="N236" s="27"/>
      <c r="O236" s="27"/>
      <c r="P236" s="63"/>
      <c r="Q236" s="25"/>
      <c r="R236" s="25"/>
      <c r="S236" s="67"/>
      <c r="T236" s="29"/>
      <c r="U236" s="28"/>
      <c r="V236" s="28"/>
      <c r="W236" s="28"/>
      <c r="X236" s="28"/>
      <c r="Y236" s="28"/>
      <c r="Z236" s="28"/>
      <c r="AA236" s="28"/>
      <c r="AB236" s="28"/>
      <c r="AC236" s="28"/>
      <c r="AD236" s="28"/>
      <c r="AE236" s="28"/>
      <c r="AF236" s="28"/>
      <c r="AG236" s="28"/>
      <c r="AH236" s="28"/>
      <c r="AI236" s="28"/>
      <c r="AJ236" s="28"/>
      <c r="AK236" s="28"/>
      <c r="AL236" s="28"/>
      <c r="AM236" s="28"/>
      <c r="AN236" s="27"/>
      <c r="AO236" s="24"/>
      <c r="AP236" s="24"/>
      <c r="AQ236" s="24"/>
      <c r="AR236" s="27"/>
    </row>
    <row r="237" spans="1:44" x14ac:dyDescent="0.3">
      <c r="A237" s="26"/>
      <c r="B237" s="24"/>
      <c r="C237" s="25"/>
      <c r="D237" s="26"/>
      <c r="E237" s="6"/>
      <c r="F237" s="24"/>
      <c r="G237" s="25"/>
      <c r="H237" s="27"/>
      <c r="I237" s="27"/>
      <c r="J237" s="28"/>
      <c r="K237" s="29"/>
      <c r="L237" s="29"/>
      <c r="M237" s="27"/>
      <c r="N237" s="27"/>
      <c r="O237" s="27"/>
      <c r="P237" s="63"/>
      <c r="Q237" s="25"/>
      <c r="R237" s="25"/>
      <c r="S237" s="67"/>
      <c r="T237" s="29"/>
      <c r="U237" s="28"/>
      <c r="V237" s="28"/>
      <c r="W237" s="28"/>
      <c r="X237" s="28"/>
      <c r="Y237" s="28"/>
      <c r="Z237" s="28"/>
      <c r="AA237" s="28"/>
      <c r="AB237" s="28"/>
      <c r="AC237" s="28"/>
      <c r="AD237" s="28"/>
      <c r="AE237" s="28"/>
      <c r="AF237" s="28"/>
      <c r="AG237" s="28"/>
      <c r="AH237" s="28"/>
      <c r="AI237" s="28"/>
      <c r="AJ237" s="28"/>
      <c r="AK237" s="28"/>
      <c r="AL237" s="28"/>
      <c r="AM237" s="28"/>
      <c r="AN237" s="27"/>
      <c r="AO237" s="24"/>
      <c r="AP237" s="24"/>
      <c r="AQ237" s="24"/>
      <c r="AR237" s="27"/>
    </row>
    <row r="238" spans="1:44" x14ac:dyDescent="0.3">
      <c r="A238" s="26"/>
      <c r="B238" s="24"/>
      <c r="C238" s="25"/>
      <c r="D238" s="26"/>
      <c r="E238" s="6"/>
      <c r="F238" s="24"/>
      <c r="G238" s="25"/>
      <c r="H238" s="27"/>
      <c r="I238" s="27"/>
      <c r="J238" s="28"/>
      <c r="K238" s="29"/>
      <c r="L238" s="29"/>
      <c r="M238" s="27"/>
      <c r="N238" s="27"/>
      <c r="O238" s="27"/>
      <c r="P238" s="63"/>
      <c r="Q238" s="25"/>
      <c r="R238" s="25"/>
      <c r="S238" s="67"/>
      <c r="T238" s="29"/>
      <c r="U238" s="28"/>
      <c r="V238" s="28"/>
      <c r="W238" s="28"/>
      <c r="X238" s="28"/>
      <c r="Y238" s="28"/>
      <c r="Z238" s="28"/>
      <c r="AA238" s="28"/>
      <c r="AB238" s="28"/>
      <c r="AC238" s="28"/>
      <c r="AD238" s="28"/>
      <c r="AE238" s="28"/>
      <c r="AF238" s="28"/>
      <c r="AG238" s="28"/>
      <c r="AH238" s="28"/>
      <c r="AI238" s="28"/>
      <c r="AJ238" s="28"/>
      <c r="AK238" s="28"/>
      <c r="AL238" s="28"/>
      <c r="AM238" s="28"/>
      <c r="AN238" s="27"/>
      <c r="AO238" s="24"/>
      <c r="AP238" s="24"/>
      <c r="AQ238" s="24"/>
      <c r="AR238" s="27"/>
    </row>
    <row r="239" spans="1:44" x14ac:dyDescent="0.3">
      <c r="A239" s="26"/>
      <c r="B239" s="24"/>
      <c r="C239" s="25"/>
      <c r="D239" s="26"/>
      <c r="E239" s="6"/>
      <c r="F239" s="24"/>
      <c r="G239" s="25"/>
      <c r="H239" s="27"/>
      <c r="I239" s="27"/>
      <c r="J239" s="28"/>
      <c r="K239" s="29"/>
      <c r="L239" s="29"/>
      <c r="M239" s="27"/>
      <c r="N239" s="27"/>
      <c r="O239" s="27"/>
      <c r="P239" s="63"/>
      <c r="Q239" s="25"/>
      <c r="R239" s="25"/>
      <c r="S239" s="67"/>
      <c r="T239" s="29"/>
      <c r="U239" s="28"/>
      <c r="V239" s="28"/>
      <c r="W239" s="28"/>
      <c r="X239" s="28"/>
      <c r="Y239" s="28"/>
      <c r="Z239" s="28"/>
      <c r="AA239" s="28"/>
      <c r="AB239" s="28"/>
      <c r="AC239" s="28"/>
      <c r="AD239" s="28"/>
      <c r="AE239" s="28"/>
      <c r="AF239" s="28"/>
      <c r="AG239" s="28"/>
      <c r="AH239" s="28"/>
      <c r="AI239" s="28"/>
      <c r="AJ239" s="28"/>
      <c r="AK239" s="28"/>
      <c r="AL239" s="28"/>
      <c r="AM239" s="28"/>
      <c r="AN239" s="27"/>
      <c r="AO239" s="24"/>
      <c r="AP239" s="24"/>
      <c r="AQ239" s="24"/>
      <c r="AR239" s="27"/>
    </row>
    <row r="240" spans="1:44" x14ac:dyDescent="0.3">
      <c r="A240" s="26"/>
      <c r="B240" s="24"/>
      <c r="C240" s="25"/>
      <c r="D240" s="26"/>
      <c r="E240" s="6"/>
      <c r="F240" s="24"/>
      <c r="G240" s="25"/>
      <c r="H240" s="27"/>
      <c r="I240" s="27"/>
      <c r="J240" s="28"/>
      <c r="K240" s="29"/>
      <c r="L240" s="29"/>
      <c r="M240" s="27"/>
      <c r="N240" s="27"/>
      <c r="O240" s="27"/>
      <c r="P240" s="63"/>
      <c r="Q240" s="25"/>
      <c r="R240" s="25"/>
      <c r="S240" s="67"/>
      <c r="T240" s="29"/>
      <c r="U240" s="28"/>
      <c r="V240" s="28"/>
      <c r="W240" s="28"/>
      <c r="X240" s="28"/>
      <c r="Y240" s="28"/>
      <c r="Z240" s="28"/>
      <c r="AA240" s="28"/>
      <c r="AB240" s="28"/>
      <c r="AC240" s="28"/>
      <c r="AD240" s="28"/>
      <c r="AE240" s="28"/>
      <c r="AF240" s="28"/>
      <c r="AG240" s="28"/>
      <c r="AH240" s="28"/>
      <c r="AI240" s="28"/>
      <c r="AJ240" s="28"/>
      <c r="AK240" s="28"/>
      <c r="AL240" s="28"/>
      <c r="AM240" s="28"/>
      <c r="AN240" s="27"/>
      <c r="AO240" s="24"/>
      <c r="AP240" s="24"/>
      <c r="AQ240" s="24"/>
      <c r="AR240" s="27"/>
    </row>
    <row r="241" spans="1:44" x14ac:dyDescent="0.3">
      <c r="A241" s="26"/>
      <c r="B241" s="24"/>
      <c r="C241" s="25"/>
      <c r="D241" s="26"/>
      <c r="E241" s="6"/>
      <c r="F241" s="24"/>
      <c r="G241" s="25"/>
      <c r="H241" s="27"/>
      <c r="I241" s="27"/>
      <c r="J241" s="28"/>
      <c r="K241" s="29"/>
      <c r="L241" s="29"/>
      <c r="M241" s="27"/>
      <c r="N241" s="27"/>
      <c r="O241" s="27"/>
      <c r="P241" s="63"/>
      <c r="Q241" s="25"/>
      <c r="R241" s="25"/>
      <c r="S241" s="67"/>
      <c r="T241" s="29"/>
      <c r="U241" s="28"/>
      <c r="V241" s="28"/>
      <c r="W241" s="28"/>
      <c r="X241" s="28"/>
      <c r="Y241" s="28"/>
      <c r="Z241" s="28"/>
      <c r="AA241" s="28"/>
      <c r="AB241" s="28"/>
      <c r="AC241" s="28"/>
      <c r="AD241" s="28"/>
      <c r="AE241" s="28"/>
      <c r="AF241" s="28"/>
      <c r="AG241" s="28"/>
      <c r="AH241" s="28"/>
      <c r="AI241" s="28"/>
      <c r="AJ241" s="28"/>
      <c r="AK241" s="28"/>
      <c r="AL241" s="28"/>
      <c r="AM241" s="28"/>
      <c r="AN241" s="27"/>
      <c r="AO241" s="24"/>
      <c r="AP241" s="24"/>
      <c r="AQ241" s="24"/>
      <c r="AR241" s="27"/>
    </row>
    <row r="242" spans="1:44" x14ac:dyDescent="0.3">
      <c r="A242" s="26"/>
      <c r="B242" s="24"/>
      <c r="C242" s="25"/>
      <c r="D242" s="26"/>
      <c r="E242" s="6"/>
      <c r="F242" s="24"/>
      <c r="G242" s="25"/>
      <c r="H242" s="27"/>
      <c r="I242" s="27"/>
      <c r="J242" s="28"/>
      <c r="K242" s="29"/>
      <c r="L242" s="29"/>
      <c r="M242" s="27"/>
      <c r="N242" s="27"/>
      <c r="O242" s="27"/>
      <c r="P242" s="63"/>
      <c r="Q242" s="25"/>
      <c r="R242" s="25"/>
      <c r="S242" s="67"/>
      <c r="T242" s="29"/>
      <c r="U242" s="28"/>
      <c r="V242" s="28"/>
      <c r="W242" s="28"/>
      <c r="X242" s="28"/>
      <c r="Y242" s="28"/>
      <c r="Z242" s="28"/>
      <c r="AA242" s="28"/>
      <c r="AB242" s="28"/>
      <c r="AC242" s="28"/>
      <c r="AD242" s="28"/>
      <c r="AE242" s="28"/>
      <c r="AF242" s="28"/>
      <c r="AG242" s="28"/>
      <c r="AH242" s="28"/>
      <c r="AI242" s="28"/>
      <c r="AJ242" s="28"/>
      <c r="AK242" s="28"/>
      <c r="AL242" s="28"/>
      <c r="AM242" s="28"/>
      <c r="AN242" s="27"/>
      <c r="AO242" s="24"/>
      <c r="AP242" s="24"/>
      <c r="AQ242" s="24"/>
      <c r="AR242" s="27"/>
    </row>
    <row r="243" spans="1:44" x14ac:dyDescent="0.3">
      <c r="A243" s="26"/>
      <c r="B243" s="24"/>
      <c r="C243" s="25"/>
      <c r="D243" s="26"/>
      <c r="E243" s="6"/>
      <c r="F243" s="24"/>
      <c r="G243" s="25"/>
      <c r="H243" s="27"/>
      <c r="I243" s="27"/>
      <c r="J243" s="28"/>
      <c r="K243" s="29"/>
      <c r="L243" s="29"/>
      <c r="M243" s="27"/>
      <c r="N243" s="27"/>
      <c r="O243" s="27"/>
      <c r="P243" s="63"/>
      <c r="Q243" s="25"/>
      <c r="R243" s="25"/>
      <c r="S243" s="67"/>
      <c r="T243" s="29"/>
      <c r="U243" s="28"/>
      <c r="V243" s="28"/>
      <c r="W243" s="28"/>
      <c r="X243" s="28"/>
      <c r="Y243" s="28"/>
      <c r="Z243" s="28"/>
      <c r="AA243" s="28"/>
      <c r="AB243" s="28"/>
      <c r="AC243" s="28"/>
      <c r="AD243" s="28"/>
      <c r="AE243" s="28"/>
      <c r="AF243" s="28"/>
      <c r="AG243" s="28"/>
      <c r="AH243" s="28"/>
      <c r="AI243" s="28"/>
      <c r="AJ243" s="28"/>
      <c r="AK243" s="28"/>
      <c r="AL243" s="28"/>
      <c r="AM243" s="28"/>
      <c r="AN243" s="27"/>
      <c r="AO243" s="24"/>
      <c r="AP243" s="24"/>
      <c r="AQ243" s="24"/>
      <c r="AR243" s="27"/>
    </row>
    <row r="244" spans="1:44" x14ac:dyDescent="0.3">
      <c r="A244" s="26"/>
      <c r="B244" s="24"/>
      <c r="C244" s="25"/>
      <c r="D244" s="26"/>
      <c r="E244" s="6"/>
      <c r="F244" s="24"/>
      <c r="G244" s="25"/>
      <c r="H244" s="27"/>
      <c r="I244" s="27"/>
      <c r="J244" s="28"/>
      <c r="K244" s="29"/>
      <c r="L244" s="29"/>
      <c r="M244" s="27"/>
      <c r="N244" s="27"/>
      <c r="O244" s="27"/>
      <c r="P244" s="63"/>
      <c r="Q244" s="25"/>
      <c r="R244" s="25"/>
      <c r="S244" s="67"/>
      <c r="T244" s="29"/>
      <c r="U244" s="28"/>
      <c r="V244" s="28"/>
      <c r="W244" s="28"/>
      <c r="X244" s="28"/>
      <c r="Y244" s="28"/>
      <c r="Z244" s="28"/>
      <c r="AA244" s="28"/>
      <c r="AB244" s="28"/>
      <c r="AC244" s="28"/>
      <c r="AD244" s="28"/>
      <c r="AE244" s="28"/>
      <c r="AF244" s="28"/>
      <c r="AG244" s="28"/>
      <c r="AH244" s="28"/>
      <c r="AI244" s="28"/>
      <c r="AJ244" s="28"/>
      <c r="AK244" s="28"/>
      <c r="AL244" s="28"/>
      <c r="AM244" s="28"/>
      <c r="AN244" s="27"/>
      <c r="AO244" s="24"/>
      <c r="AP244" s="24"/>
      <c r="AQ244" s="24"/>
      <c r="AR244" s="27"/>
    </row>
    <row r="245" spans="1:44" x14ac:dyDescent="0.3">
      <c r="A245" s="26"/>
      <c r="B245" s="24"/>
      <c r="C245" s="25"/>
      <c r="D245" s="26"/>
      <c r="E245" s="6"/>
      <c r="F245" s="24"/>
      <c r="G245" s="25"/>
      <c r="H245" s="27"/>
      <c r="I245" s="27"/>
      <c r="J245" s="28"/>
      <c r="K245" s="29"/>
      <c r="L245" s="29"/>
      <c r="M245" s="27"/>
      <c r="N245" s="27"/>
      <c r="O245" s="27"/>
      <c r="P245" s="63"/>
      <c r="Q245" s="25"/>
      <c r="R245" s="25"/>
      <c r="S245" s="67"/>
      <c r="T245" s="29"/>
      <c r="U245" s="28"/>
      <c r="V245" s="28"/>
      <c r="W245" s="28"/>
      <c r="X245" s="28"/>
      <c r="Y245" s="28"/>
      <c r="Z245" s="28"/>
      <c r="AA245" s="28"/>
      <c r="AB245" s="28"/>
      <c r="AC245" s="28"/>
      <c r="AD245" s="28"/>
      <c r="AE245" s="28"/>
      <c r="AF245" s="28"/>
      <c r="AG245" s="28"/>
      <c r="AH245" s="28"/>
      <c r="AI245" s="28"/>
      <c r="AJ245" s="28"/>
      <c r="AK245" s="28"/>
      <c r="AL245" s="28"/>
      <c r="AM245" s="28"/>
      <c r="AN245" s="27"/>
      <c r="AO245" s="24"/>
      <c r="AP245" s="24"/>
      <c r="AQ245" s="24"/>
      <c r="AR245" s="27"/>
    </row>
    <row r="246" spans="1:44" x14ac:dyDescent="0.3">
      <c r="A246" s="26"/>
      <c r="B246" s="24"/>
      <c r="C246" s="25"/>
      <c r="D246" s="26"/>
      <c r="E246" s="6"/>
      <c r="F246" s="24"/>
      <c r="G246" s="25"/>
      <c r="H246" s="27"/>
      <c r="I246" s="27"/>
      <c r="J246" s="28"/>
      <c r="K246" s="29"/>
      <c r="L246" s="29"/>
      <c r="M246" s="27"/>
      <c r="N246" s="27"/>
      <c r="O246" s="27"/>
      <c r="P246" s="63"/>
      <c r="Q246" s="25"/>
      <c r="R246" s="25"/>
      <c r="S246" s="67"/>
      <c r="T246" s="29"/>
      <c r="U246" s="28"/>
      <c r="V246" s="28"/>
      <c r="W246" s="28"/>
      <c r="X246" s="28"/>
      <c r="Y246" s="28"/>
      <c r="Z246" s="28"/>
      <c r="AA246" s="28"/>
      <c r="AB246" s="28"/>
      <c r="AC246" s="28"/>
      <c r="AD246" s="28"/>
      <c r="AE246" s="28"/>
      <c r="AF246" s="28"/>
      <c r="AG246" s="28"/>
      <c r="AH246" s="28"/>
      <c r="AI246" s="28"/>
      <c r="AJ246" s="28"/>
      <c r="AK246" s="28"/>
      <c r="AL246" s="28"/>
      <c r="AM246" s="28"/>
      <c r="AN246" s="27"/>
      <c r="AO246" s="24"/>
      <c r="AP246" s="24"/>
      <c r="AQ246" s="24"/>
      <c r="AR246" s="27"/>
    </row>
    <row r="247" spans="1:44" x14ac:dyDescent="0.3">
      <c r="A247" s="26"/>
      <c r="B247" s="24"/>
      <c r="C247" s="25"/>
      <c r="D247" s="26"/>
      <c r="E247" s="6"/>
      <c r="F247" s="24"/>
      <c r="G247" s="25"/>
      <c r="H247" s="27"/>
      <c r="I247" s="27"/>
      <c r="J247" s="28"/>
      <c r="K247" s="29"/>
      <c r="L247" s="29"/>
      <c r="M247" s="27"/>
      <c r="N247" s="27"/>
      <c r="O247" s="27"/>
      <c r="P247" s="63"/>
      <c r="Q247" s="25"/>
      <c r="R247" s="25"/>
      <c r="S247" s="67"/>
      <c r="T247" s="29"/>
      <c r="U247" s="28"/>
      <c r="V247" s="28"/>
      <c r="W247" s="28"/>
      <c r="X247" s="28"/>
      <c r="Y247" s="28"/>
      <c r="Z247" s="28"/>
      <c r="AA247" s="28"/>
      <c r="AB247" s="28"/>
      <c r="AC247" s="28"/>
      <c r="AD247" s="28"/>
      <c r="AE247" s="28"/>
      <c r="AF247" s="28"/>
      <c r="AG247" s="28"/>
      <c r="AH247" s="28"/>
      <c r="AI247" s="28"/>
      <c r="AJ247" s="28"/>
      <c r="AK247" s="28"/>
      <c r="AL247" s="28"/>
      <c r="AM247" s="28"/>
      <c r="AN247" s="27"/>
      <c r="AO247" s="24"/>
      <c r="AP247" s="24"/>
      <c r="AQ247" s="24"/>
      <c r="AR247" s="27"/>
    </row>
    <row r="248" spans="1:44" x14ac:dyDescent="0.3">
      <c r="A248" s="26"/>
      <c r="B248" s="24"/>
      <c r="C248" s="25"/>
      <c r="D248" s="26"/>
      <c r="E248" s="6"/>
      <c r="F248" s="24"/>
      <c r="G248" s="25"/>
      <c r="H248" s="27"/>
      <c r="I248" s="27"/>
      <c r="J248" s="28"/>
      <c r="K248" s="29"/>
      <c r="L248" s="29"/>
      <c r="M248" s="27"/>
      <c r="N248" s="27"/>
      <c r="O248" s="27"/>
      <c r="P248" s="63"/>
      <c r="Q248" s="25"/>
      <c r="R248" s="25"/>
      <c r="S248" s="67"/>
      <c r="T248" s="29"/>
      <c r="U248" s="28"/>
      <c r="V248" s="28"/>
      <c r="W248" s="28"/>
      <c r="X248" s="28"/>
      <c r="Y248" s="28"/>
      <c r="Z248" s="28"/>
      <c r="AA248" s="28"/>
      <c r="AB248" s="28"/>
      <c r="AC248" s="28"/>
      <c r="AD248" s="28"/>
      <c r="AE248" s="28"/>
      <c r="AF248" s="28"/>
      <c r="AG248" s="28"/>
      <c r="AH248" s="28"/>
      <c r="AI248" s="28"/>
      <c r="AJ248" s="28"/>
      <c r="AK248" s="28"/>
      <c r="AL248" s="28"/>
      <c r="AM248" s="28"/>
      <c r="AN248" s="27"/>
      <c r="AO248" s="24"/>
      <c r="AP248" s="24"/>
      <c r="AQ248" s="24"/>
      <c r="AR248" s="27"/>
    </row>
    <row r="249" spans="1:44" x14ac:dyDescent="0.3">
      <c r="A249" s="26"/>
      <c r="B249" s="24"/>
      <c r="C249" s="25"/>
      <c r="D249" s="26"/>
      <c r="E249" s="6"/>
      <c r="F249" s="24"/>
      <c r="G249" s="25"/>
      <c r="H249" s="27"/>
      <c r="I249" s="27"/>
      <c r="J249" s="28"/>
      <c r="K249" s="29"/>
      <c r="L249" s="29"/>
      <c r="M249" s="27"/>
      <c r="N249" s="27"/>
      <c r="O249" s="27"/>
      <c r="P249" s="63"/>
      <c r="Q249" s="25"/>
      <c r="R249" s="25"/>
      <c r="S249" s="67"/>
      <c r="T249" s="29"/>
      <c r="U249" s="28"/>
      <c r="V249" s="28"/>
      <c r="W249" s="28"/>
      <c r="X249" s="28"/>
      <c r="Y249" s="28"/>
      <c r="Z249" s="28"/>
      <c r="AA249" s="28"/>
      <c r="AB249" s="28"/>
      <c r="AC249" s="28"/>
      <c r="AD249" s="28"/>
      <c r="AE249" s="28"/>
      <c r="AF249" s="28"/>
      <c r="AG249" s="28"/>
      <c r="AH249" s="28"/>
      <c r="AI249" s="28"/>
      <c r="AJ249" s="28"/>
      <c r="AK249" s="28"/>
      <c r="AL249" s="28"/>
      <c r="AM249" s="28"/>
      <c r="AN249" s="27"/>
      <c r="AO249" s="24"/>
      <c r="AP249" s="24"/>
      <c r="AQ249" s="24"/>
      <c r="AR249" s="27"/>
    </row>
    <row r="250" spans="1:44" x14ac:dyDescent="0.3">
      <c r="A250" s="26"/>
      <c r="B250" s="24"/>
      <c r="C250" s="25"/>
      <c r="D250" s="26"/>
      <c r="E250" s="6"/>
      <c r="F250" s="24"/>
      <c r="G250" s="25"/>
      <c r="H250" s="27"/>
      <c r="I250" s="27"/>
      <c r="J250" s="28"/>
      <c r="K250" s="29"/>
      <c r="L250" s="29"/>
      <c r="M250" s="27"/>
      <c r="N250" s="27"/>
      <c r="O250" s="27"/>
      <c r="P250" s="63"/>
      <c r="Q250" s="25"/>
      <c r="R250" s="25"/>
      <c r="S250" s="67"/>
      <c r="T250" s="29"/>
      <c r="U250" s="28"/>
      <c r="V250" s="28"/>
      <c r="W250" s="28"/>
      <c r="X250" s="28"/>
      <c r="Y250" s="28"/>
      <c r="Z250" s="28"/>
      <c r="AA250" s="28"/>
      <c r="AB250" s="28"/>
      <c r="AC250" s="28"/>
      <c r="AD250" s="28"/>
      <c r="AE250" s="28"/>
      <c r="AF250" s="28"/>
      <c r="AG250" s="28"/>
      <c r="AH250" s="28"/>
      <c r="AI250" s="28"/>
      <c r="AJ250" s="28"/>
      <c r="AK250" s="28"/>
      <c r="AL250" s="28"/>
      <c r="AM250" s="28"/>
      <c r="AN250" s="27"/>
      <c r="AO250" s="24"/>
      <c r="AP250" s="24"/>
      <c r="AQ250" s="24"/>
      <c r="AR250" s="27"/>
    </row>
    <row r="251" spans="1:44" x14ac:dyDescent="0.3">
      <c r="A251" s="26"/>
      <c r="B251" s="24"/>
      <c r="C251" s="25"/>
      <c r="D251" s="26"/>
      <c r="E251" s="6"/>
      <c r="F251" s="24"/>
      <c r="G251" s="25"/>
      <c r="H251" s="27"/>
      <c r="I251" s="27"/>
      <c r="J251" s="28"/>
      <c r="K251" s="29"/>
      <c r="L251" s="29"/>
      <c r="M251" s="27"/>
      <c r="N251" s="27"/>
      <c r="O251" s="27"/>
      <c r="P251" s="63"/>
      <c r="Q251" s="25"/>
      <c r="R251" s="25"/>
      <c r="S251" s="67"/>
      <c r="T251" s="29"/>
      <c r="U251" s="28"/>
      <c r="V251" s="28"/>
      <c r="W251" s="28"/>
      <c r="X251" s="28"/>
      <c r="Y251" s="28"/>
      <c r="Z251" s="28"/>
      <c r="AA251" s="28"/>
      <c r="AB251" s="28"/>
      <c r="AC251" s="28"/>
      <c r="AD251" s="28"/>
      <c r="AE251" s="28"/>
      <c r="AF251" s="28"/>
      <c r="AG251" s="28"/>
      <c r="AH251" s="28"/>
      <c r="AI251" s="28"/>
      <c r="AJ251" s="28"/>
      <c r="AK251" s="28"/>
      <c r="AL251" s="28"/>
      <c r="AM251" s="28"/>
      <c r="AN251" s="27"/>
      <c r="AO251" s="24"/>
      <c r="AP251" s="24"/>
      <c r="AQ251" s="24"/>
      <c r="AR251" s="27"/>
    </row>
    <row r="252" spans="1:44" x14ac:dyDescent="0.3">
      <c r="A252" s="26"/>
      <c r="B252" s="24"/>
      <c r="C252" s="25"/>
      <c r="D252" s="26"/>
      <c r="E252" s="6"/>
      <c r="F252" s="24"/>
      <c r="G252" s="25"/>
      <c r="H252" s="27"/>
      <c r="I252" s="27"/>
      <c r="J252" s="28"/>
      <c r="K252" s="29"/>
      <c r="L252" s="29"/>
      <c r="M252" s="27"/>
      <c r="N252" s="27"/>
      <c r="O252" s="27"/>
      <c r="P252" s="63"/>
      <c r="Q252" s="25"/>
      <c r="R252" s="25"/>
      <c r="S252" s="67"/>
      <c r="T252" s="29"/>
      <c r="U252" s="28"/>
      <c r="V252" s="28"/>
      <c r="W252" s="28"/>
      <c r="X252" s="28"/>
      <c r="Y252" s="28"/>
      <c r="Z252" s="28"/>
      <c r="AA252" s="28"/>
      <c r="AB252" s="28"/>
      <c r="AC252" s="28"/>
      <c r="AD252" s="28"/>
      <c r="AE252" s="28"/>
      <c r="AF252" s="28"/>
      <c r="AG252" s="28"/>
      <c r="AH252" s="28"/>
      <c r="AI252" s="28"/>
      <c r="AJ252" s="28"/>
      <c r="AK252" s="28"/>
      <c r="AL252" s="28"/>
      <c r="AM252" s="28"/>
      <c r="AN252" s="27"/>
      <c r="AO252" s="24"/>
      <c r="AP252" s="24"/>
      <c r="AQ252" s="24"/>
      <c r="AR252" s="27"/>
    </row>
    <row r="253" spans="1:44" x14ac:dyDescent="0.3">
      <c r="A253" s="26"/>
      <c r="B253" s="24"/>
      <c r="C253" s="25"/>
      <c r="D253" s="26"/>
      <c r="E253" s="6"/>
      <c r="F253" s="24"/>
      <c r="G253" s="25"/>
      <c r="H253" s="27"/>
      <c r="I253" s="27"/>
      <c r="J253" s="28"/>
      <c r="K253" s="29"/>
      <c r="L253" s="29"/>
      <c r="M253" s="27"/>
      <c r="N253" s="27"/>
      <c r="O253" s="27"/>
      <c r="P253" s="63"/>
      <c r="Q253" s="25"/>
      <c r="R253" s="25"/>
      <c r="S253" s="67"/>
      <c r="T253" s="29"/>
      <c r="U253" s="28"/>
      <c r="V253" s="28"/>
      <c r="W253" s="28"/>
      <c r="X253" s="28"/>
      <c r="Y253" s="28"/>
      <c r="Z253" s="28"/>
      <c r="AA253" s="28"/>
      <c r="AB253" s="28"/>
      <c r="AC253" s="28"/>
      <c r="AD253" s="28"/>
      <c r="AE253" s="28"/>
      <c r="AF253" s="28"/>
      <c r="AG253" s="28"/>
      <c r="AH253" s="28"/>
      <c r="AI253" s="28"/>
      <c r="AJ253" s="28"/>
      <c r="AK253" s="28"/>
      <c r="AL253" s="28"/>
      <c r="AM253" s="28"/>
      <c r="AN253" s="27"/>
      <c r="AO253" s="24"/>
      <c r="AP253" s="24"/>
      <c r="AQ253" s="24"/>
      <c r="AR253" s="27"/>
    </row>
    <row r="254" spans="1:44" x14ac:dyDescent="0.3">
      <c r="A254" s="26"/>
      <c r="B254" s="24"/>
      <c r="C254" s="25"/>
      <c r="D254" s="26"/>
      <c r="E254" s="6"/>
      <c r="F254" s="24"/>
      <c r="G254" s="25"/>
      <c r="H254" s="27"/>
      <c r="I254" s="27"/>
      <c r="J254" s="28"/>
      <c r="K254" s="29"/>
      <c r="L254" s="29"/>
      <c r="M254" s="27"/>
      <c r="N254" s="27"/>
      <c r="O254" s="27"/>
      <c r="P254" s="63"/>
      <c r="Q254" s="25"/>
      <c r="R254" s="25"/>
      <c r="S254" s="67"/>
      <c r="T254" s="29"/>
      <c r="U254" s="28"/>
      <c r="V254" s="28"/>
      <c r="W254" s="28"/>
      <c r="X254" s="28"/>
      <c r="Y254" s="28"/>
      <c r="Z254" s="28"/>
      <c r="AA254" s="28"/>
      <c r="AB254" s="28"/>
      <c r="AC254" s="28"/>
      <c r="AD254" s="28"/>
      <c r="AE254" s="28"/>
      <c r="AF254" s="28"/>
      <c r="AG254" s="28"/>
      <c r="AH254" s="28"/>
      <c r="AI254" s="28"/>
      <c r="AJ254" s="28"/>
      <c r="AK254" s="28"/>
      <c r="AL254" s="28"/>
      <c r="AM254" s="28"/>
      <c r="AN254" s="27"/>
      <c r="AO254" s="24"/>
      <c r="AP254" s="24"/>
      <c r="AQ254" s="24"/>
      <c r="AR254" s="27"/>
    </row>
    <row r="255" spans="1:44" x14ac:dyDescent="0.3">
      <c r="A255" s="26"/>
      <c r="B255" s="24"/>
      <c r="C255" s="25"/>
      <c r="D255" s="26"/>
      <c r="E255" s="6"/>
      <c r="F255" s="24"/>
      <c r="G255" s="25"/>
      <c r="H255" s="27"/>
      <c r="I255" s="27"/>
      <c r="J255" s="28"/>
      <c r="K255" s="29"/>
      <c r="L255" s="29"/>
      <c r="M255" s="27"/>
      <c r="N255" s="27"/>
      <c r="O255" s="27"/>
      <c r="P255" s="63"/>
      <c r="Q255" s="25"/>
      <c r="R255" s="25"/>
      <c r="S255" s="67"/>
      <c r="T255" s="29"/>
      <c r="U255" s="28"/>
      <c r="V255" s="28"/>
      <c r="W255" s="28"/>
      <c r="X255" s="28"/>
      <c r="Y255" s="28"/>
      <c r="Z255" s="28"/>
      <c r="AA255" s="28"/>
      <c r="AB255" s="28"/>
      <c r="AC255" s="28"/>
      <c r="AD255" s="28"/>
      <c r="AE255" s="28"/>
      <c r="AF255" s="28"/>
      <c r="AG255" s="28"/>
      <c r="AH255" s="28"/>
      <c r="AI255" s="28"/>
      <c r="AJ255" s="28"/>
      <c r="AK255" s="28"/>
      <c r="AL255" s="28"/>
      <c r="AM255" s="28"/>
      <c r="AN255" s="27"/>
      <c r="AO255" s="24"/>
      <c r="AP255" s="24"/>
      <c r="AQ255" s="24"/>
      <c r="AR255" s="27"/>
    </row>
    <row r="256" spans="1:44" x14ac:dyDescent="0.3">
      <c r="A256" s="26"/>
      <c r="B256" s="24"/>
      <c r="C256" s="25"/>
      <c r="D256" s="26"/>
      <c r="E256" s="6"/>
      <c r="F256" s="24"/>
      <c r="G256" s="25"/>
      <c r="H256" s="27"/>
      <c r="I256" s="27"/>
      <c r="J256" s="28"/>
      <c r="K256" s="29"/>
      <c r="L256" s="29"/>
      <c r="M256" s="27"/>
      <c r="N256" s="27"/>
      <c r="O256" s="27"/>
      <c r="P256" s="63"/>
      <c r="Q256" s="25"/>
      <c r="R256" s="25"/>
      <c r="S256" s="67"/>
      <c r="T256" s="29"/>
      <c r="U256" s="28"/>
      <c r="V256" s="28"/>
      <c r="W256" s="28"/>
      <c r="X256" s="28"/>
      <c r="Y256" s="28"/>
      <c r="Z256" s="28"/>
      <c r="AA256" s="28"/>
      <c r="AB256" s="28"/>
      <c r="AC256" s="28"/>
      <c r="AD256" s="28"/>
      <c r="AE256" s="28"/>
      <c r="AF256" s="28"/>
      <c r="AG256" s="28"/>
      <c r="AH256" s="28"/>
      <c r="AI256" s="28"/>
      <c r="AJ256" s="28"/>
      <c r="AK256" s="28"/>
      <c r="AL256" s="28"/>
      <c r="AM256" s="28"/>
      <c r="AN256" s="27"/>
      <c r="AO256" s="24"/>
      <c r="AP256" s="24"/>
      <c r="AQ256" s="24"/>
      <c r="AR256" s="27"/>
    </row>
    <row r="257" spans="1:44" x14ac:dyDescent="0.3">
      <c r="A257" s="26"/>
      <c r="B257" s="24"/>
      <c r="C257" s="25"/>
      <c r="D257" s="26"/>
      <c r="E257" s="6"/>
      <c r="F257" s="24"/>
      <c r="G257" s="25"/>
      <c r="H257" s="27"/>
      <c r="I257" s="27"/>
      <c r="J257" s="28"/>
      <c r="K257" s="29"/>
      <c r="L257" s="29"/>
      <c r="M257" s="27"/>
      <c r="N257" s="27"/>
      <c r="O257" s="27"/>
      <c r="P257" s="63"/>
      <c r="Q257" s="25"/>
      <c r="R257" s="25"/>
      <c r="S257" s="67"/>
      <c r="T257" s="29"/>
      <c r="U257" s="28"/>
      <c r="V257" s="28"/>
      <c r="W257" s="28"/>
      <c r="X257" s="28"/>
      <c r="Y257" s="28"/>
      <c r="Z257" s="28"/>
      <c r="AA257" s="28"/>
      <c r="AB257" s="28"/>
      <c r="AC257" s="28"/>
      <c r="AD257" s="28"/>
      <c r="AE257" s="28"/>
      <c r="AF257" s="28"/>
      <c r="AG257" s="28"/>
      <c r="AH257" s="28"/>
      <c r="AI257" s="28"/>
      <c r="AJ257" s="28"/>
      <c r="AK257" s="28"/>
      <c r="AL257" s="28"/>
      <c r="AM257" s="28"/>
      <c r="AN257" s="27"/>
      <c r="AO257" s="24"/>
      <c r="AP257" s="24"/>
      <c r="AQ257" s="24"/>
      <c r="AR257" s="27"/>
    </row>
    <row r="258" spans="1:44" x14ac:dyDescent="0.3">
      <c r="A258" s="26"/>
      <c r="B258" s="24"/>
      <c r="C258" s="25"/>
      <c r="D258" s="26"/>
      <c r="E258" s="6"/>
      <c r="F258" s="24"/>
      <c r="G258" s="25"/>
      <c r="H258" s="27"/>
      <c r="I258" s="27"/>
      <c r="J258" s="28"/>
      <c r="K258" s="29"/>
      <c r="L258" s="29"/>
      <c r="M258" s="27"/>
      <c r="N258" s="27"/>
      <c r="O258" s="27"/>
      <c r="P258" s="63"/>
      <c r="Q258" s="25"/>
      <c r="R258" s="25"/>
      <c r="S258" s="67"/>
      <c r="T258" s="29"/>
      <c r="U258" s="28"/>
      <c r="V258" s="28"/>
      <c r="W258" s="28"/>
      <c r="X258" s="28"/>
      <c r="Y258" s="28"/>
      <c r="Z258" s="28"/>
      <c r="AA258" s="28"/>
      <c r="AB258" s="28"/>
      <c r="AC258" s="28"/>
      <c r="AD258" s="28"/>
      <c r="AE258" s="28"/>
      <c r="AF258" s="28"/>
      <c r="AG258" s="28"/>
      <c r="AH258" s="28"/>
      <c r="AI258" s="28"/>
      <c r="AJ258" s="28"/>
      <c r="AK258" s="28"/>
      <c r="AL258" s="28"/>
      <c r="AM258" s="28"/>
      <c r="AN258" s="27"/>
      <c r="AO258" s="24"/>
      <c r="AP258" s="24"/>
      <c r="AQ258" s="24"/>
      <c r="AR258" s="27"/>
    </row>
    <row r="259" spans="1:44" x14ac:dyDescent="0.3">
      <c r="A259" s="26"/>
      <c r="B259" s="24"/>
      <c r="C259" s="25"/>
      <c r="D259" s="26"/>
      <c r="E259" s="6"/>
      <c r="F259" s="24"/>
      <c r="G259" s="25"/>
      <c r="H259" s="27"/>
      <c r="I259" s="27"/>
      <c r="J259" s="28"/>
      <c r="K259" s="29"/>
      <c r="L259" s="29"/>
      <c r="M259" s="27"/>
      <c r="N259" s="27"/>
      <c r="O259" s="27"/>
      <c r="P259" s="63"/>
      <c r="Q259" s="25"/>
      <c r="R259" s="25"/>
      <c r="S259" s="67"/>
      <c r="T259" s="29"/>
      <c r="U259" s="28"/>
      <c r="V259" s="28"/>
      <c r="W259" s="28"/>
      <c r="X259" s="28"/>
      <c r="Y259" s="28"/>
      <c r="Z259" s="28"/>
      <c r="AA259" s="28"/>
      <c r="AB259" s="28"/>
      <c r="AC259" s="28"/>
      <c r="AD259" s="28"/>
      <c r="AE259" s="28"/>
      <c r="AF259" s="28"/>
      <c r="AG259" s="28"/>
      <c r="AH259" s="28"/>
      <c r="AI259" s="28"/>
      <c r="AJ259" s="28"/>
      <c r="AK259" s="28"/>
      <c r="AL259" s="28"/>
      <c r="AM259" s="28"/>
      <c r="AN259" s="27"/>
      <c r="AO259" s="24"/>
      <c r="AP259" s="24"/>
      <c r="AQ259" s="24"/>
      <c r="AR259" s="27"/>
    </row>
  </sheetData>
  <autoFilter ref="A1:AR259" xr:uid="{00000000-0009-0000-0000-000001000000}"/>
  <mergeCells count="17">
    <mergeCell ref="R1:R2"/>
    <mergeCell ref="S1:S2"/>
    <mergeCell ref="T1:T2"/>
    <mergeCell ref="U1:U2"/>
    <mergeCell ref="AR1:AR2"/>
    <mergeCell ref="L1:L2"/>
    <mergeCell ref="M1:M2"/>
    <mergeCell ref="N1:N2"/>
    <mergeCell ref="O1:O2"/>
    <mergeCell ref="P1:P2"/>
    <mergeCell ref="Q1:Q2"/>
    <mergeCell ref="A1:A2"/>
    <mergeCell ref="B1:B2"/>
    <mergeCell ref="C1:C2"/>
    <mergeCell ref="I1:I2"/>
    <mergeCell ref="J1:J2"/>
    <mergeCell ref="K1:K2"/>
  </mergeCells>
  <hyperlinks>
    <hyperlink ref="E3" r:id="rId1" xr:uid="{D9533D34-F2D4-47C5-974B-0A6F18F419EF}"/>
    <hyperlink ref="E4" r:id="rId2" xr:uid="{5FD4EF84-113B-4DE0-8697-8486089FF709}"/>
    <hyperlink ref="E5" r:id="rId3" xr:uid="{17C50161-9BF0-4049-A441-8A9F5319B7D6}"/>
    <hyperlink ref="E6" r:id="rId4" xr:uid="{603EB43A-11E4-4124-94A0-A6B75C3B461E}"/>
    <hyperlink ref="E7" r:id="rId5" xr:uid="{8D8CCBEA-268B-4564-8F51-043A5842E547}"/>
    <hyperlink ref="E8" r:id="rId6" xr:uid="{2545EE7E-BE6B-4B1B-995B-FB9EF09E4E9B}"/>
    <hyperlink ref="E9" r:id="rId7" xr:uid="{61574684-38B5-4CA6-BFA7-43A53D3B8815}"/>
    <hyperlink ref="E10" r:id="rId8" xr:uid="{089F0A01-89F9-4224-B072-50CAC5854F5E}"/>
    <hyperlink ref="E11" r:id="rId9" xr:uid="{A64D74D0-385E-48E2-9CE3-298CAA200180}"/>
    <hyperlink ref="E12" r:id="rId10" xr:uid="{546F027C-A641-40F0-9E3C-00274D466C3B}"/>
    <hyperlink ref="E13" r:id="rId11" xr:uid="{98DFECAD-9B54-4896-A2D9-58BCCB3E8D7E}"/>
    <hyperlink ref="E14" r:id="rId12" xr:uid="{985344EF-53B1-4DCD-9EF9-C821457ACB69}"/>
    <hyperlink ref="E15" r:id="rId13" xr:uid="{AFECCE4F-E2C1-4BA3-9FAD-BAF2934E130B}"/>
    <hyperlink ref="E16" r:id="rId14" xr:uid="{9C83F82E-6BA2-4F4B-8ED7-7EAA32E65668}"/>
  </hyperlinks>
  <pageMargins left="0.7" right="0.7" top="0.75" bottom="0.75" header="0.3" footer="0.3"/>
  <pageSetup paperSize="9" orientation="portrait"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B3FC8-DA84-463D-A1EC-7EE9B4A9AF83}">
  <dimension ref="A1:DC259"/>
  <sheetViews>
    <sheetView zoomScale="60" zoomScaleNormal="60" workbookViewId="0">
      <pane xSplit="1" ySplit="2" topLeftCell="B3" activePane="bottomRight" state="frozen"/>
      <selection pane="topRight" activeCell="G1" sqref="G1"/>
      <selection pane="bottomLeft" activeCell="A3" sqref="A3"/>
      <selection pane="bottomRight" activeCell="B7" sqref="B7"/>
    </sheetView>
  </sheetViews>
  <sheetFormatPr defaultColWidth="9.109375" defaultRowHeight="15.6" x14ac:dyDescent="0.3"/>
  <cols>
    <col min="1" max="1" width="25.5546875" style="50" customWidth="1"/>
    <col min="2" max="2" width="13" style="51" customWidth="1"/>
    <col min="3" max="3" width="15.44140625" style="50" customWidth="1"/>
    <col min="4" max="4" width="27.6640625" style="52" customWidth="1"/>
    <col min="5" max="5" width="27.44140625" style="41" customWidth="1"/>
    <col min="6" max="6" width="13.88671875" style="51" customWidth="1"/>
    <col min="7" max="7" width="32.88671875" style="50" customWidth="1"/>
    <col min="8" max="8" width="22.109375" style="41" customWidth="1"/>
    <col min="9" max="9" width="30.88671875" style="41" customWidth="1"/>
    <col min="10" max="10" width="19.88671875" style="50" customWidth="1"/>
    <col min="11" max="12" width="20.109375" style="50" customWidth="1"/>
    <col min="13" max="13" width="19.33203125" style="41" bestFit="1" customWidth="1"/>
    <col min="14" max="14" width="30.88671875" style="41" customWidth="1"/>
    <col min="15" max="15" width="14.109375" style="41" bestFit="1" customWidth="1"/>
    <col min="16" max="16" width="11.6640625" style="50" bestFit="1" customWidth="1"/>
    <col min="17" max="17" width="10.88671875" style="50" bestFit="1" customWidth="1"/>
    <col min="18" max="18" width="9.109375" style="50" customWidth="1"/>
    <col min="19" max="19" width="13.6640625" style="72" customWidth="1"/>
    <col min="20" max="20" width="16.6640625" style="50" customWidth="1"/>
    <col min="21" max="21" width="16.5546875" style="51" customWidth="1"/>
    <col min="22" max="22" width="18.5546875" style="50" customWidth="1"/>
    <col min="23" max="24" width="17.109375" style="50" customWidth="1"/>
    <col min="25" max="25" width="19.6640625" style="50" customWidth="1"/>
    <col min="26" max="26" width="17.109375" style="50" customWidth="1"/>
    <col min="27" max="27" width="20.33203125" style="50" customWidth="1"/>
    <col min="28" max="32" width="21" style="50" customWidth="1"/>
    <col min="33" max="39" width="17.5546875" style="53" customWidth="1"/>
    <col min="40" max="40" width="30.88671875" style="41" customWidth="1"/>
    <col min="41" max="41" width="16.109375" style="51" customWidth="1"/>
    <col min="42" max="42" width="15.109375" style="51" customWidth="1"/>
    <col min="43" max="43" width="13.33203125" style="51" customWidth="1"/>
    <col min="44" max="44" width="16.6640625" style="41" customWidth="1"/>
    <col min="45" max="16384" width="9.109375" style="1"/>
  </cols>
  <sheetData>
    <row r="1" spans="1:44" ht="78.599999999999994" customHeight="1" x14ac:dyDescent="0.3">
      <c r="A1" s="7" t="s">
        <v>0</v>
      </c>
      <c r="B1" s="8" t="s">
        <v>1</v>
      </c>
      <c r="C1" s="9" t="s">
        <v>2</v>
      </c>
      <c r="D1" s="10" t="s">
        <v>3</v>
      </c>
      <c r="E1" s="11" t="s">
        <v>4</v>
      </c>
      <c r="F1" s="12" t="s">
        <v>5</v>
      </c>
      <c r="G1" s="11" t="s">
        <v>6</v>
      </c>
      <c r="H1" s="11" t="s">
        <v>7</v>
      </c>
      <c r="I1" s="13" t="s">
        <v>8</v>
      </c>
      <c r="J1" s="13" t="s">
        <v>9</v>
      </c>
      <c r="K1" s="13" t="s">
        <v>10</v>
      </c>
      <c r="L1" s="13" t="s">
        <v>11</v>
      </c>
      <c r="M1" s="14" t="s">
        <v>12</v>
      </c>
      <c r="N1" s="14" t="s">
        <v>13</v>
      </c>
      <c r="O1" s="14" t="s">
        <v>14</v>
      </c>
      <c r="P1" s="13" t="s">
        <v>15</v>
      </c>
      <c r="Q1" s="13" t="s">
        <v>16</v>
      </c>
      <c r="R1" s="54" t="s">
        <v>17</v>
      </c>
      <c r="S1" s="55" t="s">
        <v>18</v>
      </c>
      <c r="T1" s="54" t="s">
        <v>19</v>
      </c>
      <c r="U1" s="8" t="s">
        <v>20</v>
      </c>
      <c r="V1" s="56" t="s">
        <v>21</v>
      </c>
      <c r="W1" s="57"/>
      <c r="X1" s="57"/>
      <c r="Y1" s="57"/>
      <c r="Z1" s="57"/>
      <c r="AA1" s="57"/>
      <c r="AB1" s="57"/>
      <c r="AC1" s="57"/>
      <c r="AD1" s="57"/>
      <c r="AE1" s="57"/>
      <c r="AF1" s="57"/>
      <c r="AG1" s="57"/>
      <c r="AH1" s="57"/>
      <c r="AI1" s="57"/>
      <c r="AJ1" s="57"/>
      <c r="AK1" s="57"/>
      <c r="AL1" s="57"/>
      <c r="AM1" s="58"/>
      <c r="AN1" s="59" t="s">
        <v>22</v>
      </c>
      <c r="AO1" s="79" t="s">
        <v>23</v>
      </c>
      <c r="AP1" s="80"/>
      <c r="AQ1" s="81"/>
      <c r="AR1" s="14" t="s">
        <v>24</v>
      </c>
    </row>
    <row r="2" spans="1:44" ht="35.4" customHeight="1" x14ac:dyDescent="0.3">
      <c r="A2" s="15"/>
      <c r="B2" s="16"/>
      <c r="C2" s="17"/>
      <c r="D2" s="18"/>
      <c r="E2" s="19"/>
      <c r="F2" s="20"/>
      <c r="G2" s="19"/>
      <c r="H2" s="19"/>
      <c r="I2" s="21"/>
      <c r="J2" s="21"/>
      <c r="K2" s="21"/>
      <c r="L2" s="21"/>
      <c r="M2" s="22"/>
      <c r="N2" s="22"/>
      <c r="O2" s="22"/>
      <c r="P2" s="21"/>
      <c r="Q2" s="21"/>
      <c r="R2" s="60"/>
      <c r="S2" s="61"/>
      <c r="T2" s="60"/>
      <c r="U2" s="16"/>
      <c r="V2" s="29" t="s">
        <v>25</v>
      </c>
      <c r="W2" s="29" t="s">
        <v>26</v>
      </c>
      <c r="X2" s="29" t="s">
        <v>27</v>
      </c>
      <c r="Y2" s="29" t="s">
        <v>28</v>
      </c>
      <c r="Z2" s="29" t="s">
        <v>29</v>
      </c>
      <c r="AA2" s="29" t="s">
        <v>30</v>
      </c>
      <c r="AB2" s="29" t="s">
        <v>31</v>
      </c>
      <c r="AC2" s="29" t="s">
        <v>27</v>
      </c>
      <c r="AD2" s="29" t="s">
        <v>28</v>
      </c>
      <c r="AE2" s="29" t="s">
        <v>29</v>
      </c>
      <c r="AF2" s="29" t="s">
        <v>30</v>
      </c>
      <c r="AG2" s="29" t="s">
        <v>32</v>
      </c>
      <c r="AH2" s="29" t="s">
        <v>27</v>
      </c>
      <c r="AI2" s="29" t="s">
        <v>28</v>
      </c>
      <c r="AJ2" s="29" t="s">
        <v>29</v>
      </c>
      <c r="AK2" s="29" t="s">
        <v>33</v>
      </c>
      <c r="AL2" s="29" t="s">
        <v>34</v>
      </c>
      <c r="AM2" s="29" t="s">
        <v>35</v>
      </c>
      <c r="AN2" s="62"/>
      <c r="AO2" s="82" t="s">
        <v>26</v>
      </c>
      <c r="AP2" s="82" t="s">
        <v>31</v>
      </c>
      <c r="AQ2" s="82" t="s">
        <v>32</v>
      </c>
      <c r="AR2" s="22"/>
    </row>
    <row r="3" spans="1:44" ht="81.599999999999994" customHeight="1" x14ac:dyDescent="0.3">
      <c r="A3" s="23" t="s">
        <v>36</v>
      </c>
      <c r="B3" s="24" t="s">
        <v>37</v>
      </c>
      <c r="C3" s="25">
        <v>1688</v>
      </c>
      <c r="D3" s="26" t="s">
        <v>38</v>
      </c>
      <c r="E3" s="6" t="s">
        <v>39</v>
      </c>
      <c r="F3" s="24">
        <v>44757</v>
      </c>
      <c r="G3" s="25" t="s">
        <v>40</v>
      </c>
      <c r="H3" s="27" t="s">
        <v>41</v>
      </c>
      <c r="I3" s="27" t="s">
        <v>42</v>
      </c>
      <c r="J3" s="28">
        <v>1274886389.28</v>
      </c>
      <c r="K3" s="29">
        <v>1274886389.28</v>
      </c>
      <c r="L3" s="29">
        <v>2549772778.5599999</v>
      </c>
      <c r="M3" s="27" t="s">
        <v>43</v>
      </c>
      <c r="N3" s="27" t="s">
        <v>44</v>
      </c>
      <c r="O3" s="27" t="s">
        <v>45</v>
      </c>
      <c r="P3" s="63">
        <v>100</v>
      </c>
      <c r="Q3" s="25">
        <v>0</v>
      </c>
      <c r="R3" s="25" t="s">
        <v>46</v>
      </c>
      <c r="S3" s="64">
        <v>10</v>
      </c>
      <c r="T3" s="65">
        <v>162.12</v>
      </c>
      <c r="U3" s="66">
        <v>1621.2</v>
      </c>
      <c r="V3" s="28">
        <v>15727688</v>
      </c>
      <c r="W3" s="28">
        <v>7863844</v>
      </c>
      <c r="X3" s="28"/>
      <c r="Y3" s="28"/>
      <c r="Z3" s="28"/>
      <c r="AA3" s="28"/>
      <c r="AB3" s="28">
        <v>7863844</v>
      </c>
      <c r="AC3" s="28"/>
      <c r="AD3" s="28"/>
      <c r="AE3" s="28"/>
      <c r="AF3" s="28"/>
      <c r="AG3" s="28"/>
      <c r="AH3" s="28"/>
      <c r="AI3" s="28"/>
      <c r="AJ3" s="28"/>
      <c r="AK3" s="28"/>
      <c r="AL3" s="28">
        <v>1572768.8</v>
      </c>
      <c r="AM3" s="28">
        <v>1572769</v>
      </c>
      <c r="AN3" s="27"/>
      <c r="AO3" s="24">
        <v>44834</v>
      </c>
      <c r="AP3" s="24">
        <v>45199</v>
      </c>
      <c r="AQ3" s="24"/>
      <c r="AR3" s="27" t="s">
        <v>47</v>
      </c>
    </row>
    <row r="4" spans="1:44" ht="81.599999999999994" customHeight="1" x14ac:dyDescent="0.3">
      <c r="A4" s="23" t="s">
        <v>36</v>
      </c>
      <c r="B4" s="24" t="s">
        <v>37</v>
      </c>
      <c r="C4" s="25">
        <v>1688</v>
      </c>
      <c r="D4" s="26" t="s">
        <v>48</v>
      </c>
      <c r="E4" s="6" t="s">
        <v>49</v>
      </c>
      <c r="F4" s="24">
        <v>44757</v>
      </c>
      <c r="G4" s="25" t="s">
        <v>50</v>
      </c>
      <c r="H4" s="27" t="s">
        <v>41</v>
      </c>
      <c r="I4" s="27" t="s">
        <v>51</v>
      </c>
      <c r="J4" s="28">
        <v>873936360</v>
      </c>
      <c r="K4" s="29">
        <v>873936360</v>
      </c>
      <c r="L4" s="29">
        <v>1747872720</v>
      </c>
      <c r="M4" s="27" t="s">
        <v>52</v>
      </c>
      <c r="N4" s="27" t="s">
        <v>53</v>
      </c>
      <c r="O4" s="27" t="s">
        <v>45</v>
      </c>
      <c r="P4" s="63">
        <v>100</v>
      </c>
      <c r="Q4" s="25">
        <v>0</v>
      </c>
      <c r="R4" s="25" t="s">
        <v>46</v>
      </c>
      <c r="S4" s="64">
        <v>10</v>
      </c>
      <c r="T4" s="65">
        <v>330</v>
      </c>
      <c r="U4" s="66">
        <v>3300</v>
      </c>
      <c r="V4" s="28">
        <v>5296584</v>
      </c>
      <c r="W4" s="28">
        <v>2648292</v>
      </c>
      <c r="X4" s="28"/>
      <c r="Y4" s="28"/>
      <c r="Z4" s="28"/>
      <c r="AA4" s="28"/>
      <c r="AB4" s="28">
        <v>2648292</v>
      </c>
      <c r="AC4" s="28"/>
      <c r="AD4" s="28"/>
      <c r="AE4" s="28"/>
      <c r="AF4" s="28"/>
      <c r="AG4" s="28"/>
      <c r="AH4" s="28"/>
      <c r="AI4" s="28"/>
      <c r="AJ4" s="28"/>
      <c r="AK4" s="28"/>
      <c r="AL4" s="28">
        <v>529658.4</v>
      </c>
      <c r="AM4" s="28">
        <v>529659</v>
      </c>
      <c r="AN4" s="62"/>
      <c r="AO4" s="24">
        <v>44805</v>
      </c>
      <c r="AP4" s="24">
        <v>45170</v>
      </c>
      <c r="AQ4" s="24"/>
      <c r="AR4" s="27" t="s">
        <v>47</v>
      </c>
    </row>
    <row r="5" spans="1:44" ht="81.599999999999994" customHeight="1" x14ac:dyDescent="0.3">
      <c r="A5" s="23" t="s">
        <v>36</v>
      </c>
      <c r="B5" s="24" t="s">
        <v>37</v>
      </c>
      <c r="C5" s="25">
        <v>1688</v>
      </c>
      <c r="D5" s="26" t="s">
        <v>54</v>
      </c>
      <c r="E5" s="6" t="s">
        <v>55</v>
      </c>
      <c r="F5" s="24">
        <v>44757</v>
      </c>
      <c r="G5" s="25" t="s">
        <v>56</v>
      </c>
      <c r="H5" s="27" t="s">
        <v>41</v>
      </c>
      <c r="I5" s="27" t="s">
        <v>57</v>
      </c>
      <c r="J5" s="28">
        <v>3271943400</v>
      </c>
      <c r="K5" s="29">
        <v>3271943400</v>
      </c>
      <c r="L5" s="29">
        <v>6543886800</v>
      </c>
      <c r="M5" s="27" t="s">
        <v>52</v>
      </c>
      <c r="N5" s="27" t="s">
        <v>53</v>
      </c>
      <c r="O5" s="27" t="s">
        <v>45</v>
      </c>
      <c r="P5" s="63">
        <v>100</v>
      </c>
      <c r="Q5" s="25">
        <v>0</v>
      </c>
      <c r="R5" s="25" t="s">
        <v>46</v>
      </c>
      <c r="S5" s="64">
        <v>10</v>
      </c>
      <c r="T5" s="65">
        <v>330</v>
      </c>
      <c r="U5" s="66">
        <v>3300</v>
      </c>
      <c r="V5" s="28">
        <v>19829960</v>
      </c>
      <c r="W5" s="28">
        <v>6900370</v>
      </c>
      <c r="X5" s="28"/>
      <c r="Y5" s="28"/>
      <c r="Z5" s="28"/>
      <c r="AA5" s="28"/>
      <c r="AB5" s="28">
        <v>3014610</v>
      </c>
      <c r="AC5" s="28"/>
      <c r="AD5" s="28"/>
      <c r="AE5" s="28"/>
      <c r="AF5" s="28"/>
      <c r="AG5" s="28">
        <v>9914980</v>
      </c>
      <c r="AH5" s="28"/>
      <c r="AI5" s="28"/>
      <c r="AJ5" s="28"/>
      <c r="AK5" s="28"/>
      <c r="AL5" s="28">
        <v>1982996</v>
      </c>
      <c r="AM5" s="28">
        <v>1982996</v>
      </c>
      <c r="AN5" s="62"/>
      <c r="AO5" s="24">
        <v>44805</v>
      </c>
      <c r="AP5" s="24">
        <v>44895</v>
      </c>
      <c r="AQ5" s="47" t="s">
        <v>58</v>
      </c>
      <c r="AR5" s="27" t="s">
        <v>47</v>
      </c>
    </row>
    <row r="6" spans="1:44" ht="81.599999999999994" customHeight="1" x14ac:dyDescent="0.3">
      <c r="A6" s="23" t="s">
        <v>36</v>
      </c>
      <c r="B6" s="24" t="s">
        <v>37</v>
      </c>
      <c r="C6" s="25">
        <v>1688</v>
      </c>
      <c r="D6" s="26" t="s">
        <v>59</v>
      </c>
      <c r="E6" s="6" t="s">
        <v>60</v>
      </c>
      <c r="F6" s="24">
        <v>44757</v>
      </c>
      <c r="G6" s="25" t="s">
        <v>61</v>
      </c>
      <c r="H6" s="27" t="s">
        <v>41</v>
      </c>
      <c r="I6" s="27" t="s">
        <v>62</v>
      </c>
      <c r="J6" s="28">
        <v>7890625687.5600004</v>
      </c>
      <c r="K6" s="29">
        <v>7890625687.5600004</v>
      </c>
      <c r="L6" s="29">
        <v>15781251375.120001</v>
      </c>
      <c r="M6" s="27" t="s">
        <v>63</v>
      </c>
      <c r="N6" s="27" t="s">
        <v>64</v>
      </c>
      <c r="O6" s="27" t="s">
        <v>45</v>
      </c>
      <c r="P6" s="63">
        <v>100</v>
      </c>
      <c r="Q6" s="25">
        <v>0</v>
      </c>
      <c r="R6" s="25" t="s">
        <v>46</v>
      </c>
      <c r="S6" s="64">
        <v>10</v>
      </c>
      <c r="T6" s="65">
        <v>162.12</v>
      </c>
      <c r="U6" s="66">
        <v>1621.2</v>
      </c>
      <c r="V6" s="28">
        <v>97343026</v>
      </c>
      <c r="W6" s="28">
        <v>20700000</v>
      </c>
      <c r="X6" s="28"/>
      <c r="Y6" s="28"/>
      <c r="Z6" s="28"/>
      <c r="AA6" s="28"/>
      <c r="AB6" s="28">
        <v>27971513</v>
      </c>
      <c r="AC6" s="28"/>
      <c r="AD6" s="28"/>
      <c r="AE6" s="28"/>
      <c r="AF6" s="28"/>
      <c r="AG6" s="28">
        <v>48671513</v>
      </c>
      <c r="AH6" s="28"/>
      <c r="AI6" s="28"/>
      <c r="AJ6" s="28"/>
      <c r="AK6" s="28"/>
      <c r="AL6" s="28">
        <v>9734302.5999999996</v>
      </c>
      <c r="AM6" s="28">
        <v>9734303</v>
      </c>
      <c r="AN6" s="62"/>
      <c r="AO6" s="24">
        <v>44805</v>
      </c>
      <c r="AP6" s="24">
        <v>44895</v>
      </c>
      <c r="AQ6" s="47" t="s">
        <v>58</v>
      </c>
      <c r="AR6" s="27" t="s">
        <v>47</v>
      </c>
    </row>
    <row r="7" spans="1:44" ht="109.2" x14ac:dyDescent="0.3">
      <c r="A7" s="23" t="s">
        <v>36</v>
      </c>
      <c r="B7" s="24" t="s">
        <v>37</v>
      </c>
      <c r="C7" s="25">
        <v>1688</v>
      </c>
      <c r="D7" s="26"/>
      <c r="E7" s="27"/>
      <c r="F7" s="24">
        <v>44949</v>
      </c>
      <c r="G7" s="25" t="s">
        <v>65</v>
      </c>
      <c r="H7" s="27" t="s">
        <v>41</v>
      </c>
      <c r="I7" s="27" t="s">
        <v>66</v>
      </c>
      <c r="J7" s="28">
        <v>1173777.75</v>
      </c>
      <c r="K7" s="29">
        <v>1173777.75</v>
      </c>
      <c r="L7" s="29">
        <v>1173777.75</v>
      </c>
      <c r="M7" s="27" t="s">
        <v>67</v>
      </c>
      <c r="N7" s="27" t="s">
        <v>68</v>
      </c>
      <c r="O7" s="27" t="s">
        <v>45</v>
      </c>
      <c r="P7" s="63">
        <v>100</v>
      </c>
      <c r="Q7" s="25">
        <v>0</v>
      </c>
      <c r="R7" s="25" t="s">
        <v>46</v>
      </c>
      <c r="S7" s="67">
        <v>20</v>
      </c>
      <c r="T7" s="29">
        <v>9.01</v>
      </c>
      <c r="U7" s="28">
        <v>180.2</v>
      </c>
      <c r="V7" s="28">
        <v>130275</v>
      </c>
      <c r="W7" s="28">
        <v>52780</v>
      </c>
      <c r="X7" s="28"/>
      <c r="Y7" s="28"/>
      <c r="Z7" s="28"/>
      <c r="AA7" s="28"/>
      <c r="AB7" s="28">
        <v>77495</v>
      </c>
      <c r="AC7" s="28"/>
      <c r="AD7" s="28"/>
      <c r="AE7" s="28"/>
      <c r="AF7" s="28"/>
      <c r="AG7" s="28"/>
      <c r="AH7" s="28"/>
      <c r="AI7" s="28"/>
      <c r="AJ7" s="28"/>
      <c r="AK7" s="28"/>
      <c r="AL7" s="28">
        <v>6513.75</v>
      </c>
      <c r="AM7" s="28">
        <v>6514</v>
      </c>
      <c r="AN7" s="27"/>
      <c r="AO7" s="24">
        <v>44986</v>
      </c>
      <c r="AP7" s="24">
        <v>45194</v>
      </c>
      <c r="AQ7" s="24"/>
      <c r="AR7" s="27" t="s">
        <v>47</v>
      </c>
    </row>
    <row r="8" spans="1:44" ht="156" x14ac:dyDescent="0.3">
      <c r="A8" s="23" t="s">
        <v>36</v>
      </c>
      <c r="B8" s="24" t="s">
        <v>37</v>
      </c>
      <c r="C8" s="25">
        <v>1688</v>
      </c>
      <c r="D8" s="26"/>
      <c r="E8" s="27"/>
      <c r="F8" s="24">
        <v>44949</v>
      </c>
      <c r="G8" s="25" t="s">
        <v>69</v>
      </c>
      <c r="H8" s="27" t="s">
        <v>41</v>
      </c>
      <c r="I8" s="27" t="s">
        <v>70</v>
      </c>
      <c r="J8" s="28">
        <v>59280486.299999997</v>
      </c>
      <c r="K8" s="29">
        <v>59280486.299999997</v>
      </c>
      <c r="L8" s="29">
        <v>59280486.299999997</v>
      </c>
      <c r="M8" s="27" t="s">
        <v>71</v>
      </c>
      <c r="N8" s="27" t="s">
        <v>72</v>
      </c>
      <c r="O8" s="27" t="s">
        <v>45</v>
      </c>
      <c r="P8" s="63">
        <v>100</v>
      </c>
      <c r="Q8" s="25">
        <v>0</v>
      </c>
      <c r="R8" s="25" t="s">
        <v>46</v>
      </c>
      <c r="S8" s="67">
        <v>20</v>
      </c>
      <c r="T8" s="29">
        <v>4.3499999999999996</v>
      </c>
      <c r="U8" s="28">
        <v>87</v>
      </c>
      <c r="V8" s="28">
        <v>13627698</v>
      </c>
      <c r="W8" s="28">
        <v>3275140</v>
      </c>
      <c r="X8" s="28"/>
      <c r="Y8" s="28"/>
      <c r="Z8" s="28"/>
      <c r="AA8" s="28"/>
      <c r="AB8" s="28">
        <v>4901480</v>
      </c>
      <c r="AC8" s="28"/>
      <c r="AD8" s="28"/>
      <c r="AE8" s="28"/>
      <c r="AF8" s="28"/>
      <c r="AG8" s="28">
        <v>5451078</v>
      </c>
      <c r="AH8" s="28"/>
      <c r="AI8" s="28"/>
      <c r="AJ8" s="28"/>
      <c r="AK8" s="28"/>
      <c r="AL8" s="28">
        <v>681384.9</v>
      </c>
      <c r="AM8" s="28">
        <v>681385</v>
      </c>
      <c r="AN8" s="27"/>
      <c r="AO8" s="24">
        <v>44986</v>
      </c>
      <c r="AP8" s="24">
        <v>45071</v>
      </c>
      <c r="AQ8" s="24">
        <v>45194</v>
      </c>
      <c r="AR8" s="27" t="s">
        <v>47</v>
      </c>
    </row>
    <row r="9" spans="1:44" ht="97.5" customHeight="1" x14ac:dyDescent="0.3">
      <c r="A9" s="23" t="s">
        <v>36</v>
      </c>
      <c r="B9" s="24" t="s">
        <v>37</v>
      </c>
      <c r="C9" s="25">
        <v>1688</v>
      </c>
      <c r="D9" s="26"/>
      <c r="E9" s="27"/>
      <c r="F9" s="24">
        <v>44949</v>
      </c>
      <c r="G9" s="25" t="s">
        <v>73</v>
      </c>
      <c r="H9" s="27" t="s">
        <v>41</v>
      </c>
      <c r="I9" s="27" t="s">
        <v>74</v>
      </c>
      <c r="J9" s="28">
        <v>156700.44</v>
      </c>
      <c r="K9" s="29">
        <v>156700.44</v>
      </c>
      <c r="L9" s="29">
        <v>156700.44</v>
      </c>
      <c r="M9" s="27" t="s">
        <v>75</v>
      </c>
      <c r="N9" s="27" t="s">
        <v>72</v>
      </c>
      <c r="O9" s="27" t="s">
        <v>45</v>
      </c>
      <c r="P9" s="63">
        <v>100</v>
      </c>
      <c r="Q9" s="25">
        <v>0</v>
      </c>
      <c r="R9" s="25" t="s">
        <v>46</v>
      </c>
      <c r="S9" s="67">
        <v>20</v>
      </c>
      <c r="T9" s="29">
        <v>3.5100000000000002</v>
      </c>
      <c r="U9" s="28">
        <v>70.2</v>
      </c>
      <c r="V9" s="28">
        <v>44644</v>
      </c>
      <c r="W9" s="28">
        <v>11680</v>
      </c>
      <c r="X9" s="28"/>
      <c r="Y9" s="28"/>
      <c r="Z9" s="28"/>
      <c r="AA9" s="28"/>
      <c r="AB9" s="28">
        <v>32964</v>
      </c>
      <c r="AC9" s="28"/>
      <c r="AD9" s="28"/>
      <c r="AE9" s="28"/>
      <c r="AF9" s="28"/>
      <c r="AG9" s="28"/>
      <c r="AH9" s="28"/>
      <c r="AI9" s="28"/>
      <c r="AJ9" s="28"/>
      <c r="AK9" s="28"/>
      <c r="AL9" s="28">
        <v>2232.1999999999998</v>
      </c>
      <c r="AM9" s="28">
        <v>2233</v>
      </c>
      <c r="AN9" s="27"/>
      <c r="AO9" s="24">
        <v>44986</v>
      </c>
      <c r="AP9" s="24">
        <v>45071</v>
      </c>
      <c r="AQ9" s="24"/>
      <c r="AR9" s="27" t="s">
        <v>47</v>
      </c>
    </row>
    <row r="10" spans="1:44" ht="124.8" x14ac:dyDescent="0.3">
      <c r="A10" s="23" t="s">
        <v>36</v>
      </c>
      <c r="B10" s="24" t="s">
        <v>37</v>
      </c>
      <c r="C10" s="25">
        <v>1688</v>
      </c>
      <c r="D10" s="26"/>
      <c r="E10" s="27"/>
      <c r="F10" s="24">
        <v>44949</v>
      </c>
      <c r="G10" s="25" t="s">
        <v>76</v>
      </c>
      <c r="H10" s="27" t="s">
        <v>41</v>
      </c>
      <c r="I10" s="27" t="s">
        <v>77</v>
      </c>
      <c r="J10" s="28">
        <v>12576898.949999999</v>
      </c>
      <c r="K10" s="29">
        <v>12576898.949999999</v>
      </c>
      <c r="L10" s="29">
        <v>12576898.949999999</v>
      </c>
      <c r="M10" s="27" t="s">
        <v>78</v>
      </c>
      <c r="N10" s="27" t="s">
        <v>68</v>
      </c>
      <c r="O10" s="27" t="s">
        <v>45</v>
      </c>
      <c r="P10" s="63">
        <v>100</v>
      </c>
      <c r="Q10" s="25">
        <v>0</v>
      </c>
      <c r="R10" s="25" t="s">
        <v>46</v>
      </c>
      <c r="S10" s="67">
        <v>10</v>
      </c>
      <c r="T10" s="29">
        <v>127.11</v>
      </c>
      <c r="U10" s="28">
        <v>1271.0999999999999</v>
      </c>
      <c r="V10" s="28">
        <v>98945</v>
      </c>
      <c r="W10" s="28">
        <v>67040</v>
      </c>
      <c r="X10" s="28"/>
      <c r="Y10" s="28"/>
      <c r="Z10" s="28"/>
      <c r="AA10" s="28"/>
      <c r="AB10" s="28">
        <v>31905</v>
      </c>
      <c r="AC10" s="28"/>
      <c r="AD10" s="28"/>
      <c r="AE10" s="28"/>
      <c r="AF10" s="28"/>
      <c r="AG10" s="28"/>
      <c r="AH10" s="28"/>
      <c r="AI10" s="28"/>
      <c r="AJ10" s="28"/>
      <c r="AK10" s="28"/>
      <c r="AL10" s="28">
        <v>9894.5</v>
      </c>
      <c r="AM10" s="28">
        <v>9895</v>
      </c>
      <c r="AN10" s="27"/>
      <c r="AO10" s="24">
        <v>44986</v>
      </c>
      <c r="AP10" s="24">
        <v>45139</v>
      </c>
      <c r="AQ10" s="24"/>
      <c r="AR10" s="27" t="s">
        <v>47</v>
      </c>
    </row>
    <row r="11" spans="1:44" ht="156" x14ac:dyDescent="0.3">
      <c r="A11" s="23" t="s">
        <v>36</v>
      </c>
      <c r="B11" s="24" t="s">
        <v>37</v>
      </c>
      <c r="C11" s="25">
        <v>1688</v>
      </c>
      <c r="D11" s="26"/>
      <c r="E11" s="27"/>
      <c r="F11" s="24">
        <v>44949</v>
      </c>
      <c r="G11" s="25" t="s">
        <v>79</v>
      </c>
      <c r="H11" s="27" t="s">
        <v>41</v>
      </c>
      <c r="I11" s="27" t="s">
        <v>80</v>
      </c>
      <c r="J11" s="28">
        <v>157117980.80000001</v>
      </c>
      <c r="K11" s="29">
        <v>157117980.80000001</v>
      </c>
      <c r="L11" s="29">
        <v>157117980.80000001</v>
      </c>
      <c r="M11" s="27" t="s">
        <v>81</v>
      </c>
      <c r="N11" s="27" t="s">
        <v>82</v>
      </c>
      <c r="O11" s="27" t="s">
        <v>45</v>
      </c>
      <c r="P11" s="63">
        <v>100</v>
      </c>
      <c r="Q11" s="25">
        <v>0</v>
      </c>
      <c r="R11" s="25" t="s">
        <v>46</v>
      </c>
      <c r="S11" s="67">
        <v>10</v>
      </c>
      <c r="T11" s="29">
        <v>86.9</v>
      </c>
      <c r="U11" s="28">
        <v>869</v>
      </c>
      <c r="V11" s="28">
        <v>1808032</v>
      </c>
      <c r="W11" s="28">
        <v>1250000</v>
      </c>
      <c r="X11" s="28"/>
      <c r="Y11" s="28"/>
      <c r="Z11" s="28"/>
      <c r="AA11" s="28"/>
      <c r="AB11" s="28">
        <v>558032</v>
      </c>
      <c r="AC11" s="28"/>
      <c r="AD11" s="28"/>
      <c r="AE11" s="28"/>
      <c r="AF11" s="28"/>
      <c r="AG11" s="28"/>
      <c r="AH11" s="28"/>
      <c r="AI11" s="28"/>
      <c r="AJ11" s="28"/>
      <c r="AK11" s="28"/>
      <c r="AL11" s="28">
        <v>180803.20000000001</v>
      </c>
      <c r="AM11" s="28">
        <v>180804</v>
      </c>
      <c r="AN11" s="27"/>
      <c r="AO11" s="24">
        <v>44986</v>
      </c>
      <c r="AP11" s="24">
        <v>45139</v>
      </c>
      <c r="AQ11" s="24"/>
      <c r="AR11" s="27" t="s">
        <v>47</v>
      </c>
    </row>
    <row r="12" spans="1:44" ht="156" x14ac:dyDescent="0.3">
      <c r="A12" s="23" t="s">
        <v>36</v>
      </c>
      <c r="B12" s="24" t="s">
        <v>37</v>
      </c>
      <c r="C12" s="25">
        <v>1688</v>
      </c>
      <c r="D12" s="26"/>
      <c r="E12" s="27"/>
      <c r="F12" s="24">
        <v>44949</v>
      </c>
      <c r="G12" s="25" t="s">
        <v>83</v>
      </c>
      <c r="H12" s="27" t="s">
        <v>41</v>
      </c>
      <c r="I12" s="27" t="s">
        <v>84</v>
      </c>
      <c r="J12" s="28">
        <v>5232129.4800000004</v>
      </c>
      <c r="K12" s="29">
        <v>5232129.4800000004</v>
      </c>
      <c r="L12" s="29">
        <v>5232129.4800000004</v>
      </c>
      <c r="M12" s="27" t="s">
        <v>81</v>
      </c>
      <c r="N12" s="27" t="s">
        <v>82</v>
      </c>
      <c r="O12" s="27" t="s">
        <v>45</v>
      </c>
      <c r="P12" s="63">
        <v>100</v>
      </c>
      <c r="Q12" s="25">
        <v>0</v>
      </c>
      <c r="R12" s="25" t="s">
        <v>46</v>
      </c>
      <c r="S12" s="67">
        <v>10</v>
      </c>
      <c r="T12" s="29">
        <v>77.960000000000008</v>
      </c>
      <c r="U12" s="28">
        <v>779.60000000000014</v>
      </c>
      <c r="V12" s="28">
        <v>67113</v>
      </c>
      <c r="W12" s="28">
        <v>67113</v>
      </c>
      <c r="X12" s="28"/>
      <c r="Y12" s="28"/>
      <c r="Z12" s="28"/>
      <c r="AA12" s="28"/>
      <c r="AB12" s="28"/>
      <c r="AC12" s="28"/>
      <c r="AD12" s="28"/>
      <c r="AE12" s="28"/>
      <c r="AF12" s="28"/>
      <c r="AG12" s="28"/>
      <c r="AH12" s="28"/>
      <c r="AI12" s="28"/>
      <c r="AJ12" s="28"/>
      <c r="AK12" s="28"/>
      <c r="AL12" s="28">
        <v>6711.3</v>
      </c>
      <c r="AM12" s="28">
        <v>6712</v>
      </c>
      <c r="AN12" s="27"/>
      <c r="AO12" s="24">
        <v>44986</v>
      </c>
      <c r="AP12" s="24"/>
      <c r="AQ12" s="24"/>
      <c r="AR12" s="27" t="s">
        <v>47</v>
      </c>
    </row>
    <row r="13" spans="1:44" ht="156" x14ac:dyDescent="0.3">
      <c r="A13" s="23" t="s">
        <v>36</v>
      </c>
      <c r="B13" s="24" t="s">
        <v>37</v>
      </c>
      <c r="C13" s="25">
        <v>1688</v>
      </c>
      <c r="D13" s="26"/>
      <c r="E13" s="27"/>
      <c r="F13" s="24">
        <v>44949</v>
      </c>
      <c r="G13" s="25" t="s">
        <v>85</v>
      </c>
      <c r="H13" s="27" t="s">
        <v>41</v>
      </c>
      <c r="I13" s="27" t="s">
        <v>86</v>
      </c>
      <c r="J13" s="28">
        <v>280445274.12</v>
      </c>
      <c r="K13" s="29">
        <v>280445274.12</v>
      </c>
      <c r="L13" s="29">
        <v>280445274.12</v>
      </c>
      <c r="M13" s="27" t="s">
        <v>81</v>
      </c>
      <c r="N13" s="27" t="s">
        <v>82</v>
      </c>
      <c r="O13" s="27" t="s">
        <v>45</v>
      </c>
      <c r="P13" s="63">
        <v>100</v>
      </c>
      <c r="Q13" s="25">
        <v>0</v>
      </c>
      <c r="R13" s="25" t="s">
        <v>46</v>
      </c>
      <c r="S13" s="67">
        <v>10</v>
      </c>
      <c r="T13" s="29">
        <v>77.960000000000008</v>
      </c>
      <c r="U13" s="28">
        <v>779.60000000000014</v>
      </c>
      <c r="V13" s="28">
        <v>3597297</v>
      </c>
      <c r="W13" s="28">
        <v>3597297</v>
      </c>
      <c r="X13" s="28"/>
      <c r="Y13" s="28"/>
      <c r="Z13" s="28"/>
      <c r="AA13" s="28"/>
      <c r="AB13" s="28"/>
      <c r="AC13" s="28"/>
      <c r="AD13" s="28"/>
      <c r="AE13" s="28"/>
      <c r="AF13" s="28"/>
      <c r="AG13" s="28"/>
      <c r="AH13" s="28"/>
      <c r="AI13" s="28"/>
      <c r="AJ13" s="28"/>
      <c r="AK13" s="28"/>
      <c r="AL13" s="28">
        <v>359729.7</v>
      </c>
      <c r="AM13" s="28">
        <v>359730</v>
      </c>
      <c r="AN13" s="27"/>
      <c r="AO13" s="24">
        <v>44986</v>
      </c>
      <c r="AP13" s="24"/>
      <c r="AQ13" s="24"/>
      <c r="AR13" s="27" t="s">
        <v>47</v>
      </c>
    </row>
    <row r="14" spans="1:44" ht="62.4" x14ac:dyDescent="0.3">
      <c r="A14" s="23" t="s">
        <v>36</v>
      </c>
      <c r="B14" s="24" t="s">
        <v>37</v>
      </c>
      <c r="C14" s="25">
        <v>1688</v>
      </c>
      <c r="D14" s="26"/>
      <c r="E14" s="27"/>
      <c r="F14" s="24">
        <v>44949</v>
      </c>
      <c r="G14" s="25" t="s">
        <v>87</v>
      </c>
      <c r="H14" s="27" t="s">
        <v>41</v>
      </c>
      <c r="I14" s="27" t="s">
        <v>88</v>
      </c>
      <c r="J14" s="28">
        <v>40265165.850000001</v>
      </c>
      <c r="K14" s="29">
        <v>40265165.850000001</v>
      </c>
      <c r="L14" s="29">
        <v>40265165.850000001</v>
      </c>
      <c r="M14" s="27" t="s">
        <v>89</v>
      </c>
      <c r="N14" s="27" t="s">
        <v>90</v>
      </c>
      <c r="O14" s="27" t="s">
        <v>45</v>
      </c>
      <c r="P14" s="63">
        <v>100</v>
      </c>
      <c r="Q14" s="25">
        <v>0</v>
      </c>
      <c r="R14" s="25" t="s">
        <v>46</v>
      </c>
      <c r="S14" s="67">
        <v>10</v>
      </c>
      <c r="T14" s="29">
        <v>44.45</v>
      </c>
      <c r="U14" s="28">
        <v>444.5</v>
      </c>
      <c r="V14" s="28">
        <v>905853</v>
      </c>
      <c r="W14" s="28">
        <v>74280</v>
      </c>
      <c r="X14" s="28"/>
      <c r="Y14" s="28"/>
      <c r="Z14" s="28"/>
      <c r="AA14" s="28"/>
      <c r="AB14" s="28">
        <v>831573</v>
      </c>
      <c r="AC14" s="28"/>
      <c r="AD14" s="28"/>
      <c r="AE14" s="28"/>
      <c r="AF14" s="28"/>
      <c r="AG14" s="28"/>
      <c r="AH14" s="28"/>
      <c r="AI14" s="28"/>
      <c r="AJ14" s="28"/>
      <c r="AK14" s="28"/>
      <c r="AL14" s="28">
        <v>90585.3</v>
      </c>
      <c r="AM14" s="28">
        <v>90586</v>
      </c>
      <c r="AN14" s="27"/>
      <c r="AO14" s="24">
        <v>44986</v>
      </c>
      <c r="AP14" s="24">
        <v>45194</v>
      </c>
      <c r="AQ14" s="24"/>
      <c r="AR14" s="27" t="s">
        <v>47</v>
      </c>
    </row>
    <row r="15" spans="1:44" ht="62.4" x14ac:dyDescent="0.3">
      <c r="A15" s="23" t="s">
        <v>36</v>
      </c>
      <c r="B15" s="24" t="s">
        <v>37</v>
      </c>
      <c r="C15" s="25">
        <v>1688</v>
      </c>
      <c r="D15" s="26"/>
      <c r="E15" s="27"/>
      <c r="F15" s="24">
        <v>44949</v>
      </c>
      <c r="G15" s="25" t="s">
        <v>91</v>
      </c>
      <c r="H15" s="27" t="s">
        <v>41</v>
      </c>
      <c r="I15" s="27" t="s">
        <v>92</v>
      </c>
      <c r="J15" s="28">
        <v>2037956.48</v>
      </c>
      <c r="K15" s="29">
        <v>2037956.48</v>
      </c>
      <c r="L15" s="29">
        <v>2037956.48</v>
      </c>
      <c r="M15" s="27" t="s">
        <v>93</v>
      </c>
      <c r="N15" s="27" t="s">
        <v>90</v>
      </c>
      <c r="O15" s="27" t="s">
        <v>45</v>
      </c>
      <c r="P15" s="63">
        <v>100</v>
      </c>
      <c r="Q15" s="25">
        <v>0</v>
      </c>
      <c r="R15" s="25" t="s">
        <v>46</v>
      </c>
      <c r="S15" s="67">
        <v>10</v>
      </c>
      <c r="T15" s="29">
        <v>54.04</v>
      </c>
      <c r="U15" s="28">
        <v>540.4</v>
      </c>
      <c r="V15" s="28">
        <v>37712</v>
      </c>
      <c r="W15" s="28">
        <v>37712</v>
      </c>
      <c r="X15" s="28"/>
      <c r="Y15" s="28"/>
      <c r="Z15" s="28"/>
      <c r="AA15" s="28"/>
      <c r="AB15" s="28"/>
      <c r="AC15" s="28"/>
      <c r="AD15" s="28"/>
      <c r="AE15" s="28"/>
      <c r="AF15" s="28"/>
      <c r="AG15" s="28"/>
      <c r="AH15" s="28"/>
      <c r="AI15" s="28"/>
      <c r="AJ15" s="28"/>
      <c r="AK15" s="28"/>
      <c r="AL15" s="28">
        <v>3771.2</v>
      </c>
      <c r="AM15" s="28">
        <v>3772</v>
      </c>
      <c r="AN15" s="27"/>
      <c r="AO15" s="24">
        <v>45255</v>
      </c>
      <c r="AP15" s="24"/>
      <c r="AQ15" s="24"/>
      <c r="AR15" s="27" t="s">
        <v>47</v>
      </c>
    </row>
    <row r="16" spans="1:44" ht="78" x14ac:dyDescent="0.3">
      <c r="A16" s="23" t="s">
        <v>36</v>
      </c>
      <c r="B16" s="24" t="s">
        <v>37</v>
      </c>
      <c r="C16" s="25">
        <v>1688</v>
      </c>
      <c r="D16" s="26"/>
      <c r="E16" s="27"/>
      <c r="F16" s="24">
        <v>44949</v>
      </c>
      <c r="G16" s="25" t="s">
        <v>94</v>
      </c>
      <c r="H16" s="27" t="s">
        <v>41</v>
      </c>
      <c r="I16" s="27" t="s">
        <v>95</v>
      </c>
      <c r="J16" s="28">
        <v>85604931.269999996</v>
      </c>
      <c r="K16" s="29">
        <v>85604931.269999996</v>
      </c>
      <c r="L16" s="29">
        <v>85604931.269999996</v>
      </c>
      <c r="M16" s="27" t="s">
        <v>96</v>
      </c>
      <c r="N16" s="27" t="s">
        <v>90</v>
      </c>
      <c r="O16" s="27" t="s">
        <v>45</v>
      </c>
      <c r="P16" s="63">
        <v>100</v>
      </c>
      <c r="Q16" s="25">
        <v>0</v>
      </c>
      <c r="R16" s="25" t="s">
        <v>46</v>
      </c>
      <c r="S16" s="67">
        <v>10</v>
      </c>
      <c r="T16" s="29">
        <v>89.36999999999999</v>
      </c>
      <c r="U16" s="28">
        <v>893.69999999999993</v>
      </c>
      <c r="V16" s="28">
        <v>957871</v>
      </c>
      <c r="W16" s="28">
        <v>210740</v>
      </c>
      <c r="X16" s="28"/>
      <c r="Y16" s="28"/>
      <c r="Z16" s="28"/>
      <c r="AA16" s="28"/>
      <c r="AB16" s="28">
        <v>747131</v>
      </c>
      <c r="AC16" s="28"/>
      <c r="AD16" s="28"/>
      <c r="AE16" s="28"/>
      <c r="AF16" s="28"/>
      <c r="AG16" s="28"/>
      <c r="AH16" s="28"/>
      <c r="AI16" s="28"/>
      <c r="AJ16" s="28"/>
      <c r="AK16" s="28"/>
      <c r="AL16" s="28">
        <v>95787.1</v>
      </c>
      <c r="AM16" s="28">
        <v>95788</v>
      </c>
      <c r="AN16" s="27"/>
      <c r="AO16" s="24">
        <v>45255</v>
      </c>
      <c r="AP16" s="24">
        <v>45285</v>
      </c>
      <c r="AQ16" s="24"/>
      <c r="AR16" s="27" t="s">
        <v>47</v>
      </c>
    </row>
    <row r="17" spans="1:107" ht="124.8" x14ac:dyDescent="0.3">
      <c r="A17" s="23" t="s">
        <v>36</v>
      </c>
      <c r="B17" s="24" t="s">
        <v>37</v>
      </c>
      <c r="C17" s="25">
        <v>1688</v>
      </c>
      <c r="D17" s="26"/>
      <c r="E17" s="27"/>
      <c r="F17" s="24">
        <v>44949</v>
      </c>
      <c r="G17" s="25" t="s">
        <v>97</v>
      </c>
      <c r="H17" s="27" t="s">
        <v>41</v>
      </c>
      <c r="I17" s="27" t="s">
        <v>98</v>
      </c>
      <c r="J17" s="28">
        <v>32091279.550000001</v>
      </c>
      <c r="K17" s="29">
        <v>32091279.550000001</v>
      </c>
      <c r="L17" s="29">
        <v>32091279.550000001</v>
      </c>
      <c r="M17" s="27" t="s">
        <v>98</v>
      </c>
      <c r="N17" s="27" t="s">
        <v>90</v>
      </c>
      <c r="O17" s="27" t="s">
        <v>45</v>
      </c>
      <c r="P17" s="63">
        <v>100</v>
      </c>
      <c r="Q17" s="25">
        <v>0</v>
      </c>
      <c r="R17" s="25" t="s">
        <v>46</v>
      </c>
      <c r="S17" s="67">
        <v>10</v>
      </c>
      <c r="T17" s="29">
        <v>33.550000000000004</v>
      </c>
      <c r="U17" s="28">
        <v>335.50000000000006</v>
      </c>
      <c r="V17" s="28">
        <v>956521</v>
      </c>
      <c r="W17" s="28">
        <v>45150</v>
      </c>
      <c r="X17" s="28"/>
      <c r="Y17" s="28"/>
      <c r="Z17" s="28"/>
      <c r="AA17" s="28"/>
      <c r="AB17" s="28">
        <v>464829</v>
      </c>
      <c r="AC17" s="28"/>
      <c r="AD17" s="28"/>
      <c r="AE17" s="28"/>
      <c r="AF17" s="28"/>
      <c r="AG17" s="28">
        <v>446542</v>
      </c>
      <c r="AH17" s="28"/>
      <c r="AI17" s="28"/>
      <c r="AJ17" s="28"/>
      <c r="AK17" s="28"/>
      <c r="AL17" s="28">
        <v>95652.1</v>
      </c>
      <c r="AM17" s="28">
        <v>95653</v>
      </c>
      <c r="AN17" s="27"/>
      <c r="AO17" s="24">
        <v>44986</v>
      </c>
      <c r="AP17" s="24">
        <v>45071</v>
      </c>
      <c r="AQ17" s="24">
        <v>45194</v>
      </c>
      <c r="AR17" s="27" t="s">
        <v>47</v>
      </c>
    </row>
    <row r="18" spans="1:107" ht="46.5" customHeight="1" x14ac:dyDescent="0.3">
      <c r="A18" s="23" t="s">
        <v>36</v>
      </c>
      <c r="B18" s="24" t="s">
        <v>37</v>
      </c>
      <c r="C18" s="25">
        <v>1688</v>
      </c>
      <c r="D18" s="26"/>
      <c r="E18" s="27"/>
      <c r="F18" s="24">
        <v>44953</v>
      </c>
      <c r="G18" s="25" t="s">
        <v>99</v>
      </c>
      <c r="H18" s="27" t="s">
        <v>41</v>
      </c>
      <c r="I18" s="27" t="s">
        <v>100</v>
      </c>
      <c r="J18" s="28">
        <v>6567454.9199999999</v>
      </c>
      <c r="K18" s="29">
        <v>6567454.9199999999</v>
      </c>
      <c r="L18" s="29">
        <v>6567454.9199999999</v>
      </c>
      <c r="M18" s="27" t="s">
        <v>101</v>
      </c>
      <c r="N18" s="27" t="s">
        <v>102</v>
      </c>
      <c r="O18" s="27" t="s">
        <v>45</v>
      </c>
      <c r="P18" s="63">
        <v>100</v>
      </c>
      <c r="Q18" s="25">
        <v>0</v>
      </c>
      <c r="R18" s="25" t="s">
        <v>46</v>
      </c>
      <c r="S18" s="67">
        <v>20</v>
      </c>
      <c r="T18" s="29">
        <v>4.3600000000000003</v>
      </c>
      <c r="U18" s="28">
        <v>87.2</v>
      </c>
      <c r="V18" s="28">
        <v>1506297</v>
      </c>
      <c r="W18" s="28">
        <v>1506297</v>
      </c>
      <c r="X18" s="28"/>
      <c r="Y18" s="28"/>
      <c r="Z18" s="28"/>
      <c r="AA18" s="28"/>
      <c r="AB18" s="28"/>
      <c r="AC18" s="28"/>
      <c r="AD18" s="28"/>
      <c r="AE18" s="28"/>
      <c r="AF18" s="28"/>
      <c r="AG18" s="28"/>
      <c r="AH18" s="28"/>
      <c r="AI18" s="28"/>
      <c r="AJ18" s="28"/>
      <c r="AK18" s="28"/>
      <c r="AL18" s="28">
        <v>75314.850000000006</v>
      </c>
      <c r="AM18" s="28">
        <v>75315</v>
      </c>
      <c r="AN18" s="27"/>
      <c r="AO18" s="24">
        <v>44986</v>
      </c>
      <c r="AP18" s="24"/>
      <c r="AQ18" s="24"/>
      <c r="AR18" s="27" t="s">
        <v>47</v>
      </c>
    </row>
    <row r="19" spans="1:107" ht="93.6" x14ac:dyDescent="0.3">
      <c r="A19" s="23" t="s">
        <v>36</v>
      </c>
      <c r="B19" s="24" t="s">
        <v>37</v>
      </c>
      <c r="C19" s="25">
        <v>1688</v>
      </c>
      <c r="D19" s="26"/>
      <c r="E19" s="27"/>
      <c r="F19" s="24">
        <v>44953</v>
      </c>
      <c r="G19" s="25" t="s">
        <v>103</v>
      </c>
      <c r="H19" s="27" t="s">
        <v>41</v>
      </c>
      <c r="I19" s="27" t="s">
        <v>104</v>
      </c>
      <c r="J19" s="28">
        <v>6776090.8499999996</v>
      </c>
      <c r="K19" s="29">
        <v>6776090.8499999996</v>
      </c>
      <c r="L19" s="29">
        <v>6776090.8499999996</v>
      </c>
      <c r="M19" s="27" t="s">
        <v>105</v>
      </c>
      <c r="N19" s="27" t="s">
        <v>68</v>
      </c>
      <c r="O19" s="27" t="s">
        <v>45</v>
      </c>
      <c r="P19" s="63">
        <v>100</v>
      </c>
      <c r="Q19" s="25">
        <v>0</v>
      </c>
      <c r="R19" s="25" t="s">
        <v>46</v>
      </c>
      <c r="S19" s="67">
        <v>20</v>
      </c>
      <c r="T19" s="29">
        <v>10.09</v>
      </c>
      <c r="U19" s="28">
        <v>201.8</v>
      </c>
      <c r="V19" s="28">
        <v>671565</v>
      </c>
      <c r="W19" s="28">
        <v>79380</v>
      </c>
      <c r="X19" s="28"/>
      <c r="Y19" s="28"/>
      <c r="Z19" s="28"/>
      <c r="AA19" s="28"/>
      <c r="AB19" s="28">
        <v>592185</v>
      </c>
      <c r="AC19" s="28"/>
      <c r="AD19" s="28"/>
      <c r="AE19" s="28"/>
      <c r="AF19" s="28"/>
      <c r="AG19" s="28"/>
      <c r="AH19" s="28"/>
      <c r="AI19" s="28"/>
      <c r="AJ19" s="28"/>
      <c r="AK19" s="28"/>
      <c r="AL19" s="28">
        <v>33578.25</v>
      </c>
      <c r="AM19" s="28">
        <v>33579</v>
      </c>
      <c r="AN19" s="27"/>
      <c r="AO19" s="24">
        <v>44986</v>
      </c>
      <c r="AP19" s="24">
        <v>45163</v>
      </c>
      <c r="AQ19" s="24"/>
      <c r="AR19" s="27" t="s">
        <v>47</v>
      </c>
    </row>
    <row r="20" spans="1:107" ht="187.2" x14ac:dyDescent="0.3">
      <c r="A20" s="23" t="s">
        <v>36</v>
      </c>
      <c r="B20" s="24" t="s">
        <v>37</v>
      </c>
      <c r="C20" s="25">
        <v>1688</v>
      </c>
      <c r="D20" s="26"/>
      <c r="E20" s="27"/>
      <c r="F20" s="24">
        <v>44953</v>
      </c>
      <c r="G20" s="25" t="s">
        <v>106</v>
      </c>
      <c r="H20" s="27" t="s">
        <v>41</v>
      </c>
      <c r="I20" s="27" t="s">
        <v>107</v>
      </c>
      <c r="J20" s="28">
        <v>2737943.25</v>
      </c>
      <c r="K20" s="29">
        <v>2737943.25</v>
      </c>
      <c r="L20" s="29">
        <v>2737943.25</v>
      </c>
      <c r="M20" s="27" t="s">
        <v>108</v>
      </c>
      <c r="N20" s="27" t="s">
        <v>68</v>
      </c>
      <c r="O20" s="27" t="s">
        <v>45</v>
      </c>
      <c r="P20" s="63">
        <v>100</v>
      </c>
      <c r="Q20" s="25">
        <v>0</v>
      </c>
      <c r="R20" s="25" t="s">
        <v>46</v>
      </c>
      <c r="S20" s="67">
        <v>10</v>
      </c>
      <c r="T20" s="29">
        <v>162.75</v>
      </c>
      <c r="U20" s="28">
        <v>1627.5</v>
      </c>
      <c r="V20" s="28">
        <v>16823</v>
      </c>
      <c r="W20" s="28">
        <v>16823</v>
      </c>
      <c r="X20" s="28"/>
      <c r="Y20" s="28"/>
      <c r="Z20" s="28"/>
      <c r="AA20" s="28"/>
      <c r="AB20" s="28"/>
      <c r="AC20" s="28"/>
      <c r="AD20" s="28"/>
      <c r="AE20" s="28"/>
      <c r="AF20" s="28"/>
      <c r="AG20" s="28"/>
      <c r="AH20" s="28"/>
      <c r="AI20" s="28"/>
      <c r="AJ20" s="28"/>
      <c r="AK20" s="28"/>
      <c r="AL20" s="28">
        <v>1682.3</v>
      </c>
      <c r="AM20" s="28">
        <v>1683</v>
      </c>
      <c r="AN20" s="27"/>
      <c r="AO20" s="24">
        <v>44986</v>
      </c>
      <c r="AP20" s="24"/>
      <c r="AQ20" s="24"/>
      <c r="AR20" s="27" t="s">
        <v>47</v>
      </c>
    </row>
    <row r="21" spans="1:107" ht="93.6" x14ac:dyDescent="0.3">
      <c r="A21" s="23" t="s">
        <v>36</v>
      </c>
      <c r="B21" s="24" t="s">
        <v>37</v>
      </c>
      <c r="C21" s="25">
        <v>1688</v>
      </c>
      <c r="D21" s="26"/>
      <c r="E21" s="27"/>
      <c r="F21" s="24">
        <v>44957</v>
      </c>
      <c r="G21" s="25" t="s">
        <v>109</v>
      </c>
      <c r="H21" s="27" t="s">
        <v>41</v>
      </c>
      <c r="I21" s="27" t="s">
        <v>110</v>
      </c>
      <c r="J21" s="28">
        <v>8607861.4800000004</v>
      </c>
      <c r="K21" s="29">
        <v>8607861.4800000004</v>
      </c>
      <c r="L21" s="29">
        <v>8607861.4800000004</v>
      </c>
      <c r="M21" s="27" t="s">
        <v>111</v>
      </c>
      <c r="N21" s="27" t="s">
        <v>112</v>
      </c>
      <c r="O21" s="27" t="s">
        <v>45</v>
      </c>
      <c r="P21" s="63">
        <v>100</v>
      </c>
      <c r="Q21" s="25">
        <v>0</v>
      </c>
      <c r="R21" s="25" t="s">
        <v>46</v>
      </c>
      <c r="S21" s="67">
        <v>50</v>
      </c>
      <c r="T21" s="29">
        <v>5.82</v>
      </c>
      <c r="U21" s="28">
        <v>291</v>
      </c>
      <c r="V21" s="28">
        <v>1479014</v>
      </c>
      <c r="W21" s="28">
        <v>452600</v>
      </c>
      <c r="X21" s="28"/>
      <c r="Y21" s="28"/>
      <c r="Z21" s="28"/>
      <c r="AA21" s="28"/>
      <c r="AB21" s="28">
        <v>510000</v>
      </c>
      <c r="AC21" s="28"/>
      <c r="AD21" s="28"/>
      <c r="AE21" s="28"/>
      <c r="AF21" s="28"/>
      <c r="AG21" s="28">
        <v>516414</v>
      </c>
      <c r="AH21" s="28"/>
      <c r="AI21" s="28"/>
      <c r="AJ21" s="28"/>
      <c r="AK21" s="28"/>
      <c r="AL21" s="28">
        <v>29580.28</v>
      </c>
      <c r="AM21" s="28">
        <v>29581</v>
      </c>
      <c r="AN21" s="27"/>
      <c r="AO21" s="24">
        <v>44986</v>
      </c>
      <c r="AP21" s="24">
        <v>45139</v>
      </c>
      <c r="AQ21" s="24">
        <v>45255</v>
      </c>
      <c r="AR21" s="27" t="s">
        <v>47</v>
      </c>
    </row>
    <row r="22" spans="1:107" ht="187.2" x14ac:dyDescent="0.3">
      <c r="A22" s="23" t="s">
        <v>36</v>
      </c>
      <c r="B22" s="24" t="s">
        <v>37</v>
      </c>
      <c r="C22" s="25">
        <v>1688</v>
      </c>
      <c r="D22" s="26"/>
      <c r="E22" s="27"/>
      <c r="F22" s="24">
        <v>44957</v>
      </c>
      <c r="G22" s="25" t="s">
        <v>113</v>
      </c>
      <c r="H22" s="27" t="s">
        <v>41</v>
      </c>
      <c r="I22" s="27" t="s">
        <v>114</v>
      </c>
      <c r="J22" s="28">
        <v>27429573.780000001</v>
      </c>
      <c r="K22" s="29">
        <v>27429573.780000001</v>
      </c>
      <c r="L22" s="29">
        <v>27429573.780000001</v>
      </c>
      <c r="M22" s="27" t="s">
        <v>115</v>
      </c>
      <c r="N22" s="27" t="s">
        <v>112</v>
      </c>
      <c r="O22" s="27" t="s">
        <v>45</v>
      </c>
      <c r="P22" s="63">
        <v>100</v>
      </c>
      <c r="Q22" s="25">
        <v>0</v>
      </c>
      <c r="R22" s="25" t="s">
        <v>46</v>
      </c>
      <c r="S22" s="67">
        <v>100</v>
      </c>
      <c r="T22" s="29">
        <v>2.94</v>
      </c>
      <c r="U22" s="28">
        <v>294</v>
      </c>
      <c r="V22" s="28">
        <v>9329787</v>
      </c>
      <c r="W22" s="28">
        <v>1754400</v>
      </c>
      <c r="X22" s="28"/>
      <c r="Y22" s="28"/>
      <c r="Z22" s="28"/>
      <c r="AA22" s="28"/>
      <c r="AB22" s="28">
        <v>1530000</v>
      </c>
      <c r="AC22" s="28"/>
      <c r="AD22" s="28"/>
      <c r="AE22" s="28"/>
      <c r="AF22" s="28"/>
      <c r="AG22" s="28">
        <v>6045387</v>
      </c>
      <c r="AH22" s="28"/>
      <c r="AI22" s="28"/>
      <c r="AJ22" s="28"/>
      <c r="AK22" s="28"/>
      <c r="AL22" s="28">
        <v>93297.87</v>
      </c>
      <c r="AM22" s="28">
        <v>93298</v>
      </c>
      <c r="AN22" s="27"/>
      <c r="AO22" s="24">
        <v>44986</v>
      </c>
      <c r="AP22" s="24">
        <v>45139</v>
      </c>
      <c r="AQ22" s="47" t="s">
        <v>116</v>
      </c>
      <c r="AR22" s="27" t="s">
        <v>47</v>
      </c>
    </row>
    <row r="23" spans="1:107" ht="109.2" x14ac:dyDescent="0.3">
      <c r="A23" s="23" t="s">
        <v>36</v>
      </c>
      <c r="B23" s="24" t="s">
        <v>37</v>
      </c>
      <c r="C23" s="25">
        <v>1688</v>
      </c>
      <c r="D23" s="26"/>
      <c r="E23" s="27"/>
      <c r="F23" s="24">
        <v>44958</v>
      </c>
      <c r="G23" s="25" t="s">
        <v>117</v>
      </c>
      <c r="H23" s="27" t="s">
        <v>41</v>
      </c>
      <c r="I23" s="27" t="s">
        <v>118</v>
      </c>
      <c r="J23" s="28">
        <v>1220052945.0999999</v>
      </c>
      <c r="K23" s="29">
        <v>1220052945.0999999</v>
      </c>
      <c r="L23" s="29">
        <v>1220052945.0999999</v>
      </c>
      <c r="M23" s="27" t="s">
        <v>119</v>
      </c>
      <c r="N23" s="27" t="s">
        <v>90</v>
      </c>
      <c r="O23" s="27" t="s">
        <v>45</v>
      </c>
      <c r="P23" s="63">
        <v>100</v>
      </c>
      <c r="Q23" s="25">
        <v>0</v>
      </c>
      <c r="R23" s="25" t="s">
        <v>46</v>
      </c>
      <c r="S23" s="67">
        <v>10</v>
      </c>
      <c r="T23" s="29">
        <v>491.15</v>
      </c>
      <c r="U23" s="28">
        <v>4911.5</v>
      </c>
      <c r="V23" s="28">
        <v>2484074</v>
      </c>
      <c r="W23" s="28">
        <v>298090</v>
      </c>
      <c r="X23" s="28"/>
      <c r="Y23" s="28"/>
      <c r="Z23" s="28"/>
      <c r="AA23" s="28"/>
      <c r="AB23" s="28">
        <v>2185984</v>
      </c>
      <c r="AC23" s="28"/>
      <c r="AD23" s="28"/>
      <c r="AE23" s="28"/>
      <c r="AF23" s="28"/>
      <c r="AG23" s="28"/>
      <c r="AH23" s="28"/>
      <c r="AI23" s="28"/>
      <c r="AJ23" s="28"/>
      <c r="AK23" s="28"/>
      <c r="AL23" s="28">
        <v>248407.4</v>
      </c>
      <c r="AM23" s="28">
        <v>248408</v>
      </c>
      <c r="AN23" s="27"/>
      <c r="AO23" s="24">
        <v>44986</v>
      </c>
      <c r="AP23" s="24">
        <v>45285</v>
      </c>
      <c r="AQ23" s="24"/>
      <c r="AR23" s="27" t="s">
        <v>47</v>
      </c>
    </row>
    <row r="24" spans="1:107" customFormat="1" ht="42.75" customHeight="1" x14ac:dyDescent="0.3">
      <c r="A24" s="26" t="s">
        <v>1902</v>
      </c>
      <c r="B24" s="24">
        <v>44908</v>
      </c>
      <c r="C24" s="25">
        <v>1688</v>
      </c>
      <c r="D24" s="26" t="s">
        <v>1903</v>
      </c>
      <c r="E24" s="6" t="s">
        <v>1904</v>
      </c>
      <c r="F24" s="24">
        <v>44944</v>
      </c>
      <c r="G24" s="25" t="s">
        <v>1905</v>
      </c>
      <c r="H24" s="27" t="s">
        <v>1906</v>
      </c>
      <c r="I24" s="27" t="s">
        <v>1907</v>
      </c>
      <c r="J24" s="28">
        <v>607448000</v>
      </c>
      <c r="K24" s="29">
        <v>607448000</v>
      </c>
      <c r="L24" s="29">
        <v>607448000</v>
      </c>
      <c r="M24" s="27" t="s">
        <v>1908</v>
      </c>
      <c r="N24" s="27" t="s">
        <v>1909</v>
      </c>
      <c r="O24" s="27" t="s">
        <v>45</v>
      </c>
      <c r="P24" s="63">
        <v>100</v>
      </c>
      <c r="Q24" s="25">
        <v>0</v>
      </c>
      <c r="R24" s="25" t="s">
        <v>46</v>
      </c>
      <c r="S24" s="67">
        <v>1</v>
      </c>
      <c r="T24" s="29">
        <v>1518620</v>
      </c>
      <c r="U24" s="28">
        <v>1518620</v>
      </c>
      <c r="V24" s="28">
        <v>400</v>
      </c>
      <c r="W24" s="28">
        <v>400</v>
      </c>
      <c r="X24" s="28"/>
      <c r="Y24" s="28"/>
      <c r="Z24" s="28"/>
      <c r="AA24" s="28"/>
      <c r="AB24" s="28"/>
      <c r="AC24" s="28"/>
      <c r="AD24" s="28"/>
      <c r="AE24" s="28"/>
      <c r="AF24" s="28"/>
      <c r="AG24" s="28"/>
      <c r="AH24" s="28"/>
      <c r="AI24" s="28"/>
      <c r="AJ24" s="28"/>
      <c r="AK24" s="28"/>
      <c r="AL24" s="28">
        <v>400</v>
      </c>
      <c r="AM24" s="28">
        <v>400</v>
      </c>
      <c r="AN24" s="27"/>
      <c r="AO24" s="24">
        <v>45047</v>
      </c>
      <c r="AP24" s="24"/>
      <c r="AQ24" s="24"/>
      <c r="AR24" s="27" t="s">
        <v>360</v>
      </c>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row>
    <row r="25" spans="1:107" customFormat="1" ht="39" customHeight="1" x14ac:dyDescent="0.3">
      <c r="A25" s="26" t="s">
        <v>1910</v>
      </c>
      <c r="B25" s="24">
        <v>44908</v>
      </c>
      <c r="C25" s="25">
        <v>1688</v>
      </c>
      <c r="D25" s="26" t="s">
        <v>1911</v>
      </c>
      <c r="E25" s="6" t="s">
        <v>1912</v>
      </c>
      <c r="F25" s="24">
        <v>44943</v>
      </c>
      <c r="G25" s="25" t="s">
        <v>1913</v>
      </c>
      <c r="H25" s="27" t="s">
        <v>143</v>
      </c>
      <c r="I25" s="27" t="s">
        <v>1907</v>
      </c>
      <c r="J25" s="28">
        <v>897504000</v>
      </c>
      <c r="K25" s="29">
        <v>897504000</v>
      </c>
      <c r="L25" s="29">
        <v>897504000</v>
      </c>
      <c r="M25" s="27" t="s">
        <v>1914</v>
      </c>
      <c r="N25" s="27" t="s">
        <v>1915</v>
      </c>
      <c r="O25" s="27" t="s">
        <v>45</v>
      </c>
      <c r="P25" s="63">
        <v>100</v>
      </c>
      <c r="Q25" s="25">
        <v>0</v>
      </c>
      <c r="R25" s="25" t="s">
        <v>46</v>
      </c>
      <c r="S25" s="67">
        <v>1</v>
      </c>
      <c r="T25" s="29">
        <v>1495840</v>
      </c>
      <c r="U25" s="28">
        <v>1495840</v>
      </c>
      <c r="V25" s="28">
        <v>600</v>
      </c>
      <c r="W25" s="28">
        <v>600</v>
      </c>
      <c r="X25" s="28">
        <v>0</v>
      </c>
      <c r="Y25" s="28">
        <v>0</v>
      </c>
      <c r="Z25" s="28">
        <v>0</v>
      </c>
      <c r="AA25" s="28">
        <v>0</v>
      </c>
      <c r="AB25" s="28">
        <v>0</v>
      </c>
      <c r="AC25" s="28">
        <v>0</v>
      </c>
      <c r="AD25" s="28">
        <v>0</v>
      </c>
      <c r="AE25" s="28">
        <v>0</v>
      </c>
      <c r="AF25" s="28">
        <v>0</v>
      </c>
      <c r="AG25" s="28">
        <v>0</v>
      </c>
      <c r="AH25" s="28">
        <v>0</v>
      </c>
      <c r="AI25" s="28">
        <v>0</v>
      </c>
      <c r="AJ25" s="28">
        <v>0</v>
      </c>
      <c r="AK25" s="28">
        <v>0</v>
      </c>
      <c r="AL25" s="28">
        <v>600</v>
      </c>
      <c r="AM25" s="28">
        <v>600</v>
      </c>
      <c r="AN25" s="27"/>
      <c r="AO25" s="24">
        <v>44986</v>
      </c>
      <c r="AP25" s="24"/>
      <c r="AQ25" s="24"/>
      <c r="AR25" s="27" t="s">
        <v>47</v>
      </c>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row>
    <row r="26" spans="1:107" customFormat="1" ht="90.75" customHeight="1" x14ac:dyDescent="0.3">
      <c r="A26" s="23" t="s">
        <v>2346</v>
      </c>
      <c r="B26" s="47">
        <v>44977</v>
      </c>
      <c r="C26" s="27">
        <v>1688</v>
      </c>
      <c r="D26" s="26"/>
      <c r="E26" s="6" t="s">
        <v>2347</v>
      </c>
      <c r="F26" s="24"/>
      <c r="G26" s="25"/>
      <c r="H26" s="27"/>
      <c r="I26" s="27" t="s">
        <v>2348</v>
      </c>
      <c r="J26" s="28">
        <v>0</v>
      </c>
      <c r="K26" s="29">
        <v>0</v>
      </c>
      <c r="L26" s="29">
        <v>0</v>
      </c>
      <c r="M26" s="27"/>
      <c r="N26" s="27"/>
      <c r="O26" s="27"/>
      <c r="P26" s="63"/>
      <c r="Q26" s="25"/>
      <c r="R26" s="25"/>
      <c r="S26" s="67"/>
      <c r="T26" s="29" t="e">
        <v>#DIV/0!</v>
      </c>
      <c r="U26" s="28" t="e">
        <v>#DIV/0!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t="e">
        <v>#DIV/0!</v>
      </c>
      <c r="AM26" s="28" t="e">
        <v>#DIV/0!</v>
      </c>
      <c r="AN26" s="27"/>
      <c r="AO26" s="24"/>
      <c r="AP26" s="24"/>
      <c r="AQ26" s="24"/>
      <c r="AR26" s="27"/>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row>
    <row r="27" spans="1:107" customFormat="1" ht="90.75" customHeight="1" x14ac:dyDescent="0.3">
      <c r="A27" s="23" t="s">
        <v>2358</v>
      </c>
      <c r="B27" s="47">
        <v>44978</v>
      </c>
      <c r="C27" s="27">
        <v>1688</v>
      </c>
      <c r="D27" s="26"/>
      <c r="E27" s="6" t="s">
        <v>2359</v>
      </c>
      <c r="F27" s="24"/>
      <c r="G27" s="25"/>
      <c r="H27" s="27"/>
      <c r="I27" s="27" t="s">
        <v>2360</v>
      </c>
      <c r="J27" s="28">
        <v>0</v>
      </c>
      <c r="K27" s="29">
        <v>0</v>
      </c>
      <c r="L27" s="29">
        <v>0</v>
      </c>
      <c r="M27" s="27"/>
      <c r="N27" s="27"/>
      <c r="O27" s="27"/>
      <c r="P27" s="63"/>
      <c r="Q27" s="25"/>
      <c r="R27" s="25"/>
      <c r="S27" s="67"/>
      <c r="T27" s="29" t="e">
        <v>#DIV/0!</v>
      </c>
      <c r="U27" s="28" t="e">
        <v>#DIV/0!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t="e">
        <v>#DIV/0!</v>
      </c>
      <c r="AM27" s="28" t="e">
        <v>#DIV/0!</v>
      </c>
      <c r="AN27" s="27"/>
      <c r="AO27" s="24"/>
      <c r="AP27" s="24"/>
      <c r="AQ27" s="24"/>
      <c r="AR27" s="27"/>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row>
    <row r="28" spans="1:107" x14ac:dyDescent="0.3">
      <c r="A28" s="30"/>
      <c r="B28" s="24"/>
      <c r="C28" s="25"/>
      <c r="D28" s="26"/>
      <c r="E28" s="37"/>
      <c r="F28" s="24"/>
      <c r="G28" s="26"/>
      <c r="H28" s="36"/>
      <c r="I28" s="27"/>
      <c r="J28" s="28"/>
      <c r="K28" s="29"/>
      <c r="L28" s="29"/>
      <c r="M28" s="27"/>
      <c r="N28" s="27"/>
      <c r="O28" s="25"/>
      <c r="P28" s="63"/>
      <c r="Q28" s="25"/>
      <c r="R28" s="67"/>
      <c r="S28" s="27"/>
      <c r="T28" s="29"/>
      <c r="U28" s="35"/>
      <c r="V28" s="28"/>
      <c r="W28" s="28"/>
      <c r="X28" s="28"/>
      <c r="Y28" s="28"/>
      <c r="Z28" s="28"/>
      <c r="AA28" s="28"/>
      <c r="AB28" s="28"/>
      <c r="AC28" s="28"/>
      <c r="AD28" s="28"/>
      <c r="AE28" s="28"/>
      <c r="AF28" s="28"/>
      <c r="AG28" s="28"/>
      <c r="AH28" s="28"/>
      <c r="AI28" s="28"/>
      <c r="AJ28" s="28"/>
      <c r="AK28" s="28"/>
      <c r="AL28" s="34"/>
      <c r="AM28" s="69"/>
      <c r="AN28" s="28"/>
      <c r="AO28" s="24"/>
      <c r="AP28" s="24"/>
      <c r="AQ28" s="24"/>
      <c r="AR28" s="83"/>
    </row>
    <row r="29" spans="1:107" x14ac:dyDescent="0.3">
      <c r="A29" s="26"/>
      <c r="B29" s="24"/>
      <c r="C29" s="25"/>
      <c r="D29" s="26"/>
      <c r="E29" s="37"/>
      <c r="F29" s="24"/>
      <c r="G29" s="26"/>
      <c r="H29" s="27"/>
      <c r="I29" s="27"/>
      <c r="J29" s="28"/>
      <c r="K29" s="29"/>
      <c r="L29" s="29"/>
      <c r="M29" s="27"/>
      <c r="N29" s="27"/>
      <c r="O29" s="29"/>
      <c r="P29" s="63"/>
      <c r="Q29" s="67"/>
      <c r="R29" s="67"/>
      <c r="S29" s="27"/>
      <c r="T29" s="29"/>
      <c r="U29" s="35"/>
      <c r="V29" s="28"/>
      <c r="W29" s="28"/>
      <c r="X29" s="28"/>
      <c r="Y29" s="28"/>
      <c r="Z29" s="28"/>
      <c r="AA29" s="28"/>
      <c r="AB29" s="28"/>
      <c r="AC29" s="28"/>
      <c r="AD29" s="28"/>
      <c r="AE29" s="28"/>
      <c r="AF29" s="28"/>
      <c r="AG29" s="28"/>
      <c r="AH29" s="28"/>
      <c r="AI29" s="28"/>
      <c r="AJ29" s="28"/>
      <c r="AK29" s="28"/>
      <c r="AL29" s="34"/>
      <c r="AM29" s="69"/>
      <c r="AN29" s="28"/>
      <c r="AO29" s="24"/>
      <c r="AP29" s="24"/>
      <c r="AQ29" s="24"/>
      <c r="AR29" s="45"/>
    </row>
    <row r="30" spans="1:107" x14ac:dyDescent="0.3">
      <c r="A30" s="26"/>
      <c r="B30" s="24"/>
      <c r="C30" s="25"/>
      <c r="D30" s="26"/>
      <c r="E30" s="38"/>
      <c r="F30" s="24"/>
      <c r="G30" s="26"/>
      <c r="H30" s="27"/>
      <c r="I30" s="27"/>
      <c r="J30" s="28"/>
      <c r="K30" s="29"/>
      <c r="L30" s="29"/>
      <c r="M30" s="27"/>
      <c r="N30" s="27"/>
      <c r="O30" s="29"/>
      <c r="P30" s="63"/>
      <c r="Q30" s="25"/>
      <c r="R30" s="67"/>
      <c r="S30" s="27"/>
      <c r="T30" s="29"/>
      <c r="U30" s="35"/>
      <c r="V30" s="28"/>
      <c r="W30" s="67"/>
      <c r="X30" s="67"/>
      <c r="Y30" s="67"/>
      <c r="Z30" s="67"/>
      <c r="AA30" s="67"/>
      <c r="AB30" s="67"/>
      <c r="AC30" s="67"/>
      <c r="AD30" s="67"/>
      <c r="AE30" s="67"/>
      <c r="AF30" s="67"/>
      <c r="AG30" s="28"/>
      <c r="AH30" s="28"/>
      <c r="AI30" s="28"/>
      <c r="AJ30" s="28"/>
      <c r="AK30" s="28"/>
      <c r="AL30" s="34"/>
      <c r="AM30" s="69"/>
      <c r="AN30" s="53"/>
      <c r="AO30" s="24"/>
      <c r="AP30" s="24"/>
      <c r="AQ30" s="24"/>
      <c r="AR30" s="83"/>
    </row>
    <row r="31" spans="1:107" x14ac:dyDescent="0.3">
      <c r="A31" s="26"/>
      <c r="B31" s="24"/>
      <c r="C31" s="25"/>
      <c r="D31" s="26"/>
      <c r="E31" s="38"/>
      <c r="F31" s="24"/>
      <c r="G31" s="26"/>
      <c r="H31" s="27"/>
      <c r="I31" s="27"/>
      <c r="J31" s="28"/>
      <c r="K31" s="29"/>
      <c r="L31" s="29"/>
      <c r="M31" s="27"/>
      <c r="N31" s="27"/>
      <c r="O31" s="29"/>
      <c r="P31" s="63"/>
      <c r="Q31" s="25"/>
      <c r="R31" s="67"/>
      <c r="S31" s="27"/>
      <c r="T31" s="29"/>
      <c r="U31" s="35"/>
      <c r="V31" s="28"/>
      <c r="W31" s="67"/>
      <c r="X31" s="67"/>
      <c r="Y31" s="67"/>
      <c r="Z31" s="67"/>
      <c r="AA31" s="67"/>
      <c r="AB31" s="67"/>
      <c r="AC31" s="67"/>
      <c r="AD31" s="67"/>
      <c r="AE31" s="67"/>
      <c r="AF31" s="67"/>
      <c r="AG31" s="28"/>
      <c r="AH31" s="28"/>
      <c r="AI31" s="28"/>
      <c r="AJ31" s="28"/>
      <c r="AK31" s="28"/>
      <c r="AL31" s="39"/>
      <c r="AM31" s="71"/>
      <c r="AN31" s="53"/>
      <c r="AO31" s="24"/>
      <c r="AP31" s="24"/>
      <c r="AQ31" s="24"/>
      <c r="AR31" s="83"/>
    </row>
    <row r="32" spans="1:107" x14ac:dyDescent="0.3">
      <c r="A32" s="26"/>
      <c r="B32" s="24"/>
      <c r="C32" s="25"/>
      <c r="D32" s="26"/>
      <c r="E32" s="38"/>
      <c r="F32" s="24"/>
      <c r="G32" s="26"/>
      <c r="H32" s="27"/>
      <c r="I32" s="27"/>
      <c r="J32" s="28"/>
      <c r="K32" s="29"/>
      <c r="L32" s="29"/>
      <c r="M32" s="27"/>
      <c r="N32" s="27"/>
      <c r="O32" s="29"/>
      <c r="P32" s="63"/>
      <c r="Q32" s="25"/>
      <c r="R32" s="67"/>
      <c r="S32" s="41"/>
      <c r="T32" s="29"/>
      <c r="U32" s="35"/>
      <c r="V32" s="28"/>
      <c r="W32" s="67"/>
      <c r="X32" s="67"/>
      <c r="Y32" s="67"/>
      <c r="Z32" s="67"/>
      <c r="AA32" s="67"/>
      <c r="AB32" s="67"/>
      <c r="AC32" s="67"/>
      <c r="AD32" s="67"/>
      <c r="AE32" s="67"/>
      <c r="AF32" s="67"/>
      <c r="AG32" s="28"/>
      <c r="AH32" s="28"/>
      <c r="AI32" s="28"/>
      <c r="AJ32" s="28"/>
      <c r="AK32" s="28"/>
      <c r="AL32" s="34"/>
      <c r="AM32" s="69"/>
      <c r="AN32" s="72"/>
      <c r="AO32" s="24"/>
      <c r="AP32" s="24"/>
      <c r="AQ32" s="24"/>
      <c r="AR32" s="83"/>
    </row>
    <row r="33" spans="1:44" x14ac:dyDescent="0.3">
      <c r="A33" s="26"/>
      <c r="B33" s="24"/>
      <c r="C33" s="25"/>
      <c r="D33" s="26"/>
      <c r="E33" s="37"/>
      <c r="F33" s="24"/>
      <c r="G33" s="26"/>
      <c r="H33" s="27"/>
      <c r="I33" s="27"/>
      <c r="J33" s="28"/>
      <c r="K33" s="29"/>
      <c r="L33" s="29"/>
      <c r="M33" s="27"/>
      <c r="N33" s="27"/>
      <c r="O33" s="29"/>
      <c r="P33" s="63"/>
      <c r="Q33" s="25"/>
      <c r="R33" s="67"/>
      <c r="S33" s="27"/>
      <c r="T33" s="29"/>
      <c r="U33" s="35"/>
      <c r="V33" s="28"/>
      <c r="W33" s="67"/>
      <c r="X33" s="67"/>
      <c r="Y33" s="67"/>
      <c r="Z33" s="67"/>
      <c r="AA33" s="67"/>
      <c r="AB33" s="67"/>
      <c r="AC33" s="67"/>
      <c r="AD33" s="67"/>
      <c r="AE33" s="67"/>
      <c r="AF33" s="67"/>
      <c r="AG33" s="28"/>
      <c r="AH33" s="28"/>
      <c r="AI33" s="28"/>
      <c r="AJ33" s="28"/>
      <c r="AK33" s="28"/>
      <c r="AL33" s="34"/>
      <c r="AM33" s="69"/>
      <c r="AN33" s="69"/>
      <c r="AO33" s="24"/>
      <c r="AP33" s="24"/>
      <c r="AQ33" s="24"/>
      <c r="AR33" s="83"/>
    </row>
    <row r="34" spans="1:44" x14ac:dyDescent="0.3">
      <c r="A34" s="26"/>
      <c r="B34" s="24"/>
      <c r="C34" s="25"/>
      <c r="D34" s="26"/>
      <c r="E34" s="37"/>
      <c r="F34" s="24"/>
      <c r="G34" s="26"/>
      <c r="H34" s="27"/>
      <c r="I34" s="27"/>
      <c r="J34" s="28"/>
      <c r="K34" s="29"/>
      <c r="L34" s="29"/>
      <c r="M34" s="27"/>
      <c r="N34" s="27"/>
      <c r="O34" s="29"/>
      <c r="P34" s="63"/>
      <c r="Q34" s="25"/>
      <c r="R34" s="67"/>
      <c r="S34" s="27"/>
      <c r="T34" s="29"/>
      <c r="U34" s="35"/>
      <c r="V34" s="28"/>
      <c r="W34" s="67"/>
      <c r="X34" s="67"/>
      <c r="Y34" s="67"/>
      <c r="Z34" s="67"/>
      <c r="AA34" s="67"/>
      <c r="AB34" s="67"/>
      <c r="AC34" s="67"/>
      <c r="AD34" s="67"/>
      <c r="AE34" s="67"/>
      <c r="AF34" s="67"/>
      <c r="AG34" s="28"/>
      <c r="AH34" s="28"/>
      <c r="AI34" s="28"/>
      <c r="AJ34" s="28"/>
      <c r="AK34" s="28"/>
      <c r="AL34" s="34"/>
      <c r="AM34" s="69"/>
      <c r="AN34" s="69"/>
      <c r="AO34" s="24"/>
      <c r="AP34" s="24"/>
      <c r="AQ34" s="24"/>
      <c r="AR34" s="83"/>
    </row>
    <row r="35" spans="1:44" x14ac:dyDescent="0.3">
      <c r="A35" s="26"/>
      <c r="B35" s="24"/>
      <c r="C35" s="25"/>
      <c r="D35" s="26"/>
      <c r="E35" s="38"/>
      <c r="F35" s="24"/>
      <c r="G35" s="26"/>
      <c r="H35" s="27"/>
      <c r="I35" s="27"/>
      <c r="J35" s="28"/>
      <c r="K35" s="29"/>
      <c r="L35" s="29"/>
      <c r="M35" s="27"/>
      <c r="N35" s="27"/>
      <c r="O35" s="29"/>
      <c r="P35" s="63"/>
      <c r="Q35" s="25"/>
      <c r="R35" s="67"/>
      <c r="S35" s="27"/>
      <c r="T35" s="29"/>
      <c r="U35" s="35"/>
      <c r="V35" s="28"/>
      <c r="W35" s="67"/>
      <c r="X35" s="67"/>
      <c r="Y35" s="67"/>
      <c r="Z35" s="67"/>
      <c r="AA35" s="67"/>
      <c r="AB35" s="67"/>
      <c r="AC35" s="67"/>
      <c r="AD35" s="67"/>
      <c r="AE35" s="67"/>
      <c r="AF35" s="67"/>
      <c r="AG35" s="28"/>
      <c r="AH35" s="28"/>
      <c r="AI35" s="28"/>
      <c r="AJ35" s="28"/>
      <c r="AK35" s="28"/>
      <c r="AL35" s="39"/>
      <c r="AM35" s="69"/>
      <c r="AN35" s="69"/>
      <c r="AO35" s="24"/>
      <c r="AP35" s="24"/>
      <c r="AQ35" s="24"/>
      <c r="AR35" s="83"/>
    </row>
    <row r="36" spans="1:44" x14ac:dyDescent="0.3">
      <c r="A36" s="26"/>
      <c r="B36" s="24"/>
      <c r="C36" s="25"/>
      <c r="D36" s="26"/>
      <c r="E36" s="6"/>
      <c r="F36" s="24"/>
      <c r="G36" s="26"/>
      <c r="H36" s="27"/>
      <c r="I36" s="27"/>
      <c r="J36" s="28"/>
      <c r="K36" s="29"/>
      <c r="L36" s="29"/>
      <c r="M36" s="27"/>
      <c r="N36" s="27"/>
      <c r="O36" s="25"/>
      <c r="P36" s="63"/>
      <c r="Q36" s="25"/>
      <c r="R36" s="67"/>
      <c r="S36" s="27"/>
      <c r="T36" s="29"/>
      <c r="U36" s="35"/>
      <c r="V36" s="28"/>
      <c r="W36" s="28"/>
      <c r="X36" s="28"/>
      <c r="Y36" s="28"/>
      <c r="Z36" s="28"/>
      <c r="AA36" s="28"/>
      <c r="AB36" s="28"/>
      <c r="AC36" s="28"/>
      <c r="AD36" s="28"/>
      <c r="AE36" s="28"/>
      <c r="AF36" s="28"/>
      <c r="AG36" s="28"/>
      <c r="AH36" s="28"/>
      <c r="AI36" s="28"/>
      <c r="AJ36" s="28"/>
      <c r="AK36" s="28"/>
      <c r="AL36" s="34"/>
      <c r="AM36" s="69"/>
      <c r="AN36" s="25"/>
      <c r="AO36" s="24"/>
      <c r="AP36" s="24"/>
      <c r="AQ36" s="24"/>
      <c r="AR36" s="45"/>
    </row>
    <row r="37" spans="1:44" x14ac:dyDescent="0.3">
      <c r="A37" s="26"/>
      <c r="B37" s="24"/>
      <c r="C37" s="25"/>
      <c r="D37" s="26"/>
      <c r="E37" s="6"/>
      <c r="F37" s="24"/>
      <c r="G37" s="26"/>
      <c r="H37" s="27"/>
      <c r="I37" s="27"/>
      <c r="J37" s="28"/>
      <c r="K37" s="29"/>
      <c r="L37" s="29"/>
      <c r="M37" s="27"/>
      <c r="N37" s="27"/>
      <c r="O37" s="25"/>
      <c r="P37" s="63"/>
      <c r="Q37" s="25"/>
      <c r="R37" s="67"/>
      <c r="S37" s="27"/>
      <c r="T37" s="29"/>
      <c r="U37" s="35"/>
      <c r="V37" s="28"/>
      <c r="W37" s="28"/>
      <c r="X37" s="28"/>
      <c r="Y37" s="28"/>
      <c r="Z37" s="28"/>
      <c r="AA37" s="28"/>
      <c r="AB37" s="28"/>
      <c r="AC37" s="28"/>
      <c r="AD37" s="28"/>
      <c r="AE37" s="28"/>
      <c r="AF37" s="28"/>
      <c r="AG37" s="28"/>
      <c r="AH37" s="28"/>
      <c r="AI37" s="28"/>
      <c r="AJ37" s="28"/>
      <c r="AK37" s="28"/>
      <c r="AL37" s="34"/>
      <c r="AM37" s="69"/>
      <c r="AN37" s="25"/>
      <c r="AO37" s="24"/>
      <c r="AP37" s="24"/>
      <c r="AQ37" s="24"/>
      <c r="AR37" s="27"/>
    </row>
    <row r="38" spans="1:44" x14ac:dyDescent="0.3">
      <c r="A38" s="26"/>
      <c r="B38" s="24"/>
      <c r="C38" s="25"/>
      <c r="D38" s="26"/>
      <c r="E38" s="6"/>
      <c r="F38" s="24"/>
      <c r="G38" s="26"/>
      <c r="H38" s="27"/>
      <c r="I38" s="27"/>
      <c r="J38" s="28"/>
      <c r="K38" s="29"/>
      <c r="L38" s="29"/>
      <c r="M38" s="27"/>
      <c r="N38" s="27"/>
      <c r="O38" s="25"/>
      <c r="P38" s="63"/>
      <c r="Q38" s="25"/>
      <c r="R38" s="67"/>
      <c r="S38" s="27"/>
      <c r="T38" s="29"/>
      <c r="U38" s="35"/>
      <c r="V38" s="28"/>
      <c r="W38" s="28"/>
      <c r="X38" s="28"/>
      <c r="Y38" s="28"/>
      <c r="Z38" s="28"/>
      <c r="AA38" s="28"/>
      <c r="AB38" s="28"/>
      <c r="AC38" s="28"/>
      <c r="AD38" s="28"/>
      <c r="AE38" s="28"/>
      <c r="AF38" s="28"/>
      <c r="AG38" s="28"/>
      <c r="AH38" s="28"/>
      <c r="AI38" s="28"/>
      <c r="AJ38" s="28"/>
      <c r="AK38" s="28"/>
      <c r="AL38" s="34"/>
      <c r="AM38" s="69"/>
      <c r="AN38" s="25"/>
      <c r="AO38" s="24"/>
      <c r="AP38" s="24"/>
      <c r="AQ38" s="24"/>
      <c r="AR38" s="27"/>
    </row>
    <row r="39" spans="1:44" x14ac:dyDescent="0.3">
      <c r="A39" s="26"/>
      <c r="B39" s="24"/>
      <c r="C39" s="25"/>
      <c r="D39" s="26"/>
      <c r="E39" s="6"/>
      <c r="F39" s="24"/>
      <c r="G39" s="25"/>
      <c r="H39" s="27"/>
      <c r="I39" s="27"/>
      <c r="J39" s="28"/>
      <c r="K39" s="29"/>
      <c r="L39" s="29"/>
      <c r="M39" s="27"/>
      <c r="N39" s="27"/>
      <c r="O39" s="27"/>
      <c r="P39" s="25"/>
      <c r="Q39" s="25"/>
      <c r="R39" s="25"/>
      <c r="S39" s="67"/>
      <c r="T39" s="29"/>
      <c r="U39" s="28"/>
      <c r="V39" s="28"/>
      <c r="W39" s="28"/>
      <c r="X39" s="28"/>
      <c r="Y39" s="28"/>
      <c r="Z39" s="28"/>
      <c r="AA39" s="28"/>
      <c r="AB39" s="28"/>
      <c r="AC39" s="28"/>
      <c r="AD39" s="28"/>
      <c r="AE39" s="28"/>
      <c r="AF39" s="28"/>
      <c r="AG39" s="28"/>
      <c r="AH39" s="28"/>
      <c r="AI39" s="28"/>
      <c r="AJ39" s="28"/>
      <c r="AK39" s="28"/>
      <c r="AL39" s="34"/>
      <c r="AM39" s="69"/>
      <c r="AN39" s="27"/>
      <c r="AO39" s="24"/>
      <c r="AP39" s="24"/>
      <c r="AQ39" s="24"/>
      <c r="AR39" s="27"/>
    </row>
    <row r="40" spans="1:44" x14ac:dyDescent="0.3">
      <c r="A40" s="26"/>
      <c r="B40" s="24"/>
      <c r="C40" s="25"/>
      <c r="D40" s="26"/>
      <c r="E40" s="6"/>
      <c r="F40" s="24"/>
      <c r="G40" s="25"/>
      <c r="H40" s="27"/>
      <c r="I40" s="27"/>
      <c r="J40" s="28"/>
      <c r="K40" s="29"/>
      <c r="L40" s="29"/>
      <c r="M40" s="27"/>
      <c r="N40" s="27"/>
      <c r="O40" s="27"/>
      <c r="P40" s="25"/>
      <c r="Q40" s="25"/>
      <c r="R40" s="25"/>
      <c r="S40" s="67"/>
      <c r="T40" s="29"/>
      <c r="U40" s="28"/>
      <c r="V40" s="28"/>
      <c r="W40" s="28"/>
      <c r="X40" s="28"/>
      <c r="Y40" s="28"/>
      <c r="Z40" s="28"/>
      <c r="AA40" s="28"/>
      <c r="AB40" s="28"/>
      <c r="AC40" s="28"/>
      <c r="AD40" s="28"/>
      <c r="AE40" s="28"/>
      <c r="AF40" s="28"/>
      <c r="AG40" s="28"/>
      <c r="AH40" s="28"/>
      <c r="AI40" s="28"/>
      <c r="AJ40" s="28"/>
      <c r="AK40" s="28"/>
      <c r="AL40" s="34"/>
      <c r="AM40" s="69"/>
      <c r="AN40" s="25"/>
      <c r="AO40" s="24"/>
      <c r="AP40" s="24"/>
      <c r="AQ40" s="24"/>
      <c r="AR40" s="35"/>
    </row>
    <row r="41" spans="1:44" x14ac:dyDescent="0.3">
      <c r="A41" s="26"/>
      <c r="B41" s="24"/>
      <c r="C41" s="25"/>
      <c r="D41" s="26"/>
      <c r="E41" s="6"/>
      <c r="F41" s="24"/>
      <c r="G41" s="26"/>
      <c r="H41" s="27"/>
      <c r="I41" s="27"/>
      <c r="J41" s="28"/>
      <c r="K41" s="29"/>
      <c r="L41" s="29"/>
      <c r="M41" s="27"/>
      <c r="N41" s="27"/>
      <c r="O41" s="27"/>
      <c r="P41" s="25"/>
      <c r="Q41" s="25"/>
      <c r="R41" s="25"/>
      <c r="T41" s="29"/>
      <c r="U41" s="28"/>
      <c r="V41" s="28"/>
      <c r="W41" s="28"/>
      <c r="X41" s="28"/>
      <c r="Y41" s="28"/>
      <c r="Z41" s="28"/>
      <c r="AA41" s="28"/>
      <c r="AB41" s="28"/>
      <c r="AC41" s="28"/>
      <c r="AD41" s="28"/>
      <c r="AE41" s="28"/>
      <c r="AF41" s="28"/>
      <c r="AG41" s="28"/>
      <c r="AH41" s="28"/>
      <c r="AI41" s="28"/>
      <c r="AJ41" s="28"/>
      <c r="AK41" s="28"/>
      <c r="AL41" s="28"/>
      <c r="AM41" s="28"/>
      <c r="AO41" s="24"/>
      <c r="AP41" s="24"/>
      <c r="AQ41" s="24"/>
      <c r="AR41" s="27"/>
    </row>
    <row r="42" spans="1:44" x14ac:dyDescent="0.3">
      <c r="A42" s="26"/>
      <c r="B42" s="24"/>
      <c r="C42" s="25"/>
      <c r="D42" s="26"/>
      <c r="E42" s="6"/>
      <c r="F42" s="24"/>
      <c r="G42" s="26"/>
      <c r="H42" s="27"/>
      <c r="I42" s="27"/>
      <c r="J42" s="28"/>
      <c r="K42" s="29"/>
      <c r="L42" s="29"/>
      <c r="M42" s="27"/>
      <c r="N42" s="27"/>
      <c r="O42" s="27"/>
      <c r="P42" s="25"/>
      <c r="Q42" s="25"/>
      <c r="R42" s="25"/>
      <c r="S42" s="67"/>
      <c r="T42" s="29"/>
      <c r="U42" s="28"/>
      <c r="V42" s="28"/>
      <c r="W42" s="28"/>
      <c r="X42" s="28"/>
      <c r="Y42" s="28"/>
      <c r="Z42" s="28"/>
      <c r="AA42" s="28"/>
      <c r="AB42" s="28"/>
      <c r="AC42" s="28"/>
      <c r="AD42" s="28"/>
      <c r="AE42" s="28"/>
      <c r="AF42" s="28"/>
      <c r="AG42" s="28"/>
      <c r="AH42" s="28"/>
      <c r="AI42" s="28"/>
      <c r="AJ42" s="28"/>
      <c r="AK42" s="28"/>
      <c r="AL42" s="28"/>
      <c r="AM42" s="28"/>
      <c r="AN42" s="27"/>
      <c r="AO42" s="24"/>
      <c r="AP42" s="24"/>
      <c r="AQ42" s="24"/>
      <c r="AR42" s="27"/>
    </row>
    <row r="43" spans="1:44" x14ac:dyDescent="0.3">
      <c r="A43" s="26"/>
      <c r="B43" s="24"/>
      <c r="C43" s="25"/>
      <c r="D43" s="26"/>
      <c r="E43" s="6"/>
      <c r="F43" s="24"/>
      <c r="G43" s="26"/>
      <c r="H43" s="27"/>
      <c r="I43" s="27"/>
      <c r="J43" s="28"/>
      <c r="K43" s="29"/>
      <c r="L43" s="29"/>
      <c r="M43" s="27"/>
      <c r="N43" s="27"/>
      <c r="O43" s="27"/>
      <c r="P43" s="25"/>
      <c r="Q43" s="25"/>
      <c r="R43" s="25"/>
      <c r="S43" s="67"/>
      <c r="T43" s="29"/>
      <c r="U43" s="28"/>
      <c r="V43" s="28"/>
      <c r="W43" s="28"/>
      <c r="X43" s="28"/>
      <c r="Y43" s="28"/>
      <c r="Z43" s="28"/>
      <c r="AA43" s="28"/>
      <c r="AB43" s="28"/>
      <c r="AC43" s="28"/>
      <c r="AD43" s="28"/>
      <c r="AE43" s="28"/>
      <c r="AF43" s="28"/>
      <c r="AG43" s="28"/>
      <c r="AH43" s="28"/>
      <c r="AI43" s="28"/>
      <c r="AJ43" s="28"/>
      <c r="AK43" s="28"/>
      <c r="AL43" s="28"/>
      <c r="AM43" s="28"/>
      <c r="AN43" s="27"/>
      <c r="AO43" s="24"/>
      <c r="AP43" s="24"/>
      <c r="AQ43" s="24"/>
      <c r="AR43" s="27"/>
    </row>
    <row r="44" spans="1:44" x14ac:dyDescent="0.3">
      <c r="A44" s="26"/>
      <c r="B44" s="24"/>
      <c r="C44" s="25"/>
      <c r="D44" s="26"/>
      <c r="E44" s="6"/>
      <c r="F44" s="24"/>
      <c r="G44" s="26"/>
      <c r="H44" s="27"/>
      <c r="I44" s="27"/>
      <c r="J44" s="28"/>
      <c r="K44" s="29"/>
      <c r="L44" s="29"/>
      <c r="M44" s="27"/>
      <c r="N44" s="27"/>
      <c r="O44" s="27"/>
      <c r="P44" s="25"/>
      <c r="Q44" s="25"/>
      <c r="R44" s="25"/>
      <c r="S44" s="67"/>
      <c r="T44" s="29"/>
      <c r="U44" s="28"/>
      <c r="V44" s="28"/>
      <c r="W44" s="28"/>
      <c r="X44" s="28"/>
      <c r="Y44" s="28"/>
      <c r="Z44" s="28"/>
      <c r="AA44" s="28"/>
      <c r="AB44" s="28"/>
      <c r="AC44" s="28"/>
      <c r="AD44" s="28"/>
      <c r="AE44" s="28"/>
      <c r="AF44" s="28"/>
      <c r="AG44" s="28"/>
      <c r="AH44" s="28"/>
      <c r="AI44" s="28"/>
      <c r="AJ44" s="28"/>
      <c r="AK44" s="28"/>
      <c r="AL44" s="28"/>
      <c r="AM44" s="28"/>
      <c r="AN44" s="27"/>
      <c r="AO44" s="24"/>
      <c r="AP44" s="24"/>
      <c r="AQ44" s="24"/>
      <c r="AR44" s="27"/>
    </row>
    <row r="45" spans="1:44" x14ac:dyDescent="0.3">
      <c r="A45" s="26"/>
      <c r="B45" s="24"/>
      <c r="C45" s="25"/>
      <c r="D45" s="26"/>
      <c r="E45" s="6"/>
      <c r="F45" s="24"/>
      <c r="G45" s="26"/>
      <c r="H45" s="27"/>
      <c r="I45" s="27"/>
      <c r="J45" s="29"/>
      <c r="K45" s="29"/>
      <c r="L45" s="29"/>
      <c r="M45" s="27"/>
      <c r="N45" s="27"/>
      <c r="O45" s="27"/>
      <c r="P45" s="25"/>
      <c r="Q45" s="25"/>
      <c r="R45" s="25"/>
      <c r="S45" s="67"/>
      <c r="T45" s="29"/>
      <c r="U45" s="28"/>
      <c r="V45" s="28"/>
      <c r="W45" s="28"/>
      <c r="X45" s="28"/>
      <c r="Y45" s="28"/>
      <c r="Z45" s="28"/>
      <c r="AA45" s="28"/>
      <c r="AB45" s="28"/>
      <c r="AC45" s="28"/>
      <c r="AD45" s="28"/>
      <c r="AE45" s="28"/>
      <c r="AF45" s="28"/>
      <c r="AG45" s="28"/>
      <c r="AH45" s="28"/>
      <c r="AI45" s="28"/>
      <c r="AJ45" s="28"/>
      <c r="AK45" s="28"/>
      <c r="AL45" s="28"/>
      <c r="AM45" s="28"/>
      <c r="AN45" s="27"/>
      <c r="AO45" s="24"/>
      <c r="AP45" s="24"/>
      <c r="AQ45" s="24"/>
      <c r="AR45" s="27"/>
    </row>
    <row r="46" spans="1:44" x14ac:dyDescent="0.3">
      <c r="A46" s="26"/>
      <c r="B46" s="24"/>
      <c r="C46" s="25"/>
      <c r="D46" s="26"/>
      <c r="E46" s="6"/>
      <c r="F46" s="24"/>
      <c r="G46" s="26"/>
      <c r="H46" s="27"/>
      <c r="I46" s="27"/>
      <c r="J46" s="28"/>
      <c r="K46" s="29"/>
      <c r="L46" s="29"/>
      <c r="M46" s="27"/>
      <c r="N46" s="27"/>
      <c r="O46" s="27"/>
      <c r="P46" s="25"/>
      <c r="Q46" s="25"/>
      <c r="R46" s="25"/>
      <c r="S46" s="67"/>
      <c r="T46" s="29"/>
      <c r="U46" s="28"/>
      <c r="V46" s="28"/>
      <c r="W46" s="28"/>
      <c r="X46" s="28"/>
      <c r="Y46" s="28"/>
      <c r="Z46" s="28"/>
      <c r="AA46" s="28"/>
      <c r="AB46" s="28"/>
      <c r="AC46" s="28"/>
      <c r="AD46" s="28"/>
      <c r="AE46" s="28"/>
      <c r="AF46" s="28"/>
      <c r="AG46" s="28"/>
      <c r="AH46" s="28"/>
      <c r="AI46" s="28"/>
      <c r="AJ46" s="28"/>
      <c r="AK46" s="28"/>
      <c r="AL46" s="28"/>
      <c r="AM46" s="28"/>
      <c r="AN46" s="27"/>
      <c r="AO46" s="24"/>
      <c r="AP46" s="24"/>
      <c r="AQ46" s="24"/>
      <c r="AR46" s="27"/>
    </row>
    <row r="47" spans="1:44" x14ac:dyDescent="0.3">
      <c r="A47" s="26"/>
      <c r="B47" s="24"/>
      <c r="C47" s="25"/>
      <c r="D47" s="26"/>
      <c r="E47" s="6"/>
      <c r="F47" s="24"/>
      <c r="G47" s="26"/>
      <c r="H47" s="27"/>
      <c r="I47" s="27"/>
      <c r="J47" s="28"/>
      <c r="K47" s="29"/>
      <c r="L47" s="29"/>
      <c r="M47" s="27"/>
      <c r="N47" s="27"/>
      <c r="O47" s="27"/>
      <c r="P47" s="25"/>
      <c r="Q47" s="25"/>
      <c r="R47" s="25"/>
      <c r="S47" s="28"/>
      <c r="T47" s="29"/>
      <c r="U47" s="28"/>
      <c r="V47" s="28"/>
      <c r="W47" s="28"/>
      <c r="X47" s="28"/>
      <c r="Y47" s="28"/>
      <c r="Z47" s="28"/>
      <c r="AA47" s="28"/>
      <c r="AB47" s="28"/>
      <c r="AC47" s="28"/>
      <c r="AD47" s="28"/>
      <c r="AE47" s="28"/>
      <c r="AF47" s="28"/>
      <c r="AG47" s="28"/>
      <c r="AH47" s="28"/>
      <c r="AI47" s="28"/>
      <c r="AJ47" s="28"/>
      <c r="AK47" s="28"/>
      <c r="AL47" s="28"/>
      <c r="AM47" s="28"/>
      <c r="AN47" s="27"/>
      <c r="AO47" s="24"/>
      <c r="AP47" s="24"/>
      <c r="AQ47" s="24"/>
      <c r="AR47" s="27"/>
    </row>
    <row r="48" spans="1:44" x14ac:dyDescent="0.3">
      <c r="A48" s="26"/>
      <c r="B48" s="24"/>
      <c r="C48" s="25"/>
      <c r="D48" s="26"/>
      <c r="E48" s="6"/>
      <c r="F48" s="24"/>
      <c r="G48" s="26"/>
      <c r="H48" s="27"/>
      <c r="I48" s="27"/>
      <c r="J48" s="28"/>
      <c r="K48" s="29"/>
      <c r="L48" s="29"/>
      <c r="M48" s="27"/>
      <c r="N48" s="27"/>
      <c r="O48" s="27"/>
      <c r="P48" s="25"/>
      <c r="Q48" s="25"/>
      <c r="R48" s="25"/>
      <c r="S48" s="67"/>
      <c r="T48" s="29"/>
      <c r="U48" s="28"/>
      <c r="V48" s="28"/>
      <c r="W48" s="28"/>
      <c r="X48" s="28"/>
      <c r="Y48" s="28"/>
      <c r="Z48" s="28"/>
      <c r="AA48" s="28"/>
      <c r="AB48" s="28"/>
      <c r="AC48" s="28"/>
      <c r="AD48" s="28"/>
      <c r="AE48" s="28"/>
      <c r="AF48" s="28"/>
      <c r="AG48" s="28"/>
      <c r="AH48" s="28"/>
      <c r="AI48" s="28"/>
      <c r="AJ48" s="28"/>
      <c r="AK48" s="28"/>
      <c r="AL48" s="28"/>
      <c r="AM48" s="28"/>
      <c r="AN48" s="27"/>
      <c r="AO48" s="24"/>
      <c r="AP48" s="24"/>
      <c r="AQ48" s="24"/>
      <c r="AR48" s="27"/>
    </row>
    <row r="49" spans="1:44" x14ac:dyDescent="0.3">
      <c r="A49" s="26"/>
      <c r="B49" s="24"/>
      <c r="C49" s="25"/>
      <c r="D49" s="26"/>
      <c r="E49" s="6"/>
      <c r="F49" s="24"/>
      <c r="G49" s="25"/>
      <c r="H49" s="27"/>
      <c r="I49" s="27"/>
      <c r="J49" s="28"/>
      <c r="K49" s="29"/>
      <c r="L49" s="29"/>
      <c r="M49" s="27"/>
      <c r="N49" s="27"/>
      <c r="O49" s="27"/>
      <c r="P49" s="25"/>
      <c r="Q49" s="25"/>
      <c r="R49" s="25"/>
      <c r="S49" s="67"/>
      <c r="T49" s="29"/>
      <c r="U49" s="28"/>
      <c r="V49" s="28"/>
      <c r="W49" s="28"/>
      <c r="X49" s="28"/>
      <c r="Y49" s="28"/>
      <c r="Z49" s="28"/>
      <c r="AA49" s="28"/>
      <c r="AB49" s="28"/>
      <c r="AC49" s="28"/>
      <c r="AD49" s="28"/>
      <c r="AE49" s="28"/>
      <c r="AF49" s="28"/>
      <c r="AG49" s="28"/>
      <c r="AH49" s="28"/>
      <c r="AI49" s="28"/>
      <c r="AJ49" s="28"/>
      <c r="AK49" s="28"/>
      <c r="AL49" s="28"/>
      <c r="AM49" s="28"/>
      <c r="AN49" s="27"/>
      <c r="AO49" s="24"/>
      <c r="AP49" s="24"/>
      <c r="AQ49" s="24"/>
      <c r="AR49" s="27"/>
    </row>
    <row r="50" spans="1:44" x14ac:dyDescent="0.3">
      <c r="A50" s="26"/>
      <c r="B50" s="24"/>
      <c r="C50" s="25"/>
      <c r="D50" s="26"/>
      <c r="E50" s="6"/>
      <c r="F50" s="24"/>
      <c r="G50" s="25"/>
      <c r="H50" s="27"/>
      <c r="I50" s="27"/>
      <c r="J50" s="28"/>
      <c r="K50" s="29"/>
      <c r="L50" s="29"/>
      <c r="M50" s="27"/>
      <c r="N50" s="27"/>
      <c r="O50" s="27"/>
      <c r="P50" s="25"/>
      <c r="Q50" s="25"/>
      <c r="R50" s="25"/>
      <c r="S50" s="67"/>
      <c r="T50" s="29"/>
      <c r="U50" s="28"/>
      <c r="V50" s="28"/>
      <c r="W50" s="28"/>
      <c r="X50" s="28"/>
      <c r="Y50" s="28"/>
      <c r="Z50" s="28"/>
      <c r="AA50" s="28"/>
      <c r="AB50" s="28"/>
      <c r="AC50" s="28"/>
      <c r="AD50" s="28"/>
      <c r="AE50" s="28"/>
      <c r="AF50" s="28"/>
      <c r="AG50" s="28"/>
      <c r="AH50" s="28"/>
      <c r="AI50" s="28"/>
      <c r="AJ50" s="28"/>
      <c r="AK50" s="28"/>
      <c r="AL50" s="28"/>
      <c r="AM50" s="28"/>
      <c r="AN50" s="27"/>
      <c r="AO50" s="24"/>
      <c r="AP50" s="24"/>
      <c r="AQ50" s="24"/>
      <c r="AR50" s="27"/>
    </row>
    <row r="51" spans="1:44" x14ac:dyDescent="0.3">
      <c r="A51" s="26"/>
      <c r="B51" s="24"/>
      <c r="C51" s="25"/>
      <c r="D51" s="26"/>
      <c r="E51" s="6"/>
      <c r="F51" s="24"/>
      <c r="G51" s="26"/>
      <c r="H51" s="27"/>
      <c r="I51" s="27"/>
      <c r="J51" s="28"/>
      <c r="K51" s="29"/>
      <c r="L51" s="29"/>
      <c r="M51" s="27"/>
      <c r="N51" s="27"/>
      <c r="O51" s="27"/>
      <c r="P51" s="25"/>
      <c r="Q51" s="25"/>
      <c r="R51" s="25"/>
      <c r="S51" s="67"/>
      <c r="T51" s="29"/>
      <c r="U51" s="28"/>
      <c r="V51" s="28"/>
      <c r="W51" s="28"/>
      <c r="X51" s="28"/>
      <c r="Y51" s="28"/>
      <c r="Z51" s="28"/>
      <c r="AA51" s="28"/>
      <c r="AB51" s="28"/>
      <c r="AC51" s="28"/>
      <c r="AD51" s="28"/>
      <c r="AE51" s="28"/>
      <c r="AF51" s="28"/>
      <c r="AG51" s="28"/>
      <c r="AH51" s="28"/>
      <c r="AI51" s="28"/>
      <c r="AJ51" s="28"/>
      <c r="AK51" s="28"/>
      <c r="AL51" s="28"/>
      <c r="AM51" s="28"/>
      <c r="AN51" s="27"/>
      <c r="AO51" s="24"/>
      <c r="AP51" s="24"/>
      <c r="AQ51" s="24"/>
      <c r="AR51" s="27"/>
    </row>
    <row r="52" spans="1:44" x14ac:dyDescent="0.3">
      <c r="A52" s="26"/>
      <c r="B52" s="24"/>
      <c r="C52" s="25"/>
      <c r="D52" s="26"/>
      <c r="E52" s="6"/>
      <c r="F52" s="24"/>
      <c r="G52" s="26"/>
      <c r="H52" s="27"/>
      <c r="I52" s="27"/>
      <c r="J52" s="28"/>
      <c r="K52" s="29"/>
      <c r="L52" s="29"/>
      <c r="M52" s="27"/>
      <c r="N52" s="27"/>
      <c r="O52" s="27"/>
      <c r="P52" s="25"/>
      <c r="Q52" s="25"/>
      <c r="R52" s="25"/>
      <c r="S52" s="67"/>
      <c r="T52" s="29"/>
      <c r="U52" s="28"/>
      <c r="V52" s="28"/>
      <c r="W52" s="28"/>
      <c r="X52" s="28"/>
      <c r="Y52" s="28"/>
      <c r="Z52" s="28"/>
      <c r="AA52" s="28"/>
      <c r="AB52" s="28"/>
      <c r="AC52" s="28"/>
      <c r="AD52" s="28"/>
      <c r="AE52" s="28"/>
      <c r="AF52" s="28"/>
      <c r="AG52" s="28"/>
      <c r="AH52" s="28"/>
      <c r="AI52" s="28"/>
      <c r="AJ52" s="28"/>
      <c r="AK52" s="28"/>
      <c r="AL52" s="28"/>
      <c r="AM52" s="28"/>
      <c r="AN52" s="27"/>
      <c r="AO52" s="24"/>
      <c r="AP52" s="24"/>
      <c r="AQ52" s="24"/>
      <c r="AR52" s="27"/>
    </row>
    <row r="53" spans="1:44" x14ac:dyDescent="0.3">
      <c r="A53" s="26"/>
      <c r="B53" s="24"/>
      <c r="C53" s="25"/>
      <c r="D53" s="26"/>
      <c r="E53" s="6"/>
      <c r="F53" s="24"/>
      <c r="G53" s="26"/>
      <c r="H53" s="27"/>
      <c r="I53" s="27"/>
      <c r="J53" s="28"/>
      <c r="K53" s="29"/>
      <c r="L53" s="29"/>
      <c r="M53" s="27"/>
      <c r="N53" s="27"/>
      <c r="O53" s="27"/>
      <c r="P53" s="25"/>
      <c r="Q53" s="25"/>
      <c r="R53" s="25"/>
      <c r="S53" s="67"/>
      <c r="T53" s="29"/>
      <c r="U53" s="28"/>
      <c r="V53" s="28"/>
      <c r="W53" s="28"/>
      <c r="X53" s="28"/>
      <c r="Y53" s="28"/>
      <c r="Z53" s="28"/>
      <c r="AA53" s="28"/>
      <c r="AB53" s="28"/>
      <c r="AC53" s="28"/>
      <c r="AD53" s="28"/>
      <c r="AE53" s="28"/>
      <c r="AF53" s="28"/>
      <c r="AG53" s="28"/>
      <c r="AH53" s="28"/>
      <c r="AI53" s="28"/>
      <c r="AJ53" s="28"/>
      <c r="AK53" s="28"/>
      <c r="AL53" s="28"/>
      <c r="AM53" s="28"/>
      <c r="AN53" s="27"/>
      <c r="AO53" s="24"/>
      <c r="AP53" s="24"/>
      <c r="AQ53" s="24"/>
      <c r="AR53" s="27"/>
    </row>
    <row r="54" spans="1:44" x14ac:dyDescent="0.3">
      <c r="A54" s="26"/>
      <c r="B54" s="24"/>
      <c r="C54" s="25"/>
      <c r="D54" s="26"/>
      <c r="E54" s="6"/>
      <c r="F54" s="24"/>
      <c r="G54" s="26"/>
      <c r="H54" s="27"/>
      <c r="I54" s="27"/>
      <c r="J54" s="28"/>
      <c r="K54" s="29"/>
      <c r="L54" s="29"/>
      <c r="M54" s="27"/>
      <c r="N54" s="27"/>
      <c r="O54" s="27"/>
      <c r="P54" s="25"/>
      <c r="Q54" s="25"/>
      <c r="R54" s="25"/>
      <c r="S54" s="67"/>
      <c r="T54" s="29"/>
      <c r="U54" s="28"/>
      <c r="V54" s="28"/>
      <c r="W54" s="28"/>
      <c r="X54" s="28"/>
      <c r="Y54" s="28"/>
      <c r="Z54" s="28"/>
      <c r="AA54" s="28"/>
      <c r="AB54" s="28"/>
      <c r="AC54" s="28"/>
      <c r="AD54" s="28"/>
      <c r="AE54" s="28"/>
      <c r="AF54" s="28"/>
      <c r="AG54" s="28"/>
      <c r="AH54" s="28"/>
      <c r="AI54" s="28"/>
      <c r="AJ54" s="28"/>
      <c r="AK54" s="28"/>
      <c r="AL54" s="28"/>
      <c r="AM54" s="28"/>
      <c r="AN54" s="27"/>
      <c r="AO54" s="24"/>
      <c r="AP54" s="24"/>
      <c r="AQ54" s="24"/>
      <c r="AR54" s="27"/>
    </row>
    <row r="55" spans="1:44" x14ac:dyDescent="0.3">
      <c r="A55" s="26"/>
      <c r="B55" s="24"/>
      <c r="C55" s="25"/>
      <c r="D55" s="26"/>
      <c r="E55" s="6"/>
      <c r="F55" s="24"/>
      <c r="G55" s="26"/>
      <c r="H55" s="27"/>
      <c r="I55" s="27"/>
      <c r="J55" s="28"/>
      <c r="K55" s="29"/>
      <c r="L55" s="29"/>
      <c r="M55" s="27"/>
      <c r="N55" s="27"/>
      <c r="O55" s="27"/>
      <c r="P55" s="25"/>
      <c r="Q55" s="25"/>
      <c r="R55" s="25"/>
      <c r="S55" s="68"/>
      <c r="T55" s="29"/>
      <c r="U55" s="49"/>
      <c r="V55" s="28"/>
      <c r="W55" s="28"/>
      <c r="X55" s="28"/>
      <c r="Y55" s="28"/>
      <c r="Z55" s="28"/>
      <c r="AA55" s="28"/>
      <c r="AB55" s="28"/>
      <c r="AC55" s="28"/>
      <c r="AD55" s="28"/>
      <c r="AE55" s="28"/>
      <c r="AF55" s="28"/>
      <c r="AG55" s="28"/>
      <c r="AH55" s="28"/>
      <c r="AI55" s="28"/>
      <c r="AJ55" s="28"/>
      <c r="AK55" s="28"/>
      <c r="AL55" s="28"/>
      <c r="AM55" s="28"/>
      <c r="AN55" s="27"/>
      <c r="AO55" s="24"/>
      <c r="AP55" s="24"/>
      <c r="AQ55" s="24"/>
      <c r="AR55" s="27"/>
    </row>
    <row r="56" spans="1:44" x14ac:dyDescent="0.3">
      <c r="A56" s="26"/>
      <c r="B56" s="24"/>
      <c r="C56" s="25"/>
      <c r="D56" s="26"/>
      <c r="E56" s="6"/>
      <c r="F56" s="24"/>
      <c r="G56" s="26"/>
      <c r="H56" s="27"/>
      <c r="I56" s="27"/>
      <c r="J56" s="28"/>
      <c r="K56" s="29"/>
      <c r="L56" s="29"/>
      <c r="M56" s="27"/>
      <c r="N56" s="27"/>
      <c r="O56" s="27"/>
      <c r="P56" s="25"/>
      <c r="Q56" s="25"/>
      <c r="R56" s="25"/>
      <c r="S56" s="67"/>
      <c r="T56" s="29"/>
      <c r="U56" s="28"/>
      <c r="V56" s="28"/>
      <c r="W56" s="28"/>
      <c r="X56" s="28"/>
      <c r="Y56" s="28"/>
      <c r="Z56" s="28"/>
      <c r="AA56" s="28"/>
      <c r="AB56" s="28"/>
      <c r="AC56" s="28"/>
      <c r="AD56" s="28"/>
      <c r="AE56" s="28"/>
      <c r="AF56" s="28"/>
      <c r="AG56" s="28"/>
      <c r="AH56" s="28"/>
      <c r="AI56" s="28"/>
      <c r="AJ56" s="28"/>
      <c r="AK56" s="28"/>
      <c r="AL56" s="28"/>
      <c r="AM56" s="28"/>
      <c r="AN56" s="27"/>
      <c r="AO56" s="24"/>
      <c r="AP56" s="24"/>
      <c r="AQ56" s="24"/>
      <c r="AR56" s="27"/>
    </row>
    <row r="57" spans="1:44" x14ac:dyDescent="0.3">
      <c r="A57" s="26"/>
      <c r="B57" s="24"/>
      <c r="C57" s="25"/>
      <c r="D57" s="26"/>
      <c r="E57" s="6"/>
      <c r="F57" s="24"/>
      <c r="G57" s="26"/>
      <c r="H57" s="27"/>
      <c r="I57" s="27"/>
      <c r="J57" s="28"/>
      <c r="K57" s="29"/>
      <c r="L57" s="29"/>
      <c r="M57" s="27"/>
      <c r="N57" s="27"/>
      <c r="O57" s="27"/>
      <c r="P57" s="25"/>
      <c r="Q57" s="25"/>
      <c r="R57" s="25"/>
      <c r="S57" s="68"/>
      <c r="T57" s="29"/>
      <c r="U57" s="49"/>
      <c r="V57" s="28"/>
      <c r="W57" s="28"/>
      <c r="X57" s="28"/>
      <c r="Y57" s="28"/>
      <c r="Z57" s="28"/>
      <c r="AA57" s="28"/>
      <c r="AB57" s="28"/>
      <c r="AC57" s="28"/>
      <c r="AD57" s="28"/>
      <c r="AE57" s="28"/>
      <c r="AF57" s="28"/>
      <c r="AG57" s="28"/>
      <c r="AH57" s="28"/>
      <c r="AI57" s="28"/>
      <c r="AJ57" s="28"/>
      <c r="AK57" s="28"/>
      <c r="AL57" s="28"/>
      <c r="AM57" s="28"/>
      <c r="AN57" s="27"/>
      <c r="AO57" s="24"/>
      <c r="AP57" s="24"/>
      <c r="AQ57" s="24"/>
      <c r="AR57" s="27"/>
    </row>
    <row r="58" spans="1:44" x14ac:dyDescent="0.3">
      <c r="A58" s="26"/>
      <c r="B58" s="24"/>
      <c r="C58" s="25"/>
      <c r="D58" s="26"/>
      <c r="E58" s="6"/>
      <c r="F58" s="24"/>
      <c r="G58" s="26"/>
      <c r="H58" s="27"/>
      <c r="I58" s="27"/>
      <c r="J58" s="28"/>
      <c r="K58" s="29"/>
      <c r="L58" s="29"/>
      <c r="M58" s="27"/>
      <c r="N58" s="27"/>
      <c r="O58" s="27"/>
      <c r="P58" s="25"/>
      <c r="Q58" s="25"/>
      <c r="R58" s="25"/>
      <c r="S58" s="67"/>
      <c r="T58" s="29"/>
      <c r="U58" s="28"/>
      <c r="V58" s="28"/>
      <c r="W58" s="28"/>
      <c r="X58" s="28"/>
      <c r="Y58" s="28"/>
      <c r="Z58" s="28"/>
      <c r="AA58" s="28"/>
      <c r="AB58" s="28"/>
      <c r="AC58" s="28"/>
      <c r="AD58" s="28"/>
      <c r="AE58" s="28"/>
      <c r="AF58" s="28"/>
      <c r="AG58" s="28"/>
      <c r="AH58" s="28"/>
      <c r="AI58" s="28"/>
      <c r="AJ58" s="28"/>
      <c r="AK58" s="28"/>
      <c r="AL58" s="28"/>
      <c r="AM58" s="28"/>
      <c r="AN58" s="27"/>
      <c r="AO58" s="24"/>
      <c r="AP58" s="24"/>
      <c r="AQ58" s="24"/>
      <c r="AR58" s="27"/>
    </row>
    <row r="59" spans="1:44" x14ac:dyDescent="0.3">
      <c r="A59" s="26"/>
      <c r="B59" s="24"/>
      <c r="C59" s="25"/>
      <c r="D59" s="26"/>
      <c r="E59" s="6"/>
      <c r="F59" s="24"/>
      <c r="G59" s="26"/>
      <c r="H59" s="27"/>
      <c r="I59" s="27"/>
      <c r="J59" s="28"/>
      <c r="K59" s="29"/>
      <c r="L59" s="29"/>
      <c r="M59" s="27"/>
      <c r="N59" s="27"/>
      <c r="O59" s="27"/>
      <c r="P59" s="25"/>
      <c r="Q59" s="25"/>
      <c r="R59" s="25"/>
      <c r="S59" s="73"/>
      <c r="T59" s="29"/>
      <c r="U59" s="28"/>
      <c r="V59" s="28"/>
      <c r="W59" s="28"/>
      <c r="X59" s="28"/>
      <c r="Y59" s="28"/>
      <c r="Z59" s="28"/>
      <c r="AA59" s="28"/>
      <c r="AB59" s="28"/>
      <c r="AC59" s="28"/>
      <c r="AD59" s="28"/>
      <c r="AE59" s="28"/>
      <c r="AF59" s="28"/>
      <c r="AG59" s="28"/>
      <c r="AH59" s="28"/>
      <c r="AI59" s="28"/>
      <c r="AJ59" s="28"/>
      <c r="AK59" s="28"/>
      <c r="AL59" s="28"/>
      <c r="AM59" s="28"/>
      <c r="AN59" s="27"/>
      <c r="AO59" s="24"/>
      <c r="AP59" s="24"/>
      <c r="AQ59" s="24"/>
      <c r="AR59" s="27"/>
    </row>
    <row r="60" spans="1:44" x14ac:dyDescent="0.3">
      <c r="A60" s="26"/>
      <c r="B60" s="24"/>
      <c r="C60" s="25"/>
      <c r="D60" s="26"/>
      <c r="E60" s="6"/>
      <c r="F60" s="24"/>
      <c r="G60" s="26"/>
      <c r="H60" s="27"/>
      <c r="I60" s="27"/>
      <c r="J60" s="28"/>
      <c r="K60" s="29"/>
      <c r="L60" s="29"/>
      <c r="M60" s="27"/>
      <c r="N60" s="27"/>
      <c r="O60" s="27"/>
      <c r="P60" s="25"/>
      <c r="Q60" s="25"/>
      <c r="R60" s="25"/>
      <c r="S60" s="67"/>
      <c r="T60" s="29"/>
      <c r="U60" s="28"/>
      <c r="V60" s="28"/>
      <c r="W60" s="28"/>
      <c r="X60" s="28"/>
      <c r="Y60" s="28"/>
      <c r="Z60" s="28"/>
      <c r="AA60" s="28"/>
      <c r="AB60" s="28"/>
      <c r="AC60" s="28"/>
      <c r="AD60" s="28"/>
      <c r="AE60" s="28"/>
      <c r="AF60" s="28"/>
      <c r="AG60" s="28"/>
      <c r="AH60" s="28"/>
      <c r="AI60" s="28"/>
      <c r="AJ60" s="28"/>
      <c r="AK60" s="28"/>
      <c r="AL60" s="28"/>
      <c r="AM60" s="28"/>
      <c r="AN60" s="27"/>
      <c r="AO60" s="24"/>
      <c r="AP60" s="24"/>
      <c r="AQ60" s="24"/>
      <c r="AR60" s="27"/>
    </row>
    <row r="61" spans="1:44" x14ac:dyDescent="0.3">
      <c r="A61" s="26"/>
      <c r="B61" s="24"/>
      <c r="C61" s="25"/>
      <c r="D61" s="26"/>
      <c r="E61" s="6"/>
      <c r="F61" s="24"/>
      <c r="G61" s="26"/>
      <c r="H61" s="27"/>
      <c r="I61" s="27"/>
      <c r="J61" s="28"/>
      <c r="K61" s="29"/>
      <c r="L61" s="29"/>
      <c r="M61" s="27"/>
      <c r="N61" s="27"/>
      <c r="O61" s="27"/>
      <c r="P61" s="25"/>
      <c r="Q61" s="25"/>
      <c r="R61" s="25"/>
      <c r="S61" s="67"/>
      <c r="T61" s="29"/>
      <c r="U61" s="28"/>
      <c r="V61" s="28"/>
      <c r="W61" s="28"/>
      <c r="X61" s="28"/>
      <c r="Y61" s="28"/>
      <c r="Z61" s="28"/>
      <c r="AA61" s="28"/>
      <c r="AB61" s="28"/>
      <c r="AC61" s="28"/>
      <c r="AD61" s="28"/>
      <c r="AE61" s="28"/>
      <c r="AF61" s="28"/>
      <c r="AG61" s="28"/>
      <c r="AH61" s="28"/>
      <c r="AI61" s="28"/>
      <c r="AJ61" s="28"/>
      <c r="AK61" s="28"/>
      <c r="AL61" s="28"/>
      <c r="AM61" s="28"/>
      <c r="AN61" s="27"/>
      <c r="AO61" s="24"/>
      <c r="AP61" s="24"/>
      <c r="AQ61" s="24"/>
      <c r="AR61" s="27"/>
    </row>
    <row r="62" spans="1:44" x14ac:dyDescent="0.3">
      <c r="A62" s="26"/>
      <c r="B62" s="24"/>
      <c r="C62" s="25"/>
      <c r="D62" s="26"/>
      <c r="E62" s="26"/>
      <c r="F62" s="26"/>
      <c r="G62" s="26"/>
      <c r="H62" s="26"/>
      <c r="I62" s="27"/>
      <c r="J62" s="34"/>
      <c r="K62" s="29"/>
      <c r="L62" s="29"/>
      <c r="M62" s="34"/>
      <c r="N62" s="39"/>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row>
    <row r="63" spans="1:44" x14ac:dyDescent="0.3">
      <c r="A63" s="26"/>
      <c r="B63" s="24"/>
      <c r="C63" s="25"/>
      <c r="D63" s="26"/>
      <c r="E63" s="6"/>
      <c r="F63" s="24"/>
      <c r="G63" s="26"/>
      <c r="H63" s="27"/>
      <c r="I63" s="27"/>
      <c r="J63" s="28"/>
      <c r="K63" s="29"/>
      <c r="L63" s="29"/>
      <c r="M63" s="27"/>
      <c r="N63" s="27"/>
      <c r="O63" s="27"/>
      <c r="P63" s="25"/>
      <c r="Q63" s="25"/>
      <c r="R63" s="25"/>
      <c r="S63" s="67"/>
      <c r="T63" s="29"/>
      <c r="U63" s="28"/>
      <c r="V63" s="28"/>
      <c r="W63" s="28"/>
      <c r="X63" s="53"/>
      <c r="Y63" s="53"/>
      <c r="Z63" s="53"/>
      <c r="AA63" s="53"/>
      <c r="AB63" s="53"/>
      <c r="AC63" s="53"/>
      <c r="AD63" s="53"/>
      <c r="AE63" s="53"/>
      <c r="AF63" s="53"/>
      <c r="AG63" s="28"/>
      <c r="AH63" s="28"/>
      <c r="AI63" s="28"/>
      <c r="AJ63" s="28"/>
      <c r="AK63" s="28"/>
      <c r="AL63" s="28"/>
      <c r="AM63" s="28"/>
      <c r="AN63" s="27"/>
      <c r="AO63" s="24"/>
      <c r="AP63" s="24"/>
      <c r="AQ63" s="24"/>
      <c r="AR63" s="27"/>
    </row>
    <row r="64" spans="1:44" x14ac:dyDescent="0.3">
      <c r="A64" s="26"/>
      <c r="B64" s="24"/>
      <c r="C64" s="25"/>
      <c r="D64" s="26"/>
      <c r="E64" s="6"/>
      <c r="F64" s="24"/>
      <c r="G64" s="25"/>
      <c r="H64" s="27"/>
      <c r="I64" s="27"/>
      <c r="J64" s="28"/>
      <c r="K64" s="29"/>
      <c r="L64" s="29"/>
      <c r="M64" s="27"/>
      <c r="N64" s="27"/>
      <c r="O64" s="27"/>
      <c r="P64" s="25"/>
      <c r="Q64" s="25"/>
      <c r="R64" s="25"/>
      <c r="S64" s="67"/>
      <c r="T64" s="29"/>
      <c r="U64" s="28"/>
      <c r="V64" s="28"/>
      <c r="W64" s="28"/>
      <c r="X64" s="28"/>
      <c r="Y64" s="28"/>
      <c r="Z64" s="28"/>
      <c r="AA64" s="28"/>
      <c r="AB64" s="74"/>
      <c r="AC64" s="74"/>
      <c r="AD64" s="74"/>
      <c r="AE64" s="74"/>
      <c r="AF64" s="74"/>
      <c r="AG64" s="28"/>
      <c r="AH64" s="28"/>
      <c r="AI64" s="28"/>
      <c r="AJ64" s="28"/>
      <c r="AK64" s="28"/>
      <c r="AL64" s="28"/>
      <c r="AM64" s="28"/>
      <c r="AN64" s="27"/>
      <c r="AO64" s="24"/>
      <c r="AP64" s="24"/>
      <c r="AQ64" s="24"/>
      <c r="AR64" s="27"/>
    </row>
    <row r="65" spans="1:44" x14ac:dyDescent="0.3">
      <c r="A65" s="26"/>
      <c r="B65" s="24"/>
      <c r="C65" s="25"/>
      <c r="D65" s="26"/>
      <c r="E65" s="6"/>
      <c r="F65" s="24"/>
      <c r="G65" s="26"/>
      <c r="H65" s="27"/>
      <c r="I65" s="27"/>
      <c r="J65" s="28"/>
      <c r="K65" s="29"/>
      <c r="L65" s="29"/>
      <c r="M65" s="27"/>
      <c r="N65" s="27"/>
      <c r="O65" s="27"/>
      <c r="P65" s="25"/>
      <c r="Q65" s="25"/>
      <c r="R65" s="25"/>
      <c r="S65" s="67"/>
      <c r="T65" s="29"/>
      <c r="U65" s="28"/>
      <c r="V65" s="28"/>
      <c r="W65" s="28"/>
      <c r="X65" s="28"/>
      <c r="Y65" s="28"/>
      <c r="Z65" s="28"/>
      <c r="AA65" s="28"/>
      <c r="AB65" s="28"/>
      <c r="AC65" s="28"/>
      <c r="AD65" s="28"/>
      <c r="AE65" s="28"/>
      <c r="AF65" s="28"/>
      <c r="AG65" s="28"/>
      <c r="AH65" s="28"/>
      <c r="AI65" s="28"/>
      <c r="AJ65" s="28"/>
      <c r="AK65" s="28"/>
      <c r="AL65" s="28"/>
      <c r="AM65" s="28"/>
      <c r="AN65" s="27"/>
      <c r="AO65" s="24"/>
      <c r="AP65" s="24"/>
      <c r="AQ65" s="24"/>
      <c r="AR65" s="27"/>
    </row>
    <row r="66" spans="1:44" x14ac:dyDescent="0.3">
      <c r="A66" s="26"/>
      <c r="B66" s="24"/>
      <c r="C66" s="25"/>
      <c r="D66" s="26"/>
      <c r="E66" s="6"/>
      <c r="F66" s="24"/>
      <c r="G66" s="25"/>
      <c r="H66" s="27"/>
      <c r="I66" s="27"/>
      <c r="J66" s="28"/>
      <c r="K66" s="29"/>
      <c r="L66" s="29"/>
      <c r="M66" s="27"/>
      <c r="N66" s="27"/>
      <c r="O66" s="27"/>
      <c r="P66" s="25"/>
      <c r="Q66" s="25"/>
      <c r="R66" s="25"/>
      <c r="S66" s="67"/>
      <c r="T66" s="29"/>
      <c r="U66" s="28"/>
      <c r="V66" s="28"/>
      <c r="W66" s="28"/>
      <c r="X66" s="28"/>
      <c r="Y66" s="28"/>
      <c r="Z66" s="28"/>
      <c r="AA66" s="28"/>
      <c r="AB66" s="28"/>
      <c r="AC66" s="28"/>
      <c r="AD66" s="28"/>
      <c r="AE66" s="28"/>
      <c r="AF66" s="28"/>
      <c r="AG66" s="28"/>
      <c r="AH66" s="28"/>
      <c r="AI66" s="28"/>
      <c r="AJ66" s="28"/>
      <c r="AK66" s="28"/>
      <c r="AL66" s="28"/>
      <c r="AM66" s="28"/>
      <c r="AN66" s="27"/>
      <c r="AO66" s="24"/>
      <c r="AP66" s="24"/>
      <c r="AQ66" s="24"/>
      <c r="AR66" s="27"/>
    </row>
    <row r="67" spans="1:44" x14ac:dyDescent="0.3">
      <c r="A67" s="26"/>
      <c r="B67" s="24"/>
      <c r="C67" s="25"/>
      <c r="D67" s="26"/>
      <c r="E67" s="26"/>
      <c r="F67" s="26"/>
      <c r="G67" s="26"/>
      <c r="H67" s="26"/>
      <c r="I67" s="27"/>
      <c r="J67" s="34"/>
      <c r="K67" s="29"/>
      <c r="L67" s="29"/>
      <c r="M67" s="34"/>
      <c r="N67" s="39"/>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row>
    <row r="68" spans="1:44" x14ac:dyDescent="0.3">
      <c r="A68" s="26"/>
      <c r="B68" s="24"/>
      <c r="C68" s="25"/>
      <c r="D68" s="26"/>
      <c r="E68" s="6"/>
      <c r="F68" s="24"/>
      <c r="G68" s="26"/>
      <c r="H68" s="27"/>
      <c r="I68" s="27"/>
      <c r="J68" s="28"/>
      <c r="K68" s="29"/>
      <c r="L68" s="29"/>
      <c r="M68" s="27"/>
      <c r="N68" s="27"/>
      <c r="O68" s="27"/>
      <c r="P68" s="25"/>
      <c r="Q68" s="25"/>
      <c r="R68" s="25"/>
      <c r="S68" s="67"/>
      <c r="T68" s="29"/>
      <c r="U68" s="28"/>
      <c r="V68" s="28"/>
      <c r="W68" s="28"/>
      <c r="X68" s="28"/>
      <c r="Y68" s="28"/>
      <c r="Z68" s="28"/>
      <c r="AA68" s="28"/>
      <c r="AB68" s="28"/>
      <c r="AC68" s="28"/>
      <c r="AD68" s="28"/>
      <c r="AE68" s="28"/>
      <c r="AF68" s="28"/>
      <c r="AG68" s="28"/>
      <c r="AH68" s="28"/>
      <c r="AI68" s="28"/>
      <c r="AJ68" s="28"/>
      <c r="AK68" s="28"/>
      <c r="AL68" s="28"/>
      <c r="AM68" s="28"/>
      <c r="AN68" s="27"/>
      <c r="AO68" s="24"/>
      <c r="AP68" s="24"/>
      <c r="AQ68" s="24"/>
      <c r="AR68" s="27"/>
    </row>
    <row r="69" spans="1:44" x14ac:dyDescent="0.3">
      <c r="A69" s="26"/>
      <c r="B69" s="24"/>
      <c r="C69" s="25"/>
      <c r="D69" s="26"/>
      <c r="E69" s="6"/>
      <c r="F69" s="24"/>
      <c r="G69" s="25"/>
      <c r="H69" s="27"/>
      <c r="I69" s="27"/>
      <c r="J69" s="28"/>
      <c r="K69" s="29"/>
      <c r="L69" s="29"/>
      <c r="M69" s="27"/>
      <c r="N69" s="27"/>
      <c r="O69" s="27"/>
      <c r="P69" s="25"/>
      <c r="Q69" s="25"/>
      <c r="R69" s="25"/>
      <c r="S69" s="67"/>
      <c r="T69" s="29"/>
      <c r="U69" s="28"/>
      <c r="V69" s="28"/>
      <c r="W69" s="28"/>
      <c r="X69" s="28"/>
      <c r="Y69" s="28"/>
      <c r="Z69" s="28"/>
      <c r="AA69" s="28"/>
      <c r="AB69" s="28"/>
      <c r="AC69" s="28"/>
      <c r="AD69" s="28"/>
      <c r="AE69" s="28"/>
      <c r="AF69" s="28"/>
      <c r="AG69" s="28"/>
      <c r="AH69" s="28"/>
      <c r="AI69" s="28"/>
      <c r="AJ69" s="28"/>
      <c r="AK69" s="28"/>
      <c r="AL69" s="28"/>
      <c r="AM69" s="28"/>
      <c r="AN69" s="27"/>
      <c r="AO69" s="24"/>
      <c r="AP69" s="24"/>
      <c r="AQ69" s="24"/>
      <c r="AR69" s="27"/>
    </row>
    <row r="70" spans="1:44" x14ac:dyDescent="0.3">
      <c r="A70" s="26"/>
      <c r="B70" s="24"/>
      <c r="C70" s="25"/>
      <c r="D70" s="26"/>
      <c r="E70" s="26"/>
      <c r="F70" s="26"/>
      <c r="G70" s="26"/>
      <c r="H70" s="26"/>
      <c r="I70" s="27"/>
      <c r="J70" s="34"/>
      <c r="K70" s="29"/>
      <c r="L70" s="29"/>
      <c r="M70" s="34"/>
      <c r="N70" s="39"/>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row>
    <row r="71" spans="1:44" x14ac:dyDescent="0.3">
      <c r="A71" s="26"/>
      <c r="B71" s="24"/>
      <c r="C71" s="25"/>
      <c r="D71" s="26"/>
      <c r="E71" s="6"/>
      <c r="F71" s="24"/>
      <c r="G71" s="26"/>
      <c r="H71" s="27"/>
      <c r="I71" s="27"/>
      <c r="J71" s="28"/>
      <c r="K71" s="29"/>
      <c r="L71" s="29"/>
      <c r="M71" s="27"/>
      <c r="N71" s="27"/>
      <c r="O71" s="27"/>
      <c r="P71" s="25"/>
      <c r="Q71" s="25"/>
      <c r="R71" s="25"/>
      <c r="S71" s="67"/>
      <c r="T71" s="29"/>
      <c r="U71" s="28"/>
      <c r="V71" s="28"/>
      <c r="W71" s="28"/>
      <c r="X71" s="28"/>
      <c r="Y71" s="28"/>
      <c r="Z71" s="28"/>
      <c r="AA71" s="28"/>
      <c r="AB71" s="28"/>
      <c r="AC71" s="28"/>
      <c r="AD71" s="28"/>
      <c r="AE71" s="28"/>
      <c r="AF71" s="28"/>
      <c r="AG71" s="28"/>
      <c r="AH71" s="28"/>
      <c r="AI71" s="28"/>
      <c r="AJ71" s="28"/>
      <c r="AK71" s="28"/>
      <c r="AL71" s="28"/>
      <c r="AM71" s="28"/>
      <c r="AN71" s="27"/>
      <c r="AO71" s="24"/>
      <c r="AP71" s="24"/>
      <c r="AQ71" s="24"/>
      <c r="AR71" s="27"/>
    </row>
    <row r="72" spans="1:44" x14ac:dyDescent="0.3">
      <c r="A72" s="26"/>
      <c r="B72" s="24"/>
      <c r="C72" s="25"/>
      <c r="D72" s="26"/>
      <c r="E72" s="6"/>
      <c r="F72" s="24"/>
      <c r="G72" s="26"/>
      <c r="H72" s="27"/>
      <c r="I72" s="27"/>
      <c r="J72" s="28"/>
      <c r="K72" s="29"/>
      <c r="L72" s="29"/>
      <c r="M72" s="27"/>
      <c r="N72" s="27"/>
      <c r="O72" s="27"/>
      <c r="P72" s="25"/>
      <c r="Q72" s="25"/>
      <c r="R72" s="25"/>
      <c r="S72" s="67"/>
      <c r="T72" s="29"/>
      <c r="U72" s="28"/>
      <c r="V72" s="28"/>
      <c r="W72" s="28"/>
      <c r="X72" s="28"/>
      <c r="Y72" s="28"/>
      <c r="Z72" s="28"/>
      <c r="AA72" s="28"/>
      <c r="AB72" s="28"/>
      <c r="AC72" s="28"/>
      <c r="AD72" s="28"/>
      <c r="AE72" s="28"/>
      <c r="AF72" s="28"/>
      <c r="AG72" s="28"/>
      <c r="AH72" s="28"/>
      <c r="AI72" s="28"/>
      <c r="AJ72" s="28"/>
      <c r="AK72" s="28"/>
      <c r="AL72" s="28"/>
      <c r="AM72" s="28"/>
      <c r="AN72" s="27"/>
      <c r="AO72" s="24"/>
      <c r="AP72" s="24"/>
      <c r="AQ72" s="24"/>
      <c r="AR72" s="27"/>
    </row>
    <row r="73" spans="1:44" x14ac:dyDescent="0.3">
      <c r="A73" s="26"/>
      <c r="B73" s="24"/>
      <c r="C73" s="25"/>
      <c r="D73" s="26"/>
      <c r="E73" s="26"/>
      <c r="F73" s="26"/>
      <c r="G73" s="26"/>
      <c r="H73" s="26"/>
      <c r="I73" s="27"/>
      <c r="J73" s="34"/>
      <c r="K73" s="29"/>
      <c r="L73" s="29"/>
      <c r="M73" s="34"/>
      <c r="N73" s="39"/>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row>
    <row r="74" spans="1:44" x14ac:dyDescent="0.3">
      <c r="A74" s="26"/>
      <c r="B74" s="24"/>
      <c r="C74" s="25"/>
      <c r="D74" s="26"/>
      <c r="E74" s="6"/>
      <c r="F74" s="24"/>
      <c r="G74" s="26"/>
      <c r="H74" s="27"/>
      <c r="I74" s="27"/>
      <c r="J74" s="28"/>
      <c r="K74" s="29"/>
      <c r="L74" s="29"/>
      <c r="M74" s="27"/>
      <c r="N74" s="27"/>
      <c r="O74" s="27"/>
      <c r="P74" s="63"/>
      <c r="Q74" s="25"/>
      <c r="R74" s="25"/>
      <c r="S74" s="67"/>
      <c r="T74" s="29"/>
      <c r="U74" s="28"/>
      <c r="V74" s="28"/>
      <c r="W74" s="28"/>
      <c r="X74" s="28"/>
      <c r="Y74" s="28"/>
      <c r="Z74" s="28"/>
      <c r="AA74" s="28"/>
      <c r="AB74" s="28"/>
      <c r="AC74" s="28"/>
      <c r="AD74" s="28"/>
      <c r="AE74" s="28"/>
      <c r="AF74" s="28"/>
      <c r="AG74" s="28"/>
      <c r="AH74" s="28"/>
      <c r="AI74" s="28"/>
      <c r="AJ74" s="28"/>
      <c r="AK74" s="28"/>
      <c r="AL74" s="28"/>
      <c r="AM74" s="28"/>
      <c r="AN74" s="27"/>
      <c r="AO74" s="24"/>
      <c r="AP74" s="24"/>
      <c r="AQ74" s="24"/>
      <c r="AR74" s="27"/>
    </row>
    <row r="75" spans="1:44" x14ac:dyDescent="0.3">
      <c r="A75" s="26"/>
      <c r="B75" s="24"/>
      <c r="C75" s="25"/>
      <c r="D75" s="26"/>
      <c r="E75" s="6"/>
      <c r="F75" s="24"/>
      <c r="G75" s="26"/>
      <c r="H75" s="27"/>
      <c r="I75" s="27"/>
      <c r="J75" s="28"/>
      <c r="K75" s="29"/>
      <c r="L75" s="29"/>
      <c r="M75" s="27"/>
      <c r="N75" s="27"/>
      <c r="O75" s="27"/>
      <c r="P75" s="63"/>
      <c r="Q75" s="25"/>
      <c r="R75" s="25"/>
      <c r="S75" s="67"/>
      <c r="T75" s="29"/>
      <c r="U75" s="28"/>
      <c r="V75" s="28"/>
      <c r="W75" s="28"/>
      <c r="X75" s="28"/>
      <c r="Y75" s="28"/>
      <c r="Z75" s="28"/>
      <c r="AA75" s="28"/>
      <c r="AB75" s="28"/>
      <c r="AC75" s="28"/>
      <c r="AD75" s="28"/>
      <c r="AE75" s="28"/>
      <c r="AF75" s="28"/>
      <c r="AG75" s="28"/>
      <c r="AH75" s="28"/>
      <c r="AI75" s="28"/>
      <c r="AJ75" s="28"/>
      <c r="AK75" s="28"/>
      <c r="AL75" s="28"/>
      <c r="AM75" s="28"/>
      <c r="AN75" s="27"/>
      <c r="AO75" s="24"/>
      <c r="AP75" s="24"/>
      <c r="AQ75" s="24"/>
      <c r="AR75" s="27"/>
    </row>
    <row r="76" spans="1:44" x14ac:dyDescent="0.3">
      <c r="A76" s="26"/>
      <c r="B76" s="24"/>
      <c r="C76" s="25"/>
      <c r="D76" s="26"/>
      <c r="E76" s="6"/>
      <c r="F76" s="24"/>
      <c r="G76" s="26"/>
      <c r="H76" s="27"/>
      <c r="I76" s="27"/>
      <c r="J76" s="28"/>
      <c r="K76" s="29"/>
      <c r="L76" s="29"/>
      <c r="M76" s="27"/>
      <c r="N76" s="27"/>
      <c r="O76" s="27"/>
      <c r="P76" s="25"/>
      <c r="Q76" s="25"/>
      <c r="R76" s="25"/>
      <c r="S76" s="67"/>
      <c r="T76" s="29"/>
      <c r="U76" s="28"/>
      <c r="V76" s="28"/>
      <c r="W76" s="28"/>
      <c r="X76" s="28"/>
      <c r="Y76" s="28"/>
      <c r="Z76" s="28"/>
      <c r="AA76" s="28"/>
      <c r="AB76" s="28"/>
      <c r="AC76" s="28"/>
      <c r="AD76" s="28"/>
      <c r="AE76" s="28"/>
      <c r="AF76" s="28"/>
      <c r="AG76" s="28"/>
      <c r="AH76" s="28"/>
      <c r="AI76" s="28"/>
      <c r="AJ76" s="28"/>
      <c r="AK76" s="28"/>
      <c r="AL76" s="28"/>
      <c r="AM76" s="28"/>
      <c r="AN76" s="27"/>
      <c r="AO76" s="24"/>
      <c r="AP76" s="24"/>
      <c r="AQ76" s="24"/>
      <c r="AR76" s="27"/>
    </row>
    <row r="77" spans="1:44" x14ac:dyDescent="0.3">
      <c r="A77" s="26"/>
      <c r="B77" s="24"/>
      <c r="C77" s="25"/>
      <c r="D77" s="26"/>
      <c r="E77" s="6"/>
      <c r="F77" s="24"/>
      <c r="G77" s="26"/>
      <c r="H77" s="27"/>
      <c r="I77" s="27"/>
      <c r="J77" s="28"/>
      <c r="K77" s="29"/>
      <c r="L77" s="29"/>
      <c r="M77" s="27"/>
      <c r="N77" s="27"/>
      <c r="O77" s="27"/>
      <c r="P77" s="25"/>
      <c r="Q77" s="25"/>
      <c r="R77" s="25"/>
      <c r="S77" s="68"/>
      <c r="T77" s="29"/>
      <c r="U77" s="28"/>
      <c r="V77" s="28"/>
      <c r="W77" s="28"/>
      <c r="X77" s="28"/>
      <c r="Y77" s="28"/>
      <c r="Z77" s="28"/>
      <c r="AA77" s="28"/>
      <c r="AB77" s="28"/>
      <c r="AC77" s="28"/>
      <c r="AD77" s="28"/>
      <c r="AE77" s="28"/>
      <c r="AF77" s="28"/>
      <c r="AG77" s="28"/>
      <c r="AH77" s="28"/>
      <c r="AI77" s="28"/>
      <c r="AJ77" s="28"/>
      <c r="AK77" s="28"/>
      <c r="AL77" s="28"/>
      <c r="AM77" s="28"/>
      <c r="AN77" s="27"/>
      <c r="AO77" s="24"/>
      <c r="AP77" s="24"/>
      <c r="AQ77" s="24"/>
      <c r="AR77" s="27"/>
    </row>
    <row r="78" spans="1:44" x14ac:dyDescent="0.3">
      <c r="A78" s="26"/>
      <c r="B78" s="24"/>
      <c r="C78" s="25"/>
      <c r="D78" s="26"/>
      <c r="E78" s="6"/>
      <c r="F78" s="24"/>
      <c r="G78" s="26"/>
      <c r="H78" s="27"/>
      <c r="I78" s="27"/>
      <c r="J78" s="28"/>
      <c r="K78" s="29"/>
      <c r="L78" s="29"/>
      <c r="M78" s="27"/>
      <c r="N78" s="27"/>
      <c r="O78" s="27"/>
      <c r="P78" s="25"/>
      <c r="Q78" s="25"/>
      <c r="R78" s="25"/>
      <c r="S78" s="68"/>
      <c r="T78" s="29"/>
      <c r="U78" s="28"/>
      <c r="V78" s="28"/>
      <c r="W78" s="28"/>
      <c r="X78" s="28"/>
      <c r="Y78" s="28"/>
      <c r="Z78" s="28"/>
      <c r="AA78" s="28"/>
      <c r="AB78" s="28"/>
      <c r="AC78" s="28"/>
      <c r="AD78" s="28"/>
      <c r="AE78" s="28"/>
      <c r="AF78" s="28"/>
      <c r="AG78" s="28"/>
      <c r="AH78" s="28"/>
      <c r="AI78" s="28"/>
      <c r="AJ78" s="28"/>
      <c r="AK78" s="28"/>
      <c r="AL78" s="28"/>
      <c r="AM78" s="28"/>
      <c r="AN78" s="27"/>
      <c r="AO78" s="24"/>
      <c r="AP78" s="24"/>
      <c r="AQ78" s="24"/>
      <c r="AR78" s="27"/>
    </row>
    <row r="79" spans="1:44" x14ac:dyDescent="0.3">
      <c r="A79" s="26"/>
      <c r="B79" s="24"/>
      <c r="C79" s="25"/>
      <c r="D79" s="26"/>
      <c r="E79" s="6"/>
      <c r="F79" s="24"/>
      <c r="G79" s="26"/>
      <c r="H79" s="27"/>
      <c r="I79" s="27"/>
      <c r="J79" s="28"/>
      <c r="K79" s="29"/>
      <c r="L79" s="29"/>
      <c r="M79" s="27"/>
      <c r="N79" s="27"/>
      <c r="O79" s="27"/>
      <c r="P79" s="25"/>
      <c r="Q79" s="25"/>
      <c r="R79" s="25"/>
      <c r="S79" s="68"/>
      <c r="T79" s="29"/>
      <c r="U79" s="28"/>
      <c r="V79" s="28"/>
      <c r="W79" s="28"/>
      <c r="X79" s="28"/>
      <c r="Y79" s="28"/>
      <c r="Z79" s="28"/>
      <c r="AA79" s="28"/>
      <c r="AB79" s="28"/>
      <c r="AC79" s="28"/>
      <c r="AD79" s="28"/>
      <c r="AE79" s="28"/>
      <c r="AF79" s="28"/>
      <c r="AG79" s="28"/>
      <c r="AH79" s="28"/>
      <c r="AI79" s="28"/>
      <c r="AJ79" s="28"/>
      <c r="AK79" s="28"/>
      <c r="AL79" s="28"/>
      <c r="AM79" s="28"/>
      <c r="AN79" s="27"/>
      <c r="AO79" s="24"/>
      <c r="AP79" s="24"/>
      <c r="AQ79" s="24"/>
      <c r="AR79" s="27"/>
    </row>
    <row r="80" spans="1:44" x14ac:dyDescent="0.3">
      <c r="A80" s="26"/>
      <c r="B80" s="24"/>
      <c r="C80" s="25"/>
      <c r="D80" s="26"/>
      <c r="E80" s="6"/>
      <c r="F80" s="24"/>
      <c r="G80" s="26"/>
      <c r="H80" s="27"/>
      <c r="I80" s="27"/>
      <c r="J80" s="28"/>
      <c r="K80" s="29"/>
      <c r="L80" s="28"/>
      <c r="M80" s="27"/>
      <c r="N80" s="27"/>
      <c r="O80" s="27"/>
      <c r="P80" s="25"/>
      <c r="Q80" s="25"/>
      <c r="R80" s="25"/>
      <c r="S80" s="68"/>
      <c r="T80" s="29"/>
      <c r="U80" s="28"/>
      <c r="V80" s="28"/>
      <c r="W80" s="28"/>
      <c r="X80" s="28"/>
      <c r="Y80" s="28"/>
      <c r="Z80" s="28"/>
      <c r="AA80" s="28"/>
      <c r="AB80" s="28"/>
      <c r="AC80" s="28"/>
      <c r="AD80" s="28"/>
      <c r="AE80" s="28"/>
      <c r="AF80" s="28"/>
      <c r="AG80" s="28"/>
      <c r="AH80" s="28"/>
      <c r="AI80" s="28"/>
      <c r="AJ80" s="28"/>
      <c r="AK80" s="28"/>
      <c r="AL80" s="28"/>
      <c r="AM80" s="28"/>
      <c r="AN80" s="27"/>
      <c r="AO80" s="24"/>
      <c r="AP80" s="24"/>
      <c r="AQ80" s="24"/>
      <c r="AR80" s="27"/>
    </row>
    <row r="81" spans="1:44" x14ac:dyDescent="0.3">
      <c r="A81" s="26"/>
      <c r="B81" s="24"/>
      <c r="C81" s="25"/>
      <c r="D81" s="26"/>
      <c r="E81" s="6"/>
      <c r="F81" s="24"/>
      <c r="G81" s="26"/>
      <c r="H81" s="27"/>
      <c r="I81" s="27"/>
      <c r="J81" s="28"/>
      <c r="K81" s="29"/>
      <c r="L81" s="29"/>
      <c r="M81" s="27"/>
      <c r="N81" s="27"/>
      <c r="O81" s="27"/>
      <c r="P81" s="63"/>
      <c r="Q81" s="25"/>
      <c r="R81" s="25"/>
      <c r="S81" s="67"/>
      <c r="T81" s="29"/>
      <c r="U81" s="28"/>
      <c r="V81" s="28"/>
      <c r="W81" s="28"/>
      <c r="X81" s="28"/>
      <c r="Y81" s="28"/>
      <c r="Z81" s="28"/>
      <c r="AA81" s="28"/>
      <c r="AB81" s="28"/>
      <c r="AC81" s="28"/>
      <c r="AD81" s="28"/>
      <c r="AE81" s="28"/>
      <c r="AF81" s="28"/>
      <c r="AG81" s="28"/>
      <c r="AH81" s="28"/>
      <c r="AI81" s="28"/>
      <c r="AJ81" s="28"/>
      <c r="AK81" s="28"/>
      <c r="AL81" s="28"/>
      <c r="AM81" s="28"/>
      <c r="AN81" s="27"/>
      <c r="AO81" s="24"/>
      <c r="AP81" s="24"/>
      <c r="AQ81" s="24"/>
      <c r="AR81" s="27"/>
    </row>
    <row r="82" spans="1:44" x14ac:dyDescent="0.3">
      <c r="A82" s="26"/>
      <c r="B82" s="24"/>
      <c r="C82" s="25"/>
      <c r="D82" s="26"/>
      <c r="E82" s="6"/>
      <c r="F82" s="24"/>
      <c r="G82" s="26"/>
      <c r="H82" s="27"/>
      <c r="I82" s="27"/>
      <c r="J82" s="28"/>
      <c r="K82" s="29"/>
      <c r="L82" s="29"/>
      <c r="M82" s="27"/>
      <c r="N82" s="27"/>
      <c r="O82" s="27"/>
      <c r="P82" s="63"/>
      <c r="Q82" s="25"/>
      <c r="R82" s="25"/>
      <c r="S82" s="73"/>
      <c r="T82" s="29"/>
      <c r="U82" s="28"/>
      <c r="V82" s="28"/>
      <c r="W82" s="28"/>
      <c r="X82" s="28"/>
      <c r="Y82" s="28"/>
      <c r="Z82" s="28"/>
      <c r="AA82" s="28"/>
      <c r="AB82" s="28"/>
      <c r="AC82" s="28"/>
      <c r="AD82" s="28"/>
      <c r="AE82" s="28"/>
      <c r="AF82" s="28"/>
      <c r="AG82" s="28"/>
      <c r="AH82" s="28"/>
      <c r="AI82" s="28"/>
      <c r="AJ82" s="28"/>
      <c r="AK82" s="28"/>
      <c r="AL82" s="28"/>
      <c r="AM82" s="28"/>
      <c r="AN82" s="27"/>
      <c r="AO82" s="24"/>
      <c r="AP82" s="24"/>
      <c r="AQ82" s="24"/>
      <c r="AR82" s="27"/>
    </row>
    <row r="83" spans="1:44" x14ac:dyDescent="0.3">
      <c r="A83" s="26"/>
      <c r="B83" s="24"/>
      <c r="C83" s="25"/>
      <c r="D83" s="26"/>
      <c r="E83" s="6"/>
      <c r="F83" s="24"/>
      <c r="G83" s="26"/>
      <c r="H83" s="27"/>
      <c r="I83" s="27"/>
      <c r="J83" s="28"/>
      <c r="K83" s="29"/>
      <c r="L83" s="29"/>
      <c r="M83" s="27"/>
      <c r="N83" s="27"/>
      <c r="O83" s="27"/>
      <c r="P83" s="63"/>
      <c r="Q83" s="25"/>
      <c r="R83" s="25"/>
      <c r="S83" s="67"/>
      <c r="T83" s="29"/>
      <c r="U83" s="28"/>
      <c r="V83" s="28"/>
      <c r="W83" s="28"/>
      <c r="X83" s="28"/>
      <c r="Y83" s="28"/>
      <c r="Z83" s="28"/>
      <c r="AA83" s="28"/>
      <c r="AB83" s="28"/>
      <c r="AC83" s="28"/>
      <c r="AD83" s="28"/>
      <c r="AE83" s="28"/>
      <c r="AF83" s="28"/>
      <c r="AG83" s="28"/>
      <c r="AH83" s="28"/>
      <c r="AI83" s="28"/>
      <c r="AJ83" s="28"/>
      <c r="AK83" s="28"/>
      <c r="AL83" s="28"/>
      <c r="AM83" s="28"/>
      <c r="AN83" s="27"/>
      <c r="AO83" s="24"/>
      <c r="AP83" s="24"/>
      <c r="AQ83" s="24"/>
      <c r="AR83" s="27"/>
    </row>
    <row r="84" spans="1:44" x14ac:dyDescent="0.3">
      <c r="A84" s="26"/>
      <c r="B84" s="24"/>
      <c r="C84" s="25"/>
      <c r="D84" s="26"/>
      <c r="E84" s="6"/>
      <c r="F84" s="24"/>
      <c r="G84" s="26"/>
      <c r="H84" s="27"/>
      <c r="I84" s="27"/>
      <c r="J84" s="28"/>
      <c r="K84" s="29"/>
      <c r="L84" s="29"/>
      <c r="M84" s="27"/>
      <c r="N84" s="27"/>
      <c r="O84" s="27"/>
      <c r="P84" s="63"/>
      <c r="Q84" s="25"/>
      <c r="R84" s="25"/>
      <c r="S84" s="73"/>
      <c r="T84" s="29"/>
      <c r="U84" s="28"/>
      <c r="V84" s="28"/>
      <c r="W84" s="28"/>
      <c r="X84" s="28"/>
      <c r="Y84" s="28"/>
      <c r="Z84" s="28"/>
      <c r="AA84" s="28"/>
      <c r="AB84" s="28"/>
      <c r="AC84" s="28"/>
      <c r="AD84" s="28"/>
      <c r="AE84" s="28"/>
      <c r="AF84" s="28"/>
      <c r="AG84" s="28"/>
      <c r="AH84" s="28"/>
      <c r="AI84" s="28"/>
      <c r="AJ84" s="28"/>
      <c r="AK84" s="28"/>
      <c r="AL84" s="28"/>
      <c r="AM84" s="28"/>
      <c r="AN84" s="27"/>
      <c r="AO84" s="24"/>
      <c r="AP84" s="24"/>
      <c r="AQ84" s="24"/>
      <c r="AR84" s="27"/>
    </row>
    <row r="85" spans="1:44" x14ac:dyDescent="0.3">
      <c r="A85" s="26"/>
      <c r="B85" s="24"/>
      <c r="C85" s="25"/>
      <c r="D85" s="26"/>
      <c r="E85" s="6"/>
      <c r="F85" s="24"/>
      <c r="G85" s="25"/>
      <c r="H85" s="27"/>
      <c r="I85" s="27"/>
      <c r="J85" s="28"/>
      <c r="K85" s="29"/>
      <c r="L85" s="29"/>
      <c r="M85" s="27"/>
      <c r="N85" s="27"/>
      <c r="O85" s="27"/>
      <c r="P85" s="25"/>
      <c r="Q85" s="25"/>
      <c r="R85" s="25"/>
      <c r="S85" s="67"/>
      <c r="T85" s="29"/>
      <c r="U85" s="28"/>
      <c r="V85" s="28"/>
      <c r="W85" s="28"/>
      <c r="X85" s="28"/>
      <c r="Y85" s="28"/>
      <c r="Z85" s="28"/>
      <c r="AA85" s="28"/>
      <c r="AB85" s="28"/>
      <c r="AC85" s="28"/>
      <c r="AD85" s="28"/>
      <c r="AE85" s="28"/>
      <c r="AF85" s="28"/>
      <c r="AG85" s="28"/>
      <c r="AH85" s="28"/>
      <c r="AI85" s="28"/>
      <c r="AJ85" s="28"/>
      <c r="AK85" s="28"/>
      <c r="AL85" s="28"/>
      <c r="AM85" s="28"/>
      <c r="AN85" s="27"/>
      <c r="AO85" s="24"/>
      <c r="AP85" s="24"/>
      <c r="AQ85" s="24"/>
      <c r="AR85" s="27"/>
    </row>
    <row r="86" spans="1:44" x14ac:dyDescent="0.3">
      <c r="A86" s="26"/>
      <c r="B86" s="24"/>
      <c r="C86" s="25"/>
      <c r="D86" s="26"/>
      <c r="E86" s="6"/>
      <c r="F86" s="24"/>
      <c r="G86" s="25"/>
      <c r="H86" s="27"/>
      <c r="I86" s="27"/>
      <c r="J86" s="28"/>
      <c r="K86" s="29"/>
      <c r="L86" s="29"/>
      <c r="M86" s="27"/>
      <c r="N86" s="27"/>
      <c r="O86" s="27"/>
      <c r="P86" s="63"/>
      <c r="Q86" s="25"/>
      <c r="R86" s="67"/>
      <c r="S86" s="67"/>
      <c r="T86" s="29"/>
      <c r="U86" s="28"/>
      <c r="V86" s="28"/>
      <c r="W86" s="28"/>
      <c r="X86" s="28"/>
      <c r="Y86" s="28"/>
      <c r="Z86" s="28"/>
      <c r="AA86" s="28"/>
      <c r="AB86" s="28"/>
      <c r="AC86" s="28"/>
      <c r="AD86" s="28"/>
      <c r="AE86" s="28"/>
      <c r="AF86" s="28"/>
      <c r="AG86" s="28"/>
      <c r="AH86" s="28"/>
      <c r="AI86" s="28"/>
      <c r="AJ86" s="28"/>
      <c r="AK86" s="28"/>
      <c r="AL86" s="28"/>
      <c r="AM86" s="28"/>
      <c r="AN86" s="27"/>
      <c r="AO86" s="24"/>
      <c r="AP86" s="24"/>
      <c r="AQ86" s="24"/>
      <c r="AR86" s="27"/>
    </row>
    <row r="87" spans="1:44" x14ac:dyDescent="0.3">
      <c r="A87" s="26"/>
      <c r="B87" s="24"/>
      <c r="C87" s="25"/>
      <c r="D87" s="26"/>
      <c r="E87" s="6"/>
      <c r="F87" s="24"/>
      <c r="G87" s="26"/>
      <c r="H87" s="27"/>
      <c r="I87" s="27"/>
      <c r="J87" s="28"/>
      <c r="K87" s="29"/>
      <c r="L87" s="29"/>
      <c r="M87" s="27"/>
      <c r="N87" s="27"/>
      <c r="O87" s="27"/>
      <c r="P87" s="25"/>
      <c r="Q87" s="25"/>
      <c r="R87" s="25"/>
      <c r="S87" s="67"/>
      <c r="T87" s="29"/>
      <c r="U87" s="49"/>
      <c r="V87" s="28"/>
      <c r="W87" s="28"/>
      <c r="X87" s="28"/>
      <c r="Y87" s="28"/>
      <c r="Z87" s="28"/>
      <c r="AA87" s="28"/>
      <c r="AB87" s="28"/>
      <c r="AC87" s="28"/>
      <c r="AD87" s="28"/>
      <c r="AE87" s="28"/>
      <c r="AF87" s="28"/>
      <c r="AG87" s="28"/>
      <c r="AH87" s="28"/>
      <c r="AI87" s="28"/>
      <c r="AJ87" s="28"/>
      <c r="AK87" s="28"/>
      <c r="AL87" s="28"/>
      <c r="AM87" s="28"/>
      <c r="AN87" s="27"/>
      <c r="AO87" s="24"/>
      <c r="AP87" s="24"/>
      <c r="AQ87" s="24"/>
      <c r="AR87" s="27"/>
    </row>
    <row r="88" spans="1:44" x14ac:dyDescent="0.3">
      <c r="A88" s="26"/>
      <c r="B88" s="24"/>
      <c r="C88" s="25"/>
      <c r="D88" s="26"/>
      <c r="E88" s="6"/>
      <c r="F88" s="24"/>
      <c r="G88" s="26"/>
      <c r="H88" s="27"/>
      <c r="I88" s="27"/>
      <c r="J88" s="28"/>
      <c r="K88" s="29"/>
      <c r="L88" s="29"/>
      <c r="M88" s="27"/>
      <c r="N88" s="27"/>
      <c r="O88" s="27"/>
      <c r="P88" s="25"/>
      <c r="Q88" s="25"/>
      <c r="R88" s="25"/>
      <c r="S88" s="67"/>
      <c r="T88" s="29"/>
      <c r="U88" s="28"/>
      <c r="V88" s="28"/>
      <c r="W88" s="28"/>
      <c r="X88" s="28"/>
      <c r="Y88" s="28"/>
      <c r="Z88" s="28"/>
      <c r="AA88" s="28"/>
      <c r="AB88" s="28"/>
      <c r="AC88" s="28"/>
      <c r="AD88" s="28"/>
      <c r="AE88" s="28"/>
      <c r="AF88" s="28"/>
      <c r="AG88" s="28"/>
      <c r="AH88" s="28"/>
      <c r="AI88" s="28"/>
      <c r="AJ88" s="28"/>
      <c r="AK88" s="28"/>
      <c r="AL88" s="28"/>
      <c r="AM88" s="28"/>
      <c r="AN88" s="27"/>
      <c r="AO88" s="24"/>
      <c r="AP88" s="24"/>
      <c r="AQ88" s="24"/>
      <c r="AR88" s="27"/>
    </row>
    <row r="89" spans="1:44" x14ac:dyDescent="0.3">
      <c r="A89" s="26"/>
      <c r="B89" s="24"/>
      <c r="C89" s="25"/>
      <c r="D89" s="26"/>
      <c r="E89" s="6"/>
      <c r="F89" s="24"/>
      <c r="G89" s="26"/>
      <c r="H89" s="27"/>
      <c r="I89" s="27"/>
      <c r="J89" s="28"/>
      <c r="K89" s="29"/>
      <c r="L89" s="29"/>
      <c r="M89" s="27"/>
      <c r="N89" s="27"/>
      <c r="O89" s="27"/>
      <c r="P89" s="63"/>
      <c r="Q89" s="25"/>
      <c r="R89" s="25"/>
      <c r="S89" s="67"/>
      <c r="T89" s="29"/>
      <c r="U89" s="28"/>
      <c r="V89" s="28"/>
      <c r="W89" s="28"/>
      <c r="X89" s="28"/>
      <c r="Y89" s="28"/>
      <c r="Z89" s="28"/>
      <c r="AA89" s="28"/>
      <c r="AB89" s="28"/>
      <c r="AC89" s="28"/>
      <c r="AD89" s="28"/>
      <c r="AE89" s="28"/>
      <c r="AF89" s="28"/>
      <c r="AG89" s="28"/>
      <c r="AH89" s="28"/>
      <c r="AI89" s="28"/>
      <c r="AJ89" s="28"/>
      <c r="AK89" s="28"/>
      <c r="AL89" s="28"/>
      <c r="AM89" s="28"/>
      <c r="AN89" s="27"/>
      <c r="AO89" s="24"/>
      <c r="AP89" s="24"/>
      <c r="AQ89" s="24"/>
      <c r="AR89" s="27"/>
    </row>
    <row r="90" spans="1:44" x14ac:dyDescent="0.3">
      <c r="A90" s="26"/>
      <c r="B90" s="24"/>
      <c r="C90" s="25"/>
      <c r="D90" s="26"/>
      <c r="E90" s="6"/>
      <c r="F90" s="24"/>
      <c r="G90" s="26"/>
      <c r="H90" s="27"/>
      <c r="I90" s="27"/>
      <c r="J90" s="28"/>
      <c r="K90" s="29"/>
      <c r="L90" s="29"/>
      <c r="M90" s="27"/>
      <c r="N90" s="27"/>
      <c r="O90" s="27"/>
      <c r="P90" s="63"/>
      <c r="Q90" s="25"/>
      <c r="R90" s="25"/>
      <c r="S90" s="67"/>
      <c r="T90" s="29"/>
      <c r="U90" s="28"/>
      <c r="V90" s="28"/>
      <c r="W90" s="28"/>
      <c r="X90" s="28"/>
      <c r="Y90" s="28"/>
      <c r="Z90" s="28"/>
      <c r="AA90" s="28"/>
      <c r="AB90" s="28"/>
      <c r="AC90" s="28"/>
      <c r="AD90" s="28"/>
      <c r="AE90" s="28"/>
      <c r="AF90" s="28"/>
      <c r="AG90" s="28"/>
      <c r="AH90" s="28"/>
      <c r="AI90" s="28"/>
      <c r="AJ90" s="28"/>
      <c r="AK90" s="28"/>
      <c r="AL90" s="28"/>
      <c r="AM90" s="28"/>
      <c r="AN90" s="27"/>
      <c r="AO90" s="24"/>
      <c r="AP90" s="24"/>
      <c r="AQ90" s="24"/>
      <c r="AR90" s="27"/>
    </row>
    <row r="91" spans="1:44" x14ac:dyDescent="0.3">
      <c r="A91" s="26"/>
      <c r="B91" s="24"/>
      <c r="C91" s="25"/>
      <c r="D91" s="26"/>
      <c r="E91" s="6"/>
      <c r="F91" s="24"/>
      <c r="G91" s="26"/>
      <c r="H91" s="27"/>
      <c r="I91" s="27"/>
      <c r="J91" s="28"/>
      <c r="K91" s="29"/>
      <c r="L91" s="28"/>
      <c r="M91" s="27"/>
      <c r="N91" s="27"/>
      <c r="O91" s="27"/>
      <c r="P91" s="63"/>
      <c r="Q91" s="25"/>
      <c r="R91" s="25"/>
      <c r="S91" s="67"/>
      <c r="T91" s="29"/>
      <c r="U91" s="28"/>
      <c r="V91" s="28"/>
      <c r="W91" s="28"/>
      <c r="X91" s="28"/>
      <c r="Y91" s="28"/>
      <c r="Z91" s="28"/>
      <c r="AA91" s="28"/>
      <c r="AB91" s="28"/>
      <c r="AC91" s="28"/>
      <c r="AD91" s="28"/>
      <c r="AE91" s="28"/>
      <c r="AF91" s="28"/>
      <c r="AG91" s="28"/>
      <c r="AH91" s="28"/>
      <c r="AI91" s="28"/>
      <c r="AJ91" s="28"/>
      <c r="AK91" s="28"/>
      <c r="AL91" s="28"/>
      <c r="AM91" s="28"/>
      <c r="AN91" s="27"/>
      <c r="AO91" s="24"/>
      <c r="AP91" s="24"/>
      <c r="AQ91" s="24"/>
      <c r="AR91" s="27"/>
    </row>
    <row r="92" spans="1:44" x14ac:dyDescent="0.3">
      <c r="A92" s="26"/>
      <c r="B92" s="24"/>
      <c r="C92" s="25"/>
      <c r="D92" s="26"/>
      <c r="E92" s="6"/>
      <c r="F92" s="24"/>
      <c r="G92" s="26"/>
      <c r="H92" s="27"/>
      <c r="I92" s="27"/>
      <c r="J92" s="28"/>
      <c r="K92" s="29"/>
      <c r="L92" s="29"/>
      <c r="M92" s="27"/>
      <c r="N92" s="27"/>
      <c r="O92" s="27"/>
      <c r="P92" s="63"/>
      <c r="Q92" s="25"/>
      <c r="R92" s="25"/>
      <c r="S92" s="67"/>
      <c r="T92" s="29"/>
      <c r="U92" s="28"/>
      <c r="V92" s="28"/>
      <c r="W92" s="28"/>
      <c r="X92" s="28"/>
      <c r="Y92" s="28"/>
      <c r="Z92" s="28"/>
      <c r="AA92" s="28"/>
      <c r="AB92" s="28"/>
      <c r="AC92" s="28"/>
      <c r="AD92" s="28"/>
      <c r="AE92" s="28"/>
      <c r="AF92" s="28"/>
      <c r="AG92" s="28"/>
      <c r="AH92" s="28"/>
      <c r="AI92" s="28"/>
      <c r="AJ92" s="28"/>
      <c r="AK92" s="28"/>
      <c r="AL92" s="28"/>
      <c r="AM92" s="28"/>
      <c r="AN92" s="27"/>
      <c r="AO92" s="24"/>
      <c r="AP92" s="24"/>
      <c r="AQ92" s="24"/>
      <c r="AR92" s="47"/>
    </row>
    <row r="93" spans="1:44" x14ac:dyDescent="0.3">
      <c r="A93" s="26"/>
      <c r="B93" s="24"/>
      <c r="C93" s="25"/>
      <c r="D93" s="26"/>
      <c r="E93" s="6"/>
      <c r="F93" s="24"/>
      <c r="G93" s="26"/>
      <c r="H93" s="27"/>
      <c r="I93" s="27"/>
      <c r="J93" s="28"/>
      <c r="K93" s="29"/>
      <c r="L93" s="29"/>
      <c r="M93" s="27"/>
      <c r="N93" s="27"/>
      <c r="O93" s="27"/>
      <c r="P93" s="63"/>
      <c r="Q93" s="25"/>
      <c r="R93" s="25"/>
      <c r="S93" s="67"/>
      <c r="T93" s="29"/>
      <c r="U93" s="28"/>
      <c r="V93" s="28"/>
      <c r="W93" s="28"/>
      <c r="X93" s="28"/>
      <c r="Y93" s="28"/>
      <c r="Z93" s="28"/>
      <c r="AA93" s="28"/>
      <c r="AB93" s="28"/>
      <c r="AC93" s="28"/>
      <c r="AD93" s="28"/>
      <c r="AE93" s="28"/>
      <c r="AF93" s="28"/>
      <c r="AG93" s="28"/>
      <c r="AH93" s="28"/>
      <c r="AI93" s="28"/>
      <c r="AJ93" s="28"/>
      <c r="AK93" s="28"/>
      <c r="AL93" s="28"/>
      <c r="AM93" s="28"/>
      <c r="AN93" s="27"/>
      <c r="AO93" s="24"/>
      <c r="AP93" s="24"/>
      <c r="AQ93" s="24"/>
      <c r="AR93" s="27"/>
    </row>
    <row r="94" spans="1:44" x14ac:dyDescent="0.3">
      <c r="A94" s="26"/>
      <c r="B94" s="24"/>
      <c r="C94" s="25"/>
      <c r="D94" s="26"/>
      <c r="E94" s="6"/>
      <c r="F94" s="24"/>
      <c r="G94" s="26"/>
      <c r="H94" s="27"/>
      <c r="I94" s="27"/>
      <c r="J94" s="28"/>
      <c r="K94" s="29"/>
      <c r="L94" s="29"/>
      <c r="M94" s="27"/>
      <c r="N94" s="27"/>
      <c r="O94" s="27"/>
      <c r="P94" s="25"/>
      <c r="Q94" s="25"/>
      <c r="R94" s="25"/>
      <c r="S94" s="67"/>
      <c r="T94" s="29"/>
      <c r="U94" s="28"/>
      <c r="V94" s="28"/>
      <c r="W94" s="28"/>
      <c r="X94" s="28"/>
      <c r="Y94" s="28"/>
      <c r="Z94" s="28"/>
      <c r="AA94" s="28"/>
      <c r="AB94" s="28"/>
      <c r="AC94" s="28"/>
      <c r="AD94" s="28"/>
      <c r="AE94" s="28"/>
      <c r="AF94" s="28"/>
      <c r="AG94" s="28"/>
      <c r="AH94" s="28"/>
      <c r="AI94" s="28"/>
      <c r="AJ94" s="28"/>
      <c r="AK94" s="28"/>
      <c r="AL94" s="28"/>
      <c r="AM94" s="28"/>
      <c r="AN94" s="27"/>
      <c r="AO94" s="24"/>
      <c r="AP94" s="24"/>
      <c r="AQ94" s="24"/>
      <c r="AR94" s="27"/>
    </row>
    <row r="95" spans="1:44" x14ac:dyDescent="0.3">
      <c r="A95" s="26"/>
      <c r="B95" s="24"/>
      <c r="C95" s="25"/>
      <c r="D95" s="26"/>
      <c r="E95" s="6"/>
      <c r="F95" s="24"/>
      <c r="G95" s="26"/>
      <c r="H95" s="27"/>
      <c r="I95" s="27"/>
      <c r="J95" s="28"/>
      <c r="K95" s="29"/>
      <c r="L95" s="29"/>
      <c r="M95" s="27"/>
      <c r="N95" s="27"/>
      <c r="O95" s="27"/>
      <c r="P95" s="63"/>
      <c r="Q95" s="25"/>
      <c r="R95" s="25"/>
      <c r="S95" s="67"/>
      <c r="T95" s="29"/>
      <c r="U95" s="28"/>
      <c r="V95" s="28"/>
      <c r="W95" s="28"/>
      <c r="X95" s="28"/>
      <c r="Y95" s="28"/>
      <c r="Z95" s="28"/>
      <c r="AA95" s="28"/>
      <c r="AB95" s="28"/>
      <c r="AC95" s="28"/>
      <c r="AD95" s="28"/>
      <c r="AE95" s="28"/>
      <c r="AF95" s="28"/>
      <c r="AG95" s="28"/>
      <c r="AH95" s="28"/>
      <c r="AI95" s="28"/>
      <c r="AJ95" s="28"/>
      <c r="AK95" s="28"/>
      <c r="AL95" s="28"/>
      <c r="AM95" s="28"/>
      <c r="AN95" s="27"/>
      <c r="AO95" s="24"/>
      <c r="AP95" s="24"/>
      <c r="AQ95" s="24"/>
      <c r="AR95" s="27"/>
    </row>
    <row r="96" spans="1:44" x14ac:dyDescent="0.3">
      <c r="A96" s="26"/>
      <c r="B96" s="24"/>
      <c r="C96" s="25"/>
      <c r="D96" s="26"/>
      <c r="E96" s="6"/>
      <c r="F96" s="24"/>
      <c r="G96" s="26"/>
      <c r="H96" s="27"/>
      <c r="I96" s="27"/>
      <c r="J96" s="28"/>
      <c r="K96" s="29"/>
      <c r="L96" s="29"/>
      <c r="M96" s="27"/>
      <c r="N96" s="27"/>
      <c r="O96" s="27"/>
      <c r="P96" s="63"/>
      <c r="Q96" s="25"/>
      <c r="R96" s="25"/>
      <c r="S96" s="67"/>
      <c r="T96" s="29"/>
      <c r="U96" s="28"/>
      <c r="V96" s="28"/>
      <c r="W96" s="28"/>
      <c r="X96" s="28"/>
      <c r="Y96" s="28"/>
      <c r="Z96" s="28"/>
      <c r="AA96" s="28"/>
      <c r="AB96" s="28"/>
      <c r="AC96" s="28"/>
      <c r="AD96" s="28"/>
      <c r="AE96" s="28"/>
      <c r="AF96" s="28"/>
      <c r="AG96" s="28"/>
      <c r="AH96" s="28"/>
      <c r="AI96" s="28"/>
      <c r="AJ96" s="28"/>
      <c r="AK96" s="28"/>
      <c r="AL96" s="28"/>
      <c r="AM96" s="28"/>
      <c r="AN96" s="27"/>
      <c r="AO96" s="24"/>
      <c r="AP96" s="24"/>
      <c r="AQ96" s="24"/>
      <c r="AR96" s="27"/>
    </row>
    <row r="97" spans="1:44" x14ac:dyDescent="0.3">
      <c r="A97" s="26"/>
      <c r="B97" s="24"/>
      <c r="C97" s="25"/>
      <c r="D97" s="26"/>
      <c r="E97" s="6"/>
      <c r="F97" s="24"/>
      <c r="G97" s="26"/>
      <c r="H97" s="27"/>
      <c r="I97" s="27"/>
      <c r="J97" s="28"/>
      <c r="K97" s="29"/>
      <c r="L97" s="29"/>
      <c r="M97" s="27"/>
      <c r="N97" s="27"/>
      <c r="O97" s="27"/>
      <c r="P97" s="63"/>
      <c r="Q97" s="25"/>
      <c r="R97" s="25"/>
      <c r="S97" s="67"/>
      <c r="T97" s="29"/>
      <c r="U97" s="28"/>
      <c r="V97" s="28"/>
      <c r="W97" s="28"/>
      <c r="X97" s="28"/>
      <c r="Y97" s="28"/>
      <c r="Z97" s="28"/>
      <c r="AA97" s="28"/>
      <c r="AB97" s="28"/>
      <c r="AC97" s="28"/>
      <c r="AD97" s="28"/>
      <c r="AE97" s="28"/>
      <c r="AF97" s="28"/>
      <c r="AG97" s="28"/>
      <c r="AH97" s="28"/>
      <c r="AI97" s="28"/>
      <c r="AJ97" s="28"/>
      <c r="AK97" s="28"/>
      <c r="AL97" s="28"/>
      <c r="AM97" s="28"/>
      <c r="AN97" s="27"/>
      <c r="AO97" s="24"/>
      <c r="AP97" s="24"/>
      <c r="AQ97" s="24"/>
      <c r="AR97" s="27"/>
    </row>
    <row r="98" spans="1:44" x14ac:dyDescent="0.3">
      <c r="A98" s="26"/>
      <c r="B98" s="24"/>
      <c r="C98" s="25"/>
      <c r="D98" s="26"/>
      <c r="E98" s="6"/>
      <c r="F98" s="24"/>
      <c r="G98" s="26"/>
      <c r="H98" s="27"/>
      <c r="I98" s="27"/>
      <c r="J98" s="28"/>
      <c r="K98" s="29"/>
      <c r="L98" s="29"/>
      <c r="M98" s="27"/>
      <c r="N98" s="27"/>
      <c r="O98" s="27"/>
      <c r="P98" s="63"/>
      <c r="Q98" s="25"/>
      <c r="R98" s="25"/>
      <c r="S98" s="67"/>
      <c r="T98" s="29"/>
      <c r="U98" s="28"/>
      <c r="V98" s="28"/>
      <c r="W98" s="28"/>
      <c r="X98" s="28"/>
      <c r="Y98" s="28"/>
      <c r="Z98" s="28"/>
      <c r="AA98" s="28"/>
      <c r="AB98" s="28"/>
      <c r="AC98" s="28"/>
      <c r="AD98" s="28"/>
      <c r="AE98" s="28"/>
      <c r="AF98" s="28"/>
      <c r="AG98" s="28"/>
      <c r="AH98" s="28"/>
      <c r="AI98" s="28"/>
      <c r="AJ98" s="28"/>
      <c r="AK98" s="28"/>
      <c r="AL98" s="28"/>
      <c r="AM98" s="28"/>
      <c r="AN98" s="27"/>
      <c r="AO98" s="24"/>
      <c r="AP98" s="24"/>
      <c r="AQ98" s="24"/>
      <c r="AR98" s="27"/>
    </row>
    <row r="99" spans="1:44" x14ac:dyDescent="0.3">
      <c r="A99" s="26"/>
      <c r="B99" s="24"/>
      <c r="C99" s="25"/>
      <c r="D99" s="26"/>
      <c r="E99" s="26"/>
      <c r="F99" s="26"/>
      <c r="G99" s="26"/>
      <c r="H99" s="26"/>
      <c r="I99" s="27"/>
      <c r="J99" s="34"/>
      <c r="K99" s="34"/>
      <c r="L99" s="34"/>
      <c r="M99" s="34"/>
      <c r="N99" s="39"/>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row>
    <row r="100" spans="1:44" x14ac:dyDescent="0.3">
      <c r="A100" s="26"/>
      <c r="B100" s="24"/>
      <c r="C100" s="25"/>
      <c r="D100" s="26"/>
      <c r="E100" s="6"/>
      <c r="F100" s="24"/>
      <c r="G100" s="26"/>
      <c r="H100" s="40"/>
      <c r="I100" s="27"/>
      <c r="J100" s="28"/>
      <c r="K100" s="29"/>
      <c r="L100" s="29"/>
      <c r="M100" s="27"/>
      <c r="N100" s="27"/>
      <c r="O100" s="27"/>
      <c r="P100" s="63"/>
      <c r="Q100" s="25"/>
      <c r="R100" s="25"/>
      <c r="S100" s="67"/>
      <c r="T100" s="29"/>
      <c r="U100" s="28"/>
      <c r="V100" s="28"/>
      <c r="W100" s="28"/>
      <c r="X100" s="28"/>
      <c r="Y100" s="28"/>
      <c r="Z100" s="28"/>
      <c r="AA100" s="28"/>
      <c r="AB100" s="28"/>
      <c r="AC100" s="28"/>
      <c r="AD100" s="28"/>
      <c r="AE100" s="28"/>
      <c r="AF100" s="28"/>
      <c r="AG100" s="28"/>
      <c r="AH100" s="28"/>
      <c r="AI100" s="28"/>
      <c r="AJ100" s="28"/>
      <c r="AK100" s="28"/>
      <c r="AL100" s="28"/>
      <c r="AM100" s="28"/>
      <c r="AN100" s="27"/>
      <c r="AO100" s="24"/>
      <c r="AP100" s="24"/>
      <c r="AQ100" s="24"/>
      <c r="AR100" s="27"/>
    </row>
    <row r="101" spans="1:44" x14ac:dyDescent="0.3">
      <c r="A101" s="26"/>
      <c r="B101" s="24"/>
      <c r="C101" s="25"/>
      <c r="D101" s="26"/>
      <c r="E101" s="6"/>
      <c r="F101" s="24"/>
      <c r="G101" s="26"/>
      <c r="H101" s="40"/>
      <c r="I101" s="27"/>
      <c r="J101" s="28"/>
      <c r="K101" s="29"/>
      <c r="L101" s="29"/>
      <c r="M101" s="27"/>
      <c r="N101" s="27"/>
      <c r="O101" s="27"/>
      <c r="P101" s="25"/>
      <c r="Q101" s="25"/>
      <c r="R101" s="25"/>
      <c r="S101" s="67"/>
      <c r="T101" s="29"/>
      <c r="U101" s="28"/>
      <c r="V101" s="28"/>
      <c r="W101" s="28"/>
      <c r="X101" s="28"/>
      <c r="Y101" s="28"/>
      <c r="Z101" s="28"/>
      <c r="AA101" s="28"/>
      <c r="AB101" s="28"/>
      <c r="AC101" s="28"/>
      <c r="AD101" s="28"/>
      <c r="AE101" s="28"/>
      <c r="AF101" s="28"/>
      <c r="AG101" s="28"/>
      <c r="AH101" s="28"/>
      <c r="AI101" s="28"/>
      <c r="AJ101" s="28"/>
      <c r="AK101" s="28"/>
      <c r="AL101" s="28"/>
      <c r="AM101" s="28"/>
      <c r="AN101" s="27"/>
      <c r="AO101" s="24"/>
      <c r="AP101" s="24"/>
      <c r="AQ101" s="24"/>
      <c r="AR101" s="27"/>
    </row>
    <row r="102" spans="1:44" x14ac:dyDescent="0.3">
      <c r="A102" s="26"/>
      <c r="B102" s="24"/>
      <c r="C102" s="25"/>
      <c r="D102" s="26"/>
      <c r="E102" s="6"/>
      <c r="F102" s="24"/>
      <c r="G102" s="26"/>
      <c r="H102" s="40"/>
      <c r="I102" s="27"/>
      <c r="J102" s="28"/>
      <c r="K102" s="29"/>
      <c r="L102" s="29"/>
      <c r="M102" s="27"/>
      <c r="N102" s="27"/>
      <c r="O102" s="27"/>
      <c r="P102" s="63"/>
      <c r="Q102" s="25"/>
      <c r="R102" s="25"/>
      <c r="S102" s="67"/>
      <c r="T102" s="29"/>
      <c r="U102" s="28"/>
      <c r="V102" s="28"/>
      <c r="W102" s="28"/>
      <c r="X102" s="28"/>
      <c r="Y102" s="28"/>
      <c r="Z102" s="28"/>
      <c r="AA102" s="28"/>
      <c r="AB102" s="28"/>
      <c r="AC102" s="28"/>
      <c r="AD102" s="28"/>
      <c r="AE102" s="28"/>
      <c r="AF102" s="28"/>
      <c r="AG102" s="28"/>
      <c r="AH102" s="28"/>
      <c r="AI102" s="28"/>
      <c r="AJ102" s="28"/>
      <c r="AK102" s="28"/>
      <c r="AL102" s="28"/>
      <c r="AM102" s="28"/>
      <c r="AN102" s="27"/>
      <c r="AO102" s="24"/>
      <c r="AP102" s="24"/>
      <c r="AQ102" s="24"/>
      <c r="AR102" s="27"/>
    </row>
    <row r="103" spans="1:44" x14ac:dyDescent="0.3">
      <c r="A103" s="26"/>
      <c r="B103" s="24"/>
      <c r="C103" s="25"/>
      <c r="D103" s="26"/>
      <c r="E103" s="6"/>
      <c r="F103" s="24"/>
      <c r="G103" s="26"/>
      <c r="H103" s="27"/>
      <c r="I103" s="27"/>
      <c r="J103" s="28"/>
      <c r="K103" s="29"/>
      <c r="L103" s="29"/>
      <c r="M103" s="27"/>
      <c r="N103" s="27"/>
      <c r="O103" s="27"/>
      <c r="P103" s="63"/>
      <c r="Q103" s="25"/>
      <c r="R103" s="25"/>
      <c r="S103" s="68"/>
      <c r="T103" s="29"/>
      <c r="U103" s="28"/>
      <c r="V103" s="28"/>
      <c r="W103" s="28"/>
      <c r="X103" s="28"/>
      <c r="Y103" s="28"/>
      <c r="Z103" s="28"/>
      <c r="AA103" s="28"/>
      <c r="AB103" s="28"/>
      <c r="AC103" s="28"/>
      <c r="AD103" s="28"/>
      <c r="AE103" s="28"/>
      <c r="AF103" s="28"/>
      <c r="AG103" s="28"/>
      <c r="AH103" s="28"/>
      <c r="AI103" s="28"/>
      <c r="AJ103" s="28"/>
      <c r="AK103" s="28"/>
      <c r="AL103" s="28"/>
      <c r="AM103" s="28"/>
      <c r="AN103" s="27"/>
      <c r="AO103" s="24"/>
      <c r="AP103" s="24"/>
      <c r="AQ103" s="24"/>
      <c r="AR103" s="27"/>
    </row>
    <row r="104" spans="1:44" x14ac:dyDescent="0.3">
      <c r="A104" s="26"/>
      <c r="B104" s="24"/>
      <c r="C104" s="25"/>
      <c r="D104" s="26"/>
      <c r="E104" s="6"/>
      <c r="F104" s="24"/>
      <c r="G104" s="26"/>
      <c r="H104" s="27"/>
      <c r="I104" s="27"/>
      <c r="J104" s="28"/>
      <c r="K104" s="29"/>
      <c r="L104" s="29"/>
      <c r="M104" s="27"/>
      <c r="N104" s="27"/>
      <c r="O104" s="27"/>
      <c r="P104" s="25"/>
      <c r="Q104" s="25"/>
      <c r="R104" s="25"/>
      <c r="S104" s="68"/>
      <c r="T104" s="29"/>
      <c r="U104" s="49"/>
      <c r="V104" s="28"/>
      <c r="W104" s="28"/>
      <c r="X104" s="28"/>
      <c r="Y104" s="28"/>
      <c r="Z104" s="28"/>
      <c r="AA104" s="28"/>
      <c r="AB104" s="28"/>
      <c r="AC104" s="28"/>
      <c r="AD104" s="28"/>
      <c r="AE104" s="28"/>
      <c r="AF104" s="28"/>
      <c r="AG104" s="28"/>
      <c r="AH104" s="28"/>
      <c r="AI104" s="28"/>
      <c r="AJ104" s="28"/>
      <c r="AK104" s="28"/>
      <c r="AL104" s="28"/>
      <c r="AM104" s="28"/>
      <c r="AN104" s="27"/>
      <c r="AO104" s="24"/>
      <c r="AP104" s="24"/>
      <c r="AQ104" s="24"/>
      <c r="AR104" s="27"/>
    </row>
    <row r="105" spans="1:44" x14ac:dyDescent="0.3">
      <c r="A105" s="26"/>
      <c r="B105" s="24"/>
      <c r="C105" s="25"/>
      <c r="D105" s="26"/>
      <c r="E105" s="6"/>
      <c r="F105" s="24"/>
      <c r="G105" s="26"/>
      <c r="H105" s="27"/>
      <c r="I105" s="27"/>
      <c r="J105" s="28"/>
      <c r="K105" s="29"/>
      <c r="L105" s="29"/>
      <c r="M105" s="27"/>
      <c r="N105" s="27"/>
      <c r="O105" s="27"/>
      <c r="P105" s="63"/>
      <c r="Q105" s="25"/>
      <c r="R105" s="25"/>
      <c r="S105" s="67"/>
      <c r="T105" s="29"/>
      <c r="U105" s="28"/>
      <c r="V105" s="28"/>
      <c r="W105" s="28"/>
      <c r="X105" s="28"/>
      <c r="Y105" s="28"/>
      <c r="Z105" s="28"/>
      <c r="AA105" s="28"/>
      <c r="AB105" s="28"/>
      <c r="AC105" s="28"/>
      <c r="AD105" s="28"/>
      <c r="AE105" s="28"/>
      <c r="AF105" s="28"/>
      <c r="AG105" s="28"/>
      <c r="AH105" s="28"/>
      <c r="AI105" s="28"/>
      <c r="AJ105" s="28"/>
      <c r="AK105" s="28"/>
      <c r="AL105" s="28"/>
      <c r="AM105" s="28"/>
      <c r="AN105" s="27"/>
      <c r="AO105" s="24"/>
      <c r="AP105" s="24"/>
      <c r="AQ105" s="24"/>
      <c r="AR105" s="27"/>
    </row>
    <row r="106" spans="1:44" x14ac:dyDescent="0.3">
      <c r="A106" s="26"/>
      <c r="B106" s="24"/>
      <c r="C106" s="25"/>
      <c r="D106" s="26"/>
      <c r="E106" s="6"/>
      <c r="F106" s="24"/>
      <c r="G106" s="26"/>
      <c r="H106" s="27"/>
      <c r="I106" s="27"/>
      <c r="J106" s="28"/>
      <c r="K106" s="29"/>
      <c r="L106" s="29"/>
      <c r="M106" s="27"/>
      <c r="N106" s="27"/>
      <c r="O106" s="27"/>
      <c r="P106" s="63"/>
      <c r="Q106" s="25"/>
      <c r="R106" s="25"/>
      <c r="S106" s="68"/>
      <c r="T106" s="29"/>
      <c r="U106" s="49"/>
      <c r="V106" s="28"/>
      <c r="W106" s="28"/>
      <c r="X106" s="28"/>
      <c r="Y106" s="28"/>
      <c r="Z106" s="28"/>
      <c r="AA106" s="28"/>
      <c r="AB106" s="28"/>
      <c r="AC106" s="28"/>
      <c r="AD106" s="28"/>
      <c r="AE106" s="28"/>
      <c r="AF106" s="28"/>
      <c r="AG106" s="28"/>
      <c r="AH106" s="28"/>
      <c r="AI106" s="28"/>
      <c r="AJ106" s="28"/>
      <c r="AK106" s="28"/>
      <c r="AL106" s="28"/>
      <c r="AM106" s="28"/>
      <c r="AN106" s="27"/>
      <c r="AO106" s="24"/>
      <c r="AP106" s="24"/>
      <c r="AQ106" s="24"/>
      <c r="AR106" s="27"/>
    </row>
    <row r="107" spans="1:44" x14ac:dyDescent="0.3">
      <c r="A107" s="26"/>
      <c r="B107" s="24"/>
      <c r="C107" s="25"/>
      <c r="D107" s="26"/>
      <c r="E107" s="6"/>
      <c r="F107" s="24"/>
      <c r="G107" s="26"/>
      <c r="H107" s="27"/>
      <c r="I107" s="27"/>
      <c r="J107" s="28"/>
      <c r="K107" s="29"/>
      <c r="L107" s="29"/>
      <c r="M107" s="27"/>
      <c r="N107" s="27"/>
      <c r="O107" s="27"/>
      <c r="P107" s="63"/>
      <c r="Q107" s="25"/>
      <c r="R107" s="25"/>
      <c r="S107" s="67"/>
      <c r="T107" s="29"/>
      <c r="U107" s="28"/>
      <c r="V107" s="28"/>
      <c r="W107" s="28"/>
      <c r="X107" s="28"/>
      <c r="Y107" s="28"/>
      <c r="Z107" s="28"/>
      <c r="AA107" s="28"/>
      <c r="AB107" s="28"/>
      <c r="AC107" s="28"/>
      <c r="AD107" s="28"/>
      <c r="AE107" s="28"/>
      <c r="AF107" s="28"/>
      <c r="AG107" s="28"/>
      <c r="AH107" s="28"/>
      <c r="AI107" s="28"/>
      <c r="AJ107" s="28"/>
      <c r="AK107" s="28"/>
      <c r="AL107" s="28"/>
      <c r="AM107" s="28"/>
      <c r="AN107" s="27"/>
      <c r="AO107" s="24"/>
      <c r="AP107" s="24"/>
      <c r="AQ107" s="24"/>
      <c r="AR107" s="27"/>
    </row>
    <row r="108" spans="1:44" x14ac:dyDescent="0.3">
      <c r="A108" s="26"/>
      <c r="B108" s="24"/>
      <c r="C108" s="25"/>
      <c r="D108" s="26"/>
      <c r="E108" s="6"/>
      <c r="F108" s="24"/>
      <c r="G108" s="25"/>
      <c r="H108" s="27"/>
      <c r="J108" s="28"/>
      <c r="K108" s="29"/>
      <c r="L108" s="29"/>
      <c r="M108" s="27"/>
      <c r="N108" s="27"/>
      <c r="O108" s="27"/>
      <c r="P108" s="63"/>
      <c r="Q108" s="25"/>
      <c r="R108" s="25"/>
      <c r="S108" s="67"/>
      <c r="T108" s="29"/>
      <c r="U108" s="28"/>
      <c r="V108" s="28"/>
      <c r="W108" s="28"/>
      <c r="X108" s="28"/>
      <c r="Y108" s="28"/>
      <c r="Z108" s="28"/>
      <c r="AA108" s="28"/>
      <c r="AB108" s="28"/>
      <c r="AC108" s="28"/>
      <c r="AD108" s="28"/>
      <c r="AE108" s="28"/>
      <c r="AF108" s="28"/>
      <c r="AG108" s="28"/>
      <c r="AH108" s="28"/>
      <c r="AI108" s="28"/>
      <c r="AJ108" s="28"/>
      <c r="AK108" s="28"/>
      <c r="AL108" s="28"/>
      <c r="AM108" s="28"/>
      <c r="AN108" s="27"/>
      <c r="AO108" s="24"/>
      <c r="AP108" s="24"/>
      <c r="AQ108" s="24"/>
      <c r="AR108" s="27"/>
    </row>
    <row r="109" spans="1:44" x14ac:dyDescent="0.3">
      <c r="A109" s="26"/>
      <c r="B109" s="24"/>
      <c r="C109" s="25"/>
      <c r="D109" s="26"/>
      <c r="E109" s="6"/>
      <c r="F109" s="24"/>
      <c r="G109" s="26"/>
      <c r="H109" s="27"/>
      <c r="I109" s="27"/>
      <c r="J109" s="28"/>
      <c r="K109" s="29"/>
      <c r="L109" s="29"/>
      <c r="M109" s="27"/>
      <c r="N109" s="27"/>
      <c r="O109" s="27"/>
      <c r="P109" s="63"/>
      <c r="Q109" s="25"/>
      <c r="R109" s="25"/>
      <c r="S109" s="67"/>
      <c r="T109" s="29"/>
      <c r="U109" s="28"/>
      <c r="V109" s="28"/>
      <c r="W109" s="28"/>
      <c r="X109" s="28"/>
      <c r="Y109" s="28"/>
      <c r="Z109" s="28"/>
      <c r="AA109" s="28"/>
      <c r="AB109" s="28"/>
      <c r="AC109" s="28"/>
      <c r="AD109" s="28"/>
      <c r="AE109" s="28"/>
      <c r="AF109" s="28"/>
      <c r="AG109" s="28"/>
      <c r="AH109" s="28"/>
      <c r="AI109" s="28"/>
      <c r="AJ109" s="28"/>
      <c r="AK109" s="28"/>
      <c r="AL109" s="28"/>
      <c r="AM109" s="28"/>
      <c r="AN109" s="27"/>
      <c r="AO109" s="24"/>
      <c r="AP109" s="24"/>
      <c r="AQ109" s="24"/>
      <c r="AR109" s="27"/>
    </row>
    <row r="110" spans="1:44" x14ac:dyDescent="0.3">
      <c r="A110" s="26"/>
      <c r="B110" s="24"/>
      <c r="C110" s="25"/>
      <c r="D110" s="26"/>
      <c r="E110" s="6"/>
      <c r="F110" s="24"/>
      <c r="G110" s="26"/>
      <c r="H110" s="27"/>
      <c r="J110" s="28"/>
      <c r="K110" s="29"/>
      <c r="L110" s="29"/>
      <c r="M110" s="27"/>
      <c r="N110" s="27"/>
      <c r="O110" s="27"/>
      <c r="P110" s="63"/>
      <c r="Q110" s="25"/>
      <c r="R110" s="25"/>
      <c r="S110" s="68"/>
      <c r="T110" s="29"/>
      <c r="U110" s="49"/>
      <c r="V110" s="28"/>
      <c r="W110" s="28"/>
      <c r="X110" s="28"/>
      <c r="Y110" s="28"/>
      <c r="Z110" s="28"/>
      <c r="AA110" s="28"/>
      <c r="AB110" s="28"/>
      <c r="AC110" s="28"/>
      <c r="AD110" s="28"/>
      <c r="AE110" s="28"/>
      <c r="AF110" s="28"/>
      <c r="AG110" s="28"/>
      <c r="AH110" s="28"/>
      <c r="AI110" s="28"/>
      <c r="AJ110" s="28"/>
      <c r="AK110" s="28"/>
      <c r="AL110" s="28"/>
      <c r="AM110" s="28"/>
      <c r="AN110" s="27"/>
      <c r="AO110" s="24"/>
      <c r="AP110" s="24"/>
      <c r="AQ110" s="24"/>
      <c r="AR110" s="27"/>
    </row>
    <row r="111" spans="1:44" x14ac:dyDescent="0.3">
      <c r="A111" s="26"/>
      <c r="B111" s="24"/>
      <c r="C111" s="25"/>
      <c r="D111" s="26"/>
      <c r="E111" s="6"/>
      <c r="F111" s="24"/>
      <c r="G111" s="26"/>
      <c r="H111" s="27"/>
      <c r="I111" s="27"/>
      <c r="J111" s="28"/>
      <c r="K111" s="29"/>
      <c r="L111" s="29"/>
      <c r="M111" s="27"/>
      <c r="N111" s="27"/>
      <c r="O111" s="27"/>
      <c r="P111" s="63"/>
      <c r="Q111" s="25"/>
      <c r="R111" s="25"/>
      <c r="S111" s="67"/>
      <c r="T111" s="29"/>
      <c r="U111" s="28"/>
      <c r="V111" s="28"/>
      <c r="W111" s="28"/>
      <c r="X111" s="28"/>
      <c r="Y111" s="28"/>
      <c r="Z111" s="28"/>
      <c r="AA111" s="28"/>
      <c r="AB111" s="28"/>
      <c r="AC111" s="28"/>
      <c r="AD111" s="28"/>
      <c r="AE111" s="28"/>
      <c r="AF111" s="28"/>
      <c r="AG111" s="28"/>
      <c r="AH111" s="28"/>
      <c r="AI111" s="28"/>
      <c r="AJ111" s="28"/>
      <c r="AK111" s="28"/>
      <c r="AL111" s="28"/>
      <c r="AM111" s="28"/>
      <c r="AN111" s="27"/>
      <c r="AO111" s="24"/>
      <c r="AP111" s="24"/>
      <c r="AQ111" s="24"/>
      <c r="AR111" s="27"/>
    </row>
    <row r="112" spans="1:44" x14ac:dyDescent="0.3">
      <c r="A112" s="26"/>
      <c r="B112" s="24"/>
      <c r="C112" s="25"/>
      <c r="D112" s="26"/>
      <c r="E112" s="6"/>
      <c r="F112" s="24"/>
      <c r="G112" s="26"/>
      <c r="H112" s="27"/>
      <c r="I112" s="27"/>
      <c r="J112" s="28"/>
      <c r="K112" s="29"/>
      <c r="L112" s="29"/>
      <c r="M112" s="27"/>
      <c r="N112" s="27"/>
      <c r="O112" s="27"/>
      <c r="P112" s="63"/>
      <c r="Q112" s="25"/>
      <c r="R112" s="25"/>
      <c r="S112" s="67"/>
      <c r="T112" s="29"/>
      <c r="U112" s="28"/>
      <c r="V112" s="28"/>
      <c r="W112" s="28"/>
      <c r="X112" s="28"/>
      <c r="Y112" s="28"/>
      <c r="Z112" s="28"/>
      <c r="AA112" s="28"/>
      <c r="AB112" s="28"/>
      <c r="AC112" s="28"/>
      <c r="AD112" s="28"/>
      <c r="AE112" s="28"/>
      <c r="AF112" s="28"/>
      <c r="AG112" s="28"/>
      <c r="AH112" s="28"/>
      <c r="AI112" s="28"/>
      <c r="AJ112" s="28"/>
      <c r="AK112" s="28"/>
      <c r="AL112" s="28"/>
      <c r="AM112" s="28"/>
      <c r="AN112" s="27"/>
      <c r="AO112" s="24"/>
      <c r="AP112" s="24"/>
      <c r="AQ112" s="24"/>
      <c r="AR112" s="27"/>
    </row>
    <row r="113" spans="1:44" x14ac:dyDescent="0.3">
      <c r="A113" s="26"/>
      <c r="B113" s="24"/>
      <c r="C113" s="25"/>
      <c r="D113" s="26"/>
      <c r="E113" s="6"/>
      <c r="F113" s="24"/>
      <c r="G113" s="26"/>
      <c r="H113" s="27"/>
      <c r="I113" s="27"/>
      <c r="J113" s="28"/>
      <c r="K113" s="29"/>
      <c r="L113" s="29"/>
      <c r="M113" s="27"/>
      <c r="N113" s="27"/>
      <c r="O113" s="27"/>
      <c r="P113" s="63"/>
      <c r="Q113" s="25"/>
      <c r="R113" s="25"/>
      <c r="S113" s="67"/>
      <c r="T113" s="29"/>
      <c r="U113" s="28"/>
      <c r="V113" s="28"/>
      <c r="W113" s="28"/>
      <c r="X113" s="28"/>
      <c r="Y113" s="28"/>
      <c r="Z113" s="28"/>
      <c r="AA113" s="28"/>
      <c r="AB113" s="28"/>
      <c r="AC113" s="28"/>
      <c r="AD113" s="28"/>
      <c r="AE113" s="28"/>
      <c r="AF113" s="28"/>
      <c r="AG113" s="28"/>
      <c r="AH113" s="28"/>
      <c r="AI113" s="28"/>
      <c r="AJ113" s="28"/>
      <c r="AK113" s="28"/>
      <c r="AL113" s="28"/>
      <c r="AM113" s="28"/>
      <c r="AN113" s="27"/>
      <c r="AO113" s="24"/>
      <c r="AP113" s="24"/>
      <c r="AQ113" s="24"/>
      <c r="AR113" s="27"/>
    </row>
    <row r="114" spans="1:44" x14ac:dyDescent="0.3">
      <c r="A114" s="26"/>
      <c r="B114" s="24"/>
      <c r="C114" s="25"/>
      <c r="D114" s="26"/>
      <c r="E114" s="6"/>
      <c r="F114" s="24"/>
      <c r="G114" s="25"/>
      <c r="H114" s="27"/>
      <c r="I114" s="27"/>
      <c r="J114" s="28"/>
      <c r="K114" s="29"/>
      <c r="L114" s="29"/>
      <c r="M114" s="27"/>
      <c r="N114" s="27"/>
      <c r="O114" s="27"/>
      <c r="P114" s="63"/>
      <c r="Q114" s="25"/>
      <c r="R114" s="25"/>
      <c r="S114" s="67"/>
      <c r="T114" s="29"/>
      <c r="U114" s="28"/>
      <c r="V114" s="28"/>
      <c r="W114" s="28"/>
      <c r="X114" s="28"/>
      <c r="Y114" s="28"/>
      <c r="Z114" s="28"/>
      <c r="AA114" s="28"/>
      <c r="AB114" s="28"/>
      <c r="AC114" s="28"/>
      <c r="AD114" s="28"/>
      <c r="AE114" s="28"/>
      <c r="AF114" s="28"/>
      <c r="AG114" s="28"/>
      <c r="AH114" s="28"/>
      <c r="AI114" s="28"/>
      <c r="AJ114" s="28"/>
      <c r="AK114" s="28"/>
      <c r="AL114" s="28"/>
      <c r="AM114" s="28"/>
      <c r="AN114" s="27"/>
      <c r="AO114" s="24"/>
      <c r="AP114" s="24"/>
      <c r="AQ114" s="24"/>
      <c r="AR114" s="27"/>
    </row>
    <row r="115" spans="1:44" x14ac:dyDescent="0.3">
      <c r="A115" s="26"/>
      <c r="B115" s="24"/>
      <c r="C115" s="25"/>
      <c r="D115" s="26"/>
      <c r="E115" s="6"/>
      <c r="F115" s="24"/>
      <c r="G115" s="26"/>
      <c r="H115" s="27"/>
      <c r="I115" s="27"/>
      <c r="J115" s="28"/>
      <c r="K115" s="29"/>
      <c r="L115" s="29"/>
      <c r="M115" s="27"/>
      <c r="N115" s="27"/>
      <c r="O115" s="27"/>
      <c r="P115" s="63"/>
      <c r="Q115" s="25"/>
      <c r="R115" s="25"/>
      <c r="S115" s="67"/>
      <c r="T115" s="29"/>
      <c r="U115" s="28"/>
      <c r="V115" s="28"/>
      <c r="W115" s="28"/>
      <c r="X115" s="28"/>
      <c r="Y115" s="28"/>
      <c r="Z115" s="28"/>
      <c r="AA115" s="28"/>
      <c r="AB115" s="28"/>
      <c r="AC115" s="28"/>
      <c r="AD115" s="28"/>
      <c r="AE115" s="28"/>
      <c r="AF115" s="28"/>
      <c r="AG115" s="28"/>
      <c r="AH115" s="28"/>
      <c r="AI115" s="28"/>
      <c r="AJ115" s="28"/>
      <c r="AK115" s="28"/>
      <c r="AL115" s="28"/>
      <c r="AM115" s="28"/>
      <c r="AN115" s="27"/>
      <c r="AO115" s="24"/>
      <c r="AP115" s="24"/>
      <c r="AQ115" s="24"/>
      <c r="AR115" s="27"/>
    </row>
    <row r="116" spans="1:44" x14ac:dyDescent="0.3">
      <c r="A116" s="26"/>
      <c r="B116" s="24"/>
      <c r="C116" s="25"/>
      <c r="D116" s="26"/>
      <c r="E116" s="6"/>
      <c r="F116" s="24"/>
      <c r="G116" s="26"/>
      <c r="H116" s="27"/>
      <c r="I116" s="27"/>
      <c r="J116" s="28"/>
      <c r="K116" s="29"/>
      <c r="L116" s="29"/>
      <c r="M116" s="27"/>
      <c r="N116" s="27"/>
      <c r="O116" s="27"/>
      <c r="P116" s="63"/>
      <c r="Q116" s="25"/>
      <c r="R116" s="25"/>
      <c r="S116" s="67"/>
      <c r="T116" s="29"/>
      <c r="U116" s="28"/>
      <c r="V116" s="28"/>
      <c r="W116" s="28"/>
      <c r="X116" s="28"/>
      <c r="Y116" s="28"/>
      <c r="Z116" s="28"/>
      <c r="AA116" s="28"/>
      <c r="AB116" s="28"/>
      <c r="AC116" s="28"/>
      <c r="AD116" s="28"/>
      <c r="AE116" s="28"/>
      <c r="AF116" s="28"/>
      <c r="AG116" s="28"/>
      <c r="AH116" s="28"/>
      <c r="AI116" s="28"/>
      <c r="AJ116" s="28"/>
      <c r="AK116" s="28"/>
      <c r="AL116" s="28"/>
      <c r="AM116" s="28"/>
      <c r="AN116" s="27"/>
      <c r="AO116" s="24"/>
      <c r="AP116" s="24"/>
      <c r="AQ116" s="24"/>
      <c r="AR116" s="27"/>
    </row>
    <row r="117" spans="1:44" x14ac:dyDescent="0.3">
      <c r="A117" s="26"/>
      <c r="B117" s="24"/>
      <c r="C117" s="25"/>
      <c r="D117" s="26"/>
      <c r="E117" s="6"/>
      <c r="F117" s="24"/>
      <c r="G117" s="26"/>
      <c r="H117" s="27"/>
      <c r="I117" s="27"/>
      <c r="J117" s="28"/>
      <c r="K117" s="29"/>
      <c r="L117" s="29"/>
      <c r="M117" s="27"/>
      <c r="N117" s="27"/>
      <c r="O117" s="27"/>
      <c r="P117" s="63"/>
      <c r="Q117" s="25"/>
      <c r="R117" s="25"/>
      <c r="S117" s="67"/>
      <c r="T117" s="29"/>
      <c r="U117" s="28"/>
      <c r="V117" s="28"/>
      <c r="W117" s="28"/>
      <c r="X117" s="28"/>
      <c r="Y117" s="28"/>
      <c r="Z117" s="28"/>
      <c r="AA117" s="28"/>
      <c r="AB117" s="28"/>
      <c r="AC117" s="28"/>
      <c r="AD117" s="28"/>
      <c r="AE117" s="28"/>
      <c r="AF117" s="28"/>
      <c r="AG117" s="28"/>
      <c r="AH117" s="28"/>
      <c r="AI117" s="28"/>
      <c r="AJ117" s="28"/>
      <c r="AK117" s="28"/>
      <c r="AL117" s="28"/>
      <c r="AM117" s="28"/>
      <c r="AN117" s="27"/>
      <c r="AO117" s="24"/>
      <c r="AP117" s="24"/>
      <c r="AQ117" s="24"/>
      <c r="AR117" s="27"/>
    </row>
    <row r="118" spans="1:44" x14ac:dyDescent="0.3">
      <c r="A118" s="26"/>
      <c r="B118" s="24"/>
      <c r="C118" s="25"/>
      <c r="D118" s="26"/>
      <c r="E118" s="6"/>
      <c r="F118" s="24"/>
      <c r="G118" s="26"/>
      <c r="H118" s="27"/>
      <c r="I118" s="27"/>
      <c r="J118" s="28"/>
      <c r="K118" s="29"/>
      <c r="L118" s="29"/>
      <c r="M118" s="27"/>
      <c r="N118" s="27"/>
      <c r="O118" s="27"/>
      <c r="P118" s="63"/>
      <c r="Q118" s="25"/>
      <c r="R118" s="25"/>
      <c r="S118" s="67"/>
      <c r="T118" s="29"/>
      <c r="U118" s="28"/>
      <c r="V118" s="28"/>
      <c r="W118" s="28"/>
      <c r="X118" s="28"/>
      <c r="Y118" s="28"/>
      <c r="Z118" s="28"/>
      <c r="AA118" s="28"/>
      <c r="AB118" s="28"/>
      <c r="AC118" s="28"/>
      <c r="AD118" s="28"/>
      <c r="AE118" s="28"/>
      <c r="AF118" s="28"/>
      <c r="AG118" s="28"/>
      <c r="AH118" s="28"/>
      <c r="AI118" s="28"/>
      <c r="AJ118" s="28"/>
      <c r="AK118" s="28"/>
      <c r="AL118" s="28"/>
      <c r="AM118" s="28"/>
      <c r="AN118" s="27"/>
      <c r="AO118" s="24"/>
      <c r="AP118" s="24"/>
      <c r="AQ118" s="24"/>
      <c r="AR118" s="27"/>
    </row>
    <row r="119" spans="1:44" x14ac:dyDescent="0.3">
      <c r="A119" s="26"/>
      <c r="B119" s="24"/>
      <c r="C119" s="25"/>
      <c r="D119" s="26"/>
      <c r="E119" s="6"/>
      <c r="F119" s="24"/>
      <c r="G119" s="25"/>
      <c r="H119" s="27"/>
      <c r="I119" s="27"/>
      <c r="J119" s="28"/>
      <c r="K119" s="29"/>
      <c r="L119" s="29"/>
      <c r="M119" s="27"/>
      <c r="N119" s="27"/>
      <c r="O119" s="27"/>
      <c r="P119" s="63"/>
      <c r="Q119" s="25"/>
      <c r="R119" s="25"/>
      <c r="S119" s="67"/>
      <c r="T119" s="29"/>
      <c r="U119" s="28"/>
      <c r="V119" s="28"/>
      <c r="W119" s="28"/>
      <c r="X119" s="28"/>
      <c r="Y119" s="28"/>
      <c r="Z119" s="28"/>
      <c r="AA119" s="28"/>
      <c r="AB119" s="28"/>
      <c r="AC119" s="28"/>
      <c r="AD119" s="28"/>
      <c r="AE119" s="28"/>
      <c r="AF119" s="28"/>
      <c r="AG119" s="28"/>
      <c r="AH119" s="28"/>
      <c r="AI119" s="28"/>
      <c r="AJ119" s="28"/>
      <c r="AK119" s="28"/>
      <c r="AL119" s="28"/>
      <c r="AM119" s="28"/>
      <c r="AN119" s="27"/>
      <c r="AO119" s="24"/>
      <c r="AP119" s="24"/>
      <c r="AQ119" s="24"/>
      <c r="AR119" s="27"/>
    </row>
    <row r="120" spans="1:44" x14ac:dyDescent="0.3">
      <c r="A120" s="42"/>
      <c r="B120" s="43"/>
      <c r="C120" s="44"/>
      <c r="D120" s="42"/>
      <c r="E120" s="6"/>
      <c r="F120" s="43"/>
      <c r="G120" s="42"/>
      <c r="H120" s="45"/>
      <c r="I120" s="45"/>
      <c r="J120" s="28"/>
      <c r="K120" s="29"/>
      <c r="L120" s="29"/>
      <c r="M120" s="45"/>
      <c r="N120" s="45"/>
      <c r="O120" s="45"/>
      <c r="P120" s="75"/>
      <c r="Q120" s="44"/>
      <c r="R120" s="44"/>
      <c r="S120" s="76"/>
      <c r="T120" s="29"/>
      <c r="U120" s="28"/>
      <c r="V120" s="28"/>
      <c r="W120" s="77"/>
      <c r="X120" s="77"/>
      <c r="Y120" s="77"/>
      <c r="Z120" s="77"/>
      <c r="AA120" s="77"/>
      <c r="AB120" s="77"/>
      <c r="AC120" s="77"/>
      <c r="AD120" s="77"/>
      <c r="AE120" s="77"/>
      <c r="AF120" s="77"/>
      <c r="AG120" s="77"/>
      <c r="AH120" s="77"/>
      <c r="AI120" s="77"/>
      <c r="AJ120" s="77"/>
      <c r="AK120" s="77"/>
      <c r="AL120" s="28"/>
      <c r="AM120" s="28"/>
      <c r="AN120" s="45"/>
      <c r="AO120" s="43"/>
      <c r="AP120" s="43"/>
      <c r="AQ120" s="43"/>
      <c r="AR120" s="27"/>
    </row>
    <row r="121" spans="1:44" x14ac:dyDescent="0.3">
      <c r="A121" s="26"/>
      <c r="B121" s="24"/>
      <c r="C121" s="25"/>
      <c r="D121" s="26"/>
      <c r="E121" s="6"/>
      <c r="F121" s="24"/>
      <c r="G121" s="25"/>
      <c r="H121" s="27"/>
      <c r="I121" s="27"/>
      <c r="J121" s="28"/>
      <c r="K121" s="29"/>
      <c r="L121" s="29"/>
      <c r="M121" s="27"/>
      <c r="N121" s="27"/>
      <c r="O121" s="27"/>
      <c r="P121" s="25"/>
      <c r="Q121" s="25"/>
      <c r="R121" s="25"/>
      <c r="S121" s="67"/>
      <c r="T121" s="29"/>
      <c r="U121" s="28"/>
      <c r="V121" s="28"/>
      <c r="W121" s="28"/>
      <c r="X121" s="28"/>
      <c r="Y121" s="28"/>
      <c r="Z121" s="28"/>
      <c r="AA121" s="28"/>
      <c r="AB121" s="28"/>
      <c r="AC121" s="28"/>
      <c r="AD121" s="28"/>
      <c r="AE121" s="28"/>
      <c r="AF121" s="28"/>
      <c r="AG121" s="28"/>
      <c r="AH121" s="28"/>
      <c r="AI121" s="28"/>
      <c r="AJ121" s="28"/>
      <c r="AK121" s="28"/>
      <c r="AL121" s="28"/>
      <c r="AM121" s="28"/>
      <c r="AN121" s="27"/>
      <c r="AO121" s="24"/>
      <c r="AP121" s="24"/>
      <c r="AQ121" s="24"/>
      <c r="AR121" s="27"/>
    </row>
    <row r="122" spans="1:44" x14ac:dyDescent="0.3">
      <c r="A122" s="26"/>
      <c r="B122" s="24"/>
      <c r="C122" s="25"/>
      <c r="D122" s="26"/>
      <c r="E122" s="6"/>
      <c r="F122" s="24"/>
      <c r="G122" s="25"/>
      <c r="H122" s="27"/>
      <c r="I122" s="27"/>
      <c r="J122" s="28"/>
      <c r="K122" s="29"/>
      <c r="L122" s="29"/>
      <c r="M122" s="27"/>
      <c r="N122" s="27"/>
      <c r="O122" s="27"/>
      <c r="P122" s="63"/>
      <c r="Q122" s="25"/>
      <c r="R122" s="25"/>
      <c r="S122" s="67"/>
      <c r="T122" s="29"/>
      <c r="U122" s="28"/>
      <c r="V122" s="28"/>
      <c r="W122" s="28"/>
      <c r="X122" s="28"/>
      <c r="Y122" s="28"/>
      <c r="Z122" s="28"/>
      <c r="AA122" s="28"/>
      <c r="AB122" s="28"/>
      <c r="AC122" s="28"/>
      <c r="AD122" s="28"/>
      <c r="AE122" s="28"/>
      <c r="AF122" s="28"/>
      <c r="AG122" s="28"/>
      <c r="AH122" s="28"/>
      <c r="AI122" s="28"/>
      <c r="AJ122" s="28"/>
      <c r="AK122" s="28"/>
      <c r="AL122" s="28"/>
      <c r="AM122" s="28"/>
      <c r="AN122" s="27"/>
      <c r="AO122" s="24"/>
      <c r="AP122" s="24"/>
      <c r="AQ122" s="24"/>
      <c r="AR122" s="27"/>
    </row>
    <row r="123" spans="1:44" s="2" customFormat="1" x14ac:dyDescent="0.3">
      <c r="A123" s="26"/>
      <c r="B123" s="24"/>
      <c r="C123" s="25"/>
      <c r="D123" s="26"/>
      <c r="E123" s="6"/>
      <c r="F123" s="24"/>
      <c r="G123" s="26"/>
      <c r="H123" s="27"/>
      <c r="I123" s="27"/>
      <c r="J123" s="28"/>
      <c r="K123" s="29"/>
      <c r="L123" s="29"/>
      <c r="M123" s="27"/>
      <c r="N123" s="27"/>
      <c r="O123" s="27"/>
      <c r="P123" s="63"/>
      <c r="Q123" s="25"/>
      <c r="R123" s="25"/>
      <c r="S123" s="67"/>
      <c r="T123" s="29"/>
      <c r="U123" s="28"/>
      <c r="V123" s="28"/>
      <c r="W123" s="28"/>
      <c r="X123" s="28"/>
      <c r="Y123" s="28"/>
      <c r="Z123" s="28"/>
      <c r="AA123" s="28"/>
      <c r="AB123" s="28"/>
      <c r="AC123" s="28"/>
      <c r="AD123" s="28"/>
      <c r="AE123" s="28"/>
      <c r="AF123" s="28"/>
      <c r="AG123" s="28"/>
      <c r="AH123" s="28"/>
      <c r="AI123" s="28"/>
      <c r="AJ123" s="28"/>
      <c r="AK123" s="28"/>
      <c r="AL123" s="28"/>
      <c r="AM123" s="28"/>
      <c r="AN123" s="27"/>
      <c r="AO123" s="24"/>
      <c r="AP123" s="24"/>
      <c r="AQ123" s="24"/>
      <c r="AR123" s="27"/>
    </row>
    <row r="124" spans="1:44" x14ac:dyDescent="0.3">
      <c r="A124" s="26"/>
      <c r="B124" s="24"/>
      <c r="C124" s="25"/>
      <c r="D124" s="26"/>
      <c r="E124" s="6"/>
      <c r="F124" s="24"/>
      <c r="G124" s="25"/>
      <c r="H124" s="27"/>
      <c r="I124" s="27"/>
      <c r="J124" s="28"/>
      <c r="K124" s="29"/>
      <c r="L124" s="29"/>
      <c r="M124" s="27"/>
      <c r="N124" s="27"/>
      <c r="O124" s="27"/>
      <c r="P124" s="63"/>
      <c r="Q124" s="25"/>
      <c r="R124" s="25"/>
      <c r="S124" s="67"/>
      <c r="T124" s="29"/>
      <c r="U124" s="28"/>
      <c r="V124" s="28"/>
      <c r="W124" s="28"/>
      <c r="X124" s="28"/>
      <c r="Y124" s="28"/>
      <c r="Z124" s="28"/>
      <c r="AA124" s="28"/>
      <c r="AB124" s="28"/>
      <c r="AC124" s="28"/>
      <c r="AD124" s="28"/>
      <c r="AE124" s="28"/>
      <c r="AF124" s="28"/>
      <c r="AG124" s="28"/>
      <c r="AH124" s="28"/>
      <c r="AI124" s="28"/>
      <c r="AJ124" s="28"/>
      <c r="AK124" s="28"/>
      <c r="AL124" s="28"/>
      <c r="AM124" s="28"/>
      <c r="AN124" s="27"/>
      <c r="AO124" s="24"/>
      <c r="AP124" s="24"/>
      <c r="AQ124" s="24"/>
      <c r="AR124" s="27"/>
    </row>
    <row r="125" spans="1:44" x14ac:dyDescent="0.3">
      <c r="A125" s="26"/>
      <c r="B125" s="24"/>
      <c r="C125" s="25"/>
      <c r="D125" s="26"/>
      <c r="E125" s="6"/>
      <c r="F125" s="24"/>
      <c r="G125" s="26"/>
      <c r="H125" s="27"/>
      <c r="I125" s="27"/>
      <c r="J125" s="28"/>
      <c r="K125" s="29"/>
      <c r="L125" s="29"/>
      <c r="M125" s="27"/>
      <c r="N125" s="27"/>
      <c r="O125" s="27"/>
      <c r="P125" s="63"/>
      <c r="Q125" s="25"/>
      <c r="R125" s="67"/>
      <c r="S125" s="68"/>
      <c r="T125" s="29"/>
      <c r="U125" s="49"/>
      <c r="V125" s="28"/>
      <c r="W125" s="28"/>
      <c r="X125" s="28"/>
      <c r="Y125" s="28"/>
      <c r="Z125" s="28"/>
      <c r="AA125" s="28"/>
      <c r="AB125" s="28"/>
      <c r="AC125" s="28"/>
      <c r="AD125" s="28"/>
      <c r="AE125" s="28"/>
      <c r="AF125" s="28"/>
      <c r="AG125" s="28"/>
      <c r="AH125" s="28"/>
      <c r="AI125" s="28"/>
      <c r="AJ125" s="28"/>
      <c r="AK125" s="28"/>
      <c r="AL125" s="49"/>
      <c r="AM125" s="49"/>
      <c r="AN125" s="27"/>
      <c r="AO125" s="24"/>
      <c r="AP125" s="24"/>
      <c r="AQ125" s="24"/>
      <c r="AR125" s="27"/>
    </row>
    <row r="126" spans="1:44" x14ac:dyDescent="0.3">
      <c r="A126" s="26"/>
      <c r="B126" s="24"/>
      <c r="C126" s="25"/>
      <c r="D126" s="26"/>
      <c r="E126" s="6"/>
      <c r="F126" s="24"/>
      <c r="G126" s="25"/>
      <c r="H126" s="27"/>
      <c r="I126" s="27"/>
      <c r="J126" s="28"/>
      <c r="K126" s="29"/>
      <c r="L126" s="29"/>
      <c r="M126" s="27"/>
      <c r="N126" s="27"/>
      <c r="O126" s="27"/>
      <c r="P126" s="25"/>
      <c r="Q126" s="25"/>
      <c r="R126" s="25"/>
      <c r="S126" s="67"/>
      <c r="T126" s="29"/>
      <c r="U126" s="28"/>
      <c r="V126" s="28"/>
      <c r="W126" s="28"/>
      <c r="X126" s="28"/>
      <c r="Y126" s="28"/>
      <c r="Z126" s="28"/>
      <c r="AA126" s="28"/>
      <c r="AB126" s="28"/>
      <c r="AC126" s="28"/>
      <c r="AD126" s="28"/>
      <c r="AE126" s="28"/>
      <c r="AF126" s="28"/>
      <c r="AG126" s="28"/>
      <c r="AH126" s="28"/>
      <c r="AI126" s="28"/>
      <c r="AJ126" s="28"/>
      <c r="AK126" s="28"/>
      <c r="AL126" s="28"/>
      <c r="AM126" s="28"/>
      <c r="AN126" s="27"/>
      <c r="AO126" s="24"/>
      <c r="AP126" s="24"/>
      <c r="AQ126" s="24"/>
      <c r="AR126" s="27"/>
    </row>
    <row r="127" spans="1:44" x14ac:dyDescent="0.3">
      <c r="A127" s="26"/>
      <c r="B127" s="24"/>
      <c r="C127" s="25"/>
      <c r="D127" s="26"/>
      <c r="E127" s="6"/>
      <c r="F127" s="24"/>
      <c r="G127" s="25"/>
      <c r="H127" s="27"/>
      <c r="I127" s="27"/>
      <c r="J127" s="28"/>
      <c r="K127" s="29"/>
      <c r="L127" s="29"/>
      <c r="M127" s="24"/>
      <c r="N127" s="27"/>
      <c r="O127" s="27"/>
      <c r="P127" s="63"/>
      <c r="Q127" s="25"/>
      <c r="R127" s="67"/>
      <c r="S127" s="25"/>
      <c r="T127" s="29"/>
      <c r="U127" s="28"/>
      <c r="V127" s="28"/>
      <c r="W127" s="28"/>
      <c r="X127" s="28"/>
      <c r="Y127" s="28"/>
      <c r="Z127" s="28"/>
      <c r="AA127" s="28"/>
      <c r="AB127" s="28"/>
      <c r="AC127" s="28"/>
      <c r="AD127" s="28"/>
      <c r="AE127" s="28"/>
      <c r="AF127" s="28"/>
      <c r="AG127" s="28"/>
      <c r="AH127" s="28"/>
      <c r="AI127" s="28"/>
      <c r="AJ127" s="28"/>
      <c r="AK127" s="28"/>
      <c r="AL127" s="28"/>
      <c r="AM127" s="28"/>
      <c r="AN127" s="27"/>
      <c r="AO127" s="24"/>
      <c r="AP127" s="24"/>
      <c r="AQ127" s="24"/>
      <c r="AR127" s="27"/>
    </row>
    <row r="128" spans="1:44" x14ac:dyDescent="0.3">
      <c r="A128" s="26"/>
      <c r="B128" s="24"/>
      <c r="C128" s="25"/>
      <c r="D128" s="26"/>
      <c r="E128" s="6"/>
      <c r="F128" s="24"/>
      <c r="G128" s="26"/>
      <c r="H128" s="27"/>
      <c r="I128" s="27"/>
      <c r="J128" s="28"/>
      <c r="K128" s="29"/>
      <c r="L128" s="29"/>
      <c r="M128" s="27"/>
      <c r="N128" s="27"/>
      <c r="O128" s="27"/>
      <c r="P128" s="63"/>
      <c r="Q128" s="25"/>
      <c r="R128" s="67"/>
      <c r="S128" s="67"/>
      <c r="T128" s="29"/>
      <c r="U128" s="28"/>
      <c r="V128" s="28"/>
      <c r="W128" s="28"/>
      <c r="X128" s="28"/>
      <c r="Y128" s="28"/>
      <c r="Z128" s="28"/>
      <c r="AA128" s="28"/>
      <c r="AB128" s="28"/>
      <c r="AC128" s="28"/>
      <c r="AD128" s="28"/>
      <c r="AE128" s="28"/>
      <c r="AF128" s="28"/>
      <c r="AG128" s="28"/>
      <c r="AH128" s="28"/>
      <c r="AI128" s="28"/>
      <c r="AJ128" s="28"/>
      <c r="AK128" s="28"/>
      <c r="AL128" s="28"/>
      <c r="AM128" s="28"/>
      <c r="AN128" s="27"/>
      <c r="AO128" s="24"/>
      <c r="AP128" s="24"/>
      <c r="AQ128" s="24"/>
      <c r="AR128" s="27"/>
    </row>
    <row r="129" spans="1:45" x14ac:dyDescent="0.3">
      <c r="A129" s="26"/>
      <c r="B129" s="24"/>
      <c r="C129" s="25"/>
      <c r="D129" s="26"/>
      <c r="E129" s="6"/>
      <c r="F129" s="24"/>
      <c r="G129" s="25"/>
      <c r="H129" s="27"/>
      <c r="I129" s="27"/>
      <c r="J129" s="28"/>
      <c r="K129" s="29"/>
      <c r="L129" s="29"/>
      <c r="M129" s="27"/>
      <c r="N129" s="27"/>
      <c r="O129" s="27"/>
      <c r="P129" s="63"/>
      <c r="Q129" s="25"/>
      <c r="R129" s="25"/>
      <c r="S129" s="67"/>
      <c r="T129" s="29"/>
      <c r="U129" s="28"/>
      <c r="V129" s="28"/>
      <c r="W129" s="28"/>
      <c r="X129" s="28"/>
      <c r="Y129" s="28"/>
      <c r="Z129" s="28"/>
      <c r="AA129" s="28"/>
      <c r="AB129" s="28"/>
      <c r="AC129" s="28"/>
      <c r="AD129" s="28"/>
      <c r="AE129" s="28"/>
      <c r="AF129" s="28"/>
      <c r="AG129" s="28"/>
      <c r="AH129" s="28"/>
      <c r="AI129" s="28"/>
      <c r="AJ129" s="28"/>
      <c r="AK129" s="28"/>
      <c r="AL129" s="28"/>
      <c r="AM129" s="28"/>
      <c r="AN129" s="27"/>
      <c r="AO129" s="24"/>
      <c r="AP129" s="24"/>
      <c r="AQ129" s="24"/>
      <c r="AR129" s="27"/>
    </row>
    <row r="130" spans="1:45" x14ac:dyDescent="0.3">
      <c r="A130" s="26"/>
      <c r="B130" s="24"/>
      <c r="C130" s="25"/>
      <c r="D130" s="26"/>
      <c r="E130" s="6"/>
      <c r="F130" s="24"/>
      <c r="G130" s="26"/>
      <c r="H130" s="27"/>
      <c r="I130" s="27"/>
      <c r="J130" s="28"/>
      <c r="K130" s="29"/>
      <c r="L130" s="29"/>
      <c r="M130" s="27"/>
      <c r="N130" s="27"/>
      <c r="O130" s="27"/>
      <c r="P130" s="63"/>
      <c r="Q130" s="25"/>
      <c r="R130" s="25"/>
      <c r="S130" s="67"/>
      <c r="T130" s="29"/>
      <c r="U130" s="28"/>
      <c r="V130" s="28"/>
      <c r="W130" s="28"/>
      <c r="X130" s="28"/>
      <c r="Y130" s="28"/>
      <c r="Z130" s="28"/>
      <c r="AA130" s="28"/>
      <c r="AB130" s="28"/>
      <c r="AC130" s="28"/>
      <c r="AD130" s="28"/>
      <c r="AE130" s="28"/>
      <c r="AF130" s="28"/>
      <c r="AG130" s="28"/>
      <c r="AH130" s="28"/>
      <c r="AI130" s="28"/>
      <c r="AJ130" s="28"/>
      <c r="AK130" s="28"/>
      <c r="AL130" s="28"/>
      <c r="AM130" s="28"/>
      <c r="AN130" s="27"/>
      <c r="AO130" s="24"/>
      <c r="AP130" s="24"/>
      <c r="AQ130" s="24"/>
      <c r="AR130" s="27"/>
    </row>
    <row r="131" spans="1:45" x14ac:dyDescent="0.3">
      <c r="A131" s="26"/>
      <c r="B131" s="24"/>
      <c r="C131" s="25"/>
      <c r="D131" s="26"/>
      <c r="E131" s="6"/>
      <c r="F131" s="24"/>
      <c r="G131" s="26"/>
      <c r="H131" s="27"/>
      <c r="I131" s="27"/>
      <c r="J131" s="28"/>
      <c r="K131" s="29"/>
      <c r="L131" s="28"/>
      <c r="M131" s="27"/>
      <c r="N131" s="27"/>
      <c r="O131" s="27"/>
      <c r="P131" s="63"/>
      <c r="Q131" s="25"/>
      <c r="R131" s="27"/>
      <c r="S131" s="67"/>
      <c r="T131" s="29"/>
      <c r="U131" s="29"/>
      <c r="V131" s="28"/>
      <c r="W131" s="28"/>
      <c r="X131" s="28"/>
      <c r="Y131" s="28"/>
      <c r="Z131" s="28"/>
      <c r="AA131" s="28"/>
      <c r="AB131" s="28"/>
      <c r="AC131" s="28"/>
      <c r="AD131" s="28"/>
      <c r="AE131" s="28"/>
      <c r="AF131" s="28"/>
      <c r="AG131" s="28"/>
      <c r="AH131" s="28"/>
      <c r="AI131" s="28"/>
      <c r="AJ131" s="28"/>
      <c r="AK131" s="28"/>
      <c r="AL131" s="28"/>
      <c r="AM131" s="28"/>
      <c r="AN131" s="27"/>
      <c r="AO131" s="24"/>
      <c r="AP131" s="24"/>
      <c r="AQ131" s="24"/>
      <c r="AR131" s="27"/>
      <c r="AS131" s="3"/>
    </row>
    <row r="132" spans="1:45" x14ac:dyDescent="0.3">
      <c r="A132" s="26"/>
      <c r="B132" s="24"/>
      <c r="C132" s="25"/>
      <c r="D132" s="26"/>
      <c r="E132" s="6"/>
      <c r="F132" s="24"/>
      <c r="G132" s="25"/>
      <c r="H132" s="27"/>
      <c r="I132" s="27"/>
      <c r="J132" s="28"/>
      <c r="K132" s="29"/>
      <c r="L132" s="29"/>
      <c r="M132" s="27"/>
      <c r="N132" s="27"/>
      <c r="O132" s="27"/>
      <c r="P132" s="63"/>
      <c r="Q132" s="25"/>
      <c r="R132" s="25"/>
      <c r="S132" s="67"/>
      <c r="T132" s="29"/>
      <c r="U132" s="28"/>
      <c r="V132" s="28"/>
      <c r="W132" s="28"/>
      <c r="X132" s="28"/>
      <c r="Y132" s="28"/>
      <c r="Z132" s="28"/>
      <c r="AA132" s="28"/>
      <c r="AB132" s="28"/>
      <c r="AC132" s="28"/>
      <c r="AD132" s="28"/>
      <c r="AE132" s="28"/>
      <c r="AF132" s="28"/>
      <c r="AG132" s="28"/>
      <c r="AH132" s="28"/>
      <c r="AI132" s="28"/>
      <c r="AJ132" s="28"/>
      <c r="AK132" s="28"/>
      <c r="AL132" s="28"/>
      <c r="AM132" s="28"/>
      <c r="AN132" s="27"/>
      <c r="AO132" s="24"/>
      <c r="AP132" s="24"/>
      <c r="AQ132" s="24"/>
      <c r="AR132" s="27"/>
      <c r="AS132" s="3"/>
    </row>
    <row r="133" spans="1:45" x14ac:dyDescent="0.3">
      <c r="A133" s="26"/>
      <c r="B133" s="24"/>
      <c r="C133" s="25"/>
      <c r="D133" s="26"/>
      <c r="E133" s="6"/>
      <c r="F133" s="24"/>
      <c r="G133" s="25"/>
      <c r="H133" s="27"/>
      <c r="I133" s="27"/>
      <c r="J133" s="28"/>
      <c r="K133" s="29"/>
      <c r="L133" s="29"/>
      <c r="M133" s="27"/>
      <c r="N133" s="27"/>
      <c r="O133" s="27"/>
      <c r="P133" s="63"/>
      <c r="Q133" s="25"/>
      <c r="R133" s="25"/>
      <c r="S133" s="67"/>
      <c r="T133" s="29"/>
      <c r="U133" s="28"/>
      <c r="V133" s="28"/>
      <c r="W133" s="28"/>
      <c r="X133" s="28"/>
      <c r="Y133" s="28"/>
      <c r="Z133" s="28"/>
      <c r="AA133" s="28"/>
      <c r="AB133" s="28"/>
      <c r="AC133" s="28"/>
      <c r="AD133" s="28"/>
      <c r="AE133" s="28"/>
      <c r="AF133" s="28"/>
      <c r="AG133" s="28"/>
      <c r="AH133" s="28"/>
      <c r="AI133" s="28"/>
      <c r="AJ133" s="28"/>
      <c r="AK133" s="28"/>
      <c r="AL133" s="28"/>
      <c r="AM133" s="28"/>
      <c r="AN133" s="27"/>
      <c r="AO133" s="24"/>
      <c r="AP133" s="24"/>
      <c r="AQ133" s="24"/>
      <c r="AR133" s="27"/>
    </row>
    <row r="134" spans="1:45" x14ac:dyDescent="0.3">
      <c r="A134" s="26"/>
      <c r="B134" s="24"/>
      <c r="C134" s="25"/>
      <c r="D134" s="26"/>
      <c r="E134" s="6"/>
      <c r="F134" s="24"/>
      <c r="G134" s="26"/>
      <c r="H134" s="27"/>
      <c r="I134" s="27"/>
      <c r="J134" s="28"/>
      <c r="K134" s="29"/>
      <c r="L134" s="29"/>
      <c r="M134" s="27"/>
      <c r="N134" s="27"/>
      <c r="O134" s="27"/>
      <c r="P134" s="63"/>
      <c r="Q134" s="25"/>
      <c r="R134" s="67"/>
      <c r="S134" s="67"/>
      <c r="T134" s="29"/>
      <c r="U134" s="28"/>
      <c r="V134" s="28"/>
      <c r="W134" s="28"/>
      <c r="X134" s="28"/>
      <c r="Y134" s="28"/>
      <c r="Z134" s="28"/>
      <c r="AA134" s="28"/>
      <c r="AB134" s="28"/>
      <c r="AC134" s="28"/>
      <c r="AD134" s="28"/>
      <c r="AE134" s="28"/>
      <c r="AF134" s="28"/>
      <c r="AG134" s="28"/>
      <c r="AH134" s="28"/>
      <c r="AI134" s="28"/>
      <c r="AJ134" s="28"/>
      <c r="AK134" s="28"/>
      <c r="AL134" s="28"/>
      <c r="AM134" s="28"/>
      <c r="AN134" s="27"/>
      <c r="AO134" s="24"/>
      <c r="AP134" s="24"/>
      <c r="AQ134" s="24"/>
      <c r="AR134" s="27"/>
    </row>
    <row r="135" spans="1:45" x14ac:dyDescent="0.3">
      <c r="A135" s="26"/>
      <c r="B135" s="24"/>
      <c r="C135" s="25"/>
      <c r="D135" s="26"/>
      <c r="E135" s="6"/>
      <c r="F135" s="24"/>
      <c r="G135" s="25"/>
      <c r="H135" s="27"/>
      <c r="I135" s="27"/>
      <c r="J135" s="28"/>
      <c r="K135" s="29"/>
      <c r="L135" s="29"/>
      <c r="M135" s="27"/>
      <c r="N135" s="27"/>
      <c r="O135" s="27"/>
      <c r="P135" s="63"/>
      <c r="Q135" s="25"/>
      <c r="R135" s="67"/>
      <c r="S135" s="68"/>
      <c r="T135" s="29"/>
      <c r="U135" s="28"/>
      <c r="V135" s="28"/>
      <c r="W135" s="28"/>
      <c r="X135" s="28"/>
      <c r="Y135" s="28"/>
      <c r="Z135" s="28"/>
      <c r="AA135" s="28"/>
      <c r="AB135" s="28"/>
      <c r="AC135" s="28"/>
      <c r="AD135" s="28"/>
      <c r="AE135" s="28"/>
      <c r="AF135" s="28"/>
      <c r="AG135" s="28"/>
      <c r="AH135" s="28"/>
      <c r="AI135" s="28"/>
      <c r="AJ135" s="28"/>
      <c r="AK135" s="28"/>
      <c r="AL135" s="28"/>
      <c r="AM135" s="28"/>
      <c r="AN135" s="27"/>
      <c r="AO135" s="24"/>
      <c r="AP135" s="24"/>
      <c r="AQ135" s="24"/>
      <c r="AR135" s="27"/>
    </row>
    <row r="136" spans="1:45" x14ac:dyDescent="0.3">
      <c r="A136" s="26"/>
      <c r="B136" s="24"/>
      <c r="C136" s="25"/>
      <c r="D136" s="26"/>
      <c r="E136" s="6"/>
      <c r="F136" s="24"/>
      <c r="G136" s="25"/>
      <c r="H136" s="27"/>
      <c r="I136" s="27"/>
      <c r="J136" s="28"/>
      <c r="K136" s="29"/>
      <c r="L136" s="29"/>
      <c r="M136" s="24"/>
      <c r="N136" s="27"/>
      <c r="O136" s="27"/>
      <c r="P136" s="63"/>
      <c r="Q136" s="25"/>
      <c r="R136" s="67"/>
      <c r="S136" s="25"/>
      <c r="T136" s="29"/>
      <c r="U136" s="28"/>
      <c r="V136" s="28"/>
      <c r="W136" s="28"/>
      <c r="X136" s="28"/>
      <c r="Y136" s="28"/>
      <c r="Z136" s="28"/>
      <c r="AA136" s="28"/>
      <c r="AB136" s="28"/>
      <c r="AC136" s="28"/>
      <c r="AD136" s="28"/>
      <c r="AE136" s="28"/>
      <c r="AF136" s="28"/>
      <c r="AG136" s="28"/>
      <c r="AH136" s="28"/>
      <c r="AI136" s="28"/>
      <c r="AJ136" s="28"/>
      <c r="AK136" s="28"/>
      <c r="AL136" s="28"/>
      <c r="AM136" s="28"/>
      <c r="AN136" s="27"/>
      <c r="AO136" s="24"/>
      <c r="AP136" s="24"/>
      <c r="AQ136" s="24"/>
      <c r="AR136" s="27"/>
    </row>
    <row r="137" spans="1:45" x14ac:dyDescent="0.3">
      <c r="A137" s="26"/>
      <c r="B137" s="24"/>
      <c r="C137" s="25"/>
      <c r="D137" s="26"/>
      <c r="E137" s="6"/>
      <c r="F137" s="24"/>
      <c r="G137" s="26"/>
      <c r="H137" s="27"/>
      <c r="I137" s="27"/>
      <c r="J137" s="28"/>
      <c r="K137" s="29"/>
      <c r="L137" s="29"/>
      <c r="M137" s="27"/>
      <c r="N137" s="27"/>
      <c r="O137" s="27"/>
      <c r="P137" s="63"/>
      <c r="Q137" s="25"/>
      <c r="R137" s="67"/>
      <c r="S137" s="67"/>
      <c r="T137" s="29"/>
      <c r="U137" s="28"/>
      <c r="V137" s="28"/>
      <c r="W137" s="28"/>
      <c r="X137" s="28"/>
      <c r="Y137" s="28"/>
      <c r="Z137" s="28"/>
      <c r="AA137" s="28"/>
      <c r="AB137" s="28"/>
      <c r="AC137" s="28"/>
      <c r="AD137" s="28"/>
      <c r="AE137" s="28"/>
      <c r="AF137" s="28"/>
      <c r="AG137" s="28"/>
      <c r="AH137" s="28"/>
      <c r="AI137" s="28"/>
      <c r="AJ137" s="28"/>
      <c r="AK137" s="28"/>
      <c r="AL137" s="28"/>
      <c r="AM137" s="28"/>
      <c r="AN137" s="27"/>
      <c r="AO137" s="24"/>
      <c r="AP137" s="24"/>
      <c r="AQ137" s="24"/>
      <c r="AR137" s="27"/>
    </row>
    <row r="138" spans="1:45" x14ac:dyDescent="0.3">
      <c r="A138" s="26"/>
      <c r="B138" s="24"/>
      <c r="C138" s="25"/>
      <c r="D138" s="26"/>
      <c r="E138" s="6"/>
      <c r="F138" s="24"/>
      <c r="G138" s="25"/>
      <c r="H138" s="27"/>
      <c r="I138" s="27"/>
      <c r="J138" s="28"/>
      <c r="K138" s="29"/>
      <c r="L138" s="29"/>
      <c r="M138" s="27"/>
      <c r="N138" s="27"/>
      <c r="O138" s="27"/>
      <c r="P138" s="63"/>
      <c r="Q138" s="25"/>
      <c r="R138" s="67"/>
      <c r="S138" s="67"/>
      <c r="T138" s="29"/>
      <c r="U138" s="28"/>
      <c r="V138" s="28"/>
      <c r="W138" s="28"/>
      <c r="X138" s="28"/>
      <c r="Y138" s="28"/>
      <c r="Z138" s="28"/>
      <c r="AA138" s="28"/>
      <c r="AB138" s="28"/>
      <c r="AC138" s="28"/>
      <c r="AD138" s="28"/>
      <c r="AE138" s="28"/>
      <c r="AF138" s="28"/>
      <c r="AG138" s="28"/>
      <c r="AH138" s="28"/>
      <c r="AI138" s="28"/>
      <c r="AJ138" s="28"/>
      <c r="AK138" s="28"/>
      <c r="AL138" s="28"/>
      <c r="AM138" s="28"/>
      <c r="AN138" s="27"/>
      <c r="AO138" s="24"/>
      <c r="AP138" s="24"/>
      <c r="AQ138" s="24"/>
      <c r="AR138" s="27"/>
    </row>
    <row r="139" spans="1:45" x14ac:dyDescent="0.3">
      <c r="A139" s="26"/>
      <c r="B139" s="24"/>
      <c r="C139" s="25"/>
      <c r="D139" s="26"/>
      <c r="E139" s="6"/>
      <c r="F139" s="24"/>
      <c r="G139" s="26"/>
      <c r="H139" s="27"/>
      <c r="I139" s="27"/>
      <c r="J139" s="28"/>
      <c r="K139" s="29"/>
      <c r="L139" s="29"/>
      <c r="M139" s="27"/>
      <c r="N139" s="27"/>
      <c r="O139" s="27"/>
      <c r="P139" s="63"/>
      <c r="Q139" s="25"/>
      <c r="R139" s="67"/>
      <c r="S139" s="67"/>
      <c r="T139" s="29"/>
      <c r="U139" s="28"/>
      <c r="V139" s="28"/>
      <c r="W139" s="28"/>
      <c r="X139" s="28"/>
      <c r="Y139" s="28"/>
      <c r="Z139" s="28"/>
      <c r="AA139" s="28"/>
      <c r="AB139" s="28"/>
      <c r="AC139" s="28"/>
      <c r="AD139" s="28"/>
      <c r="AE139" s="28"/>
      <c r="AF139" s="28"/>
      <c r="AG139" s="28"/>
      <c r="AH139" s="28"/>
      <c r="AI139" s="28"/>
      <c r="AJ139" s="28"/>
      <c r="AK139" s="28"/>
      <c r="AL139" s="28"/>
      <c r="AM139" s="28"/>
      <c r="AN139" s="27"/>
      <c r="AO139" s="24"/>
      <c r="AP139" s="24"/>
      <c r="AQ139" s="24"/>
      <c r="AR139" s="27"/>
    </row>
    <row r="140" spans="1:45" x14ac:dyDescent="0.3">
      <c r="A140" s="26"/>
      <c r="B140" s="24"/>
      <c r="C140" s="25"/>
      <c r="D140" s="26"/>
      <c r="E140" s="6"/>
      <c r="F140" s="24"/>
      <c r="G140" s="26"/>
      <c r="H140" s="27"/>
      <c r="I140" s="27"/>
      <c r="J140" s="28"/>
      <c r="K140" s="29"/>
      <c r="L140" s="29"/>
      <c r="M140" s="27"/>
      <c r="N140" s="27"/>
      <c r="O140" s="27"/>
      <c r="P140" s="63"/>
      <c r="Q140" s="25"/>
      <c r="R140" s="67"/>
      <c r="S140" s="67"/>
      <c r="T140" s="29"/>
      <c r="U140" s="28"/>
      <c r="V140" s="28"/>
      <c r="W140" s="28"/>
      <c r="X140" s="28"/>
      <c r="Y140" s="28"/>
      <c r="Z140" s="28"/>
      <c r="AA140" s="28"/>
      <c r="AB140" s="28"/>
      <c r="AC140" s="28"/>
      <c r="AD140" s="28"/>
      <c r="AE140" s="28"/>
      <c r="AF140" s="28"/>
      <c r="AG140" s="28"/>
      <c r="AH140" s="28"/>
      <c r="AI140" s="28"/>
      <c r="AJ140" s="28"/>
      <c r="AK140" s="28"/>
      <c r="AL140" s="28"/>
      <c r="AM140" s="28"/>
      <c r="AN140" s="27"/>
      <c r="AO140" s="24"/>
      <c r="AP140" s="24"/>
      <c r="AQ140" s="24"/>
      <c r="AR140" s="27"/>
    </row>
    <row r="141" spans="1:45" x14ac:dyDescent="0.3">
      <c r="A141" s="26"/>
      <c r="B141" s="24"/>
      <c r="C141" s="25"/>
      <c r="D141" s="26"/>
      <c r="E141" s="6"/>
      <c r="F141" s="24"/>
      <c r="G141" s="26"/>
      <c r="H141" s="27"/>
      <c r="I141" s="27"/>
      <c r="J141" s="28"/>
      <c r="K141" s="29"/>
      <c r="L141" s="29"/>
      <c r="M141" s="27"/>
      <c r="N141" s="27"/>
      <c r="O141" s="27"/>
      <c r="P141" s="63"/>
      <c r="Q141" s="25"/>
      <c r="R141" s="25"/>
      <c r="S141" s="73"/>
      <c r="T141" s="29"/>
      <c r="U141" s="28"/>
      <c r="V141" s="28"/>
      <c r="W141" s="28"/>
      <c r="X141" s="28"/>
      <c r="Y141" s="28"/>
      <c r="Z141" s="28"/>
      <c r="AA141" s="28"/>
      <c r="AB141" s="28"/>
      <c r="AC141" s="28"/>
      <c r="AD141" s="28"/>
      <c r="AE141" s="28"/>
      <c r="AF141" s="28"/>
      <c r="AG141" s="28"/>
      <c r="AH141" s="28"/>
      <c r="AI141" s="28"/>
      <c r="AJ141" s="28"/>
      <c r="AK141" s="28"/>
      <c r="AL141" s="28"/>
      <c r="AM141" s="28"/>
      <c r="AN141" s="27"/>
      <c r="AO141" s="24"/>
      <c r="AP141" s="24"/>
      <c r="AQ141" s="24"/>
      <c r="AR141" s="27"/>
    </row>
    <row r="142" spans="1:45" x14ac:dyDescent="0.3">
      <c r="A142" s="26"/>
      <c r="B142" s="24"/>
      <c r="C142" s="25"/>
      <c r="D142" s="26"/>
      <c r="E142" s="6"/>
      <c r="F142" s="24"/>
      <c r="G142" s="25"/>
      <c r="H142" s="27"/>
      <c r="I142" s="27"/>
      <c r="J142" s="28"/>
      <c r="K142" s="29"/>
      <c r="L142" s="29"/>
      <c r="M142" s="27"/>
      <c r="N142" s="27"/>
      <c r="O142" s="27"/>
      <c r="P142" s="63"/>
      <c r="Q142" s="25"/>
      <c r="R142" s="25"/>
      <c r="S142" s="67"/>
      <c r="T142" s="29"/>
      <c r="U142" s="28"/>
      <c r="V142" s="28"/>
      <c r="W142" s="28"/>
      <c r="X142" s="28"/>
      <c r="Y142" s="28"/>
      <c r="Z142" s="28"/>
      <c r="AA142" s="28"/>
      <c r="AB142" s="28"/>
      <c r="AC142" s="28"/>
      <c r="AD142" s="28"/>
      <c r="AE142" s="28"/>
      <c r="AF142" s="28"/>
      <c r="AG142" s="28"/>
      <c r="AH142" s="28"/>
      <c r="AI142" s="28"/>
      <c r="AJ142" s="28"/>
      <c r="AK142" s="28"/>
      <c r="AL142" s="28"/>
      <c r="AM142" s="28"/>
      <c r="AN142" s="27"/>
      <c r="AO142" s="24"/>
      <c r="AP142" s="24"/>
      <c r="AQ142" s="24"/>
      <c r="AR142" s="27"/>
    </row>
    <row r="143" spans="1:45" x14ac:dyDescent="0.3">
      <c r="A143" s="26"/>
      <c r="B143" s="24"/>
      <c r="C143" s="25"/>
      <c r="D143" s="26"/>
      <c r="E143" s="6"/>
      <c r="F143" s="24"/>
      <c r="G143" s="25"/>
      <c r="H143" s="27"/>
      <c r="I143" s="27"/>
      <c r="J143" s="28"/>
      <c r="K143" s="29"/>
      <c r="L143" s="29"/>
      <c r="M143" s="27"/>
      <c r="N143" s="27"/>
      <c r="O143" s="27"/>
      <c r="P143" s="63"/>
      <c r="Q143" s="25"/>
      <c r="R143" s="67"/>
      <c r="S143" s="67"/>
      <c r="T143" s="29"/>
      <c r="U143" s="28"/>
      <c r="V143" s="28"/>
      <c r="W143" s="28"/>
      <c r="X143" s="28"/>
      <c r="Y143" s="28"/>
      <c r="Z143" s="28"/>
      <c r="AA143" s="28"/>
      <c r="AB143" s="28"/>
      <c r="AC143" s="28"/>
      <c r="AD143" s="28"/>
      <c r="AE143" s="28"/>
      <c r="AF143" s="28"/>
      <c r="AG143" s="28"/>
      <c r="AH143" s="28"/>
      <c r="AI143" s="28"/>
      <c r="AJ143" s="28"/>
      <c r="AK143" s="28"/>
      <c r="AL143" s="28"/>
      <c r="AM143" s="28"/>
      <c r="AN143" s="27"/>
      <c r="AO143" s="24"/>
      <c r="AP143" s="24"/>
      <c r="AQ143" s="24"/>
      <c r="AR143" s="27"/>
    </row>
    <row r="144" spans="1:45" x14ac:dyDescent="0.3">
      <c r="A144" s="26"/>
      <c r="B144" s="24"/>
      <c r="C144" s="25"/>
      <c r="D144" s="26"/>
      <c r="E144" s="6"/>
      <c r="F144" s="24"/>
      <c r="G144" s="26"/>
      <c r="H144" s="27"/>
      <c r="I144" s="27"/>
      <c r="J144" s="28"/>
      <c r="K144" s="29"/>
      <c r="L144" s="29"/>
      <c r="M144" s="27"/>
      <c r="N144" s="27"/>
      <c r="O144" s="27"/>
      <c r="P144" s="63"/>
      <c r="Q144" s="25"/>
      <c r="R144" s="67"/>
      <c r="S144" s="67"/>
      <c r="T144" s="29"/>
      <c r="U144" s="28"/>
      <c r="V144" s="28"/>
      <c r="W144" s="28"/>
      <c r="X144" s="28"/>
      <c r="Y144" s="28"/>
      <c r="Z144" s="28"/>
      <c r="AA144" s="28"/>
      <c r="AB144" s="28"/>
      <c r="AC144" s="28"/>
      <c r="AD144" s="28"/>
      <c r="AE144" s="28"/>
      <c r="AF144" s="28"/>
      <c r="AG144" s="28"/>
      <c r="AH144" s="28"/>
      <c r="AI144" s="28"/>
      <c r="AJ144" s="28"/>
      <c r="AK144" s="28"/>
      <c r="AL144" s="28"/>
      <c r="AM144" s="28"/>
      <c r="AN144" s="27"/>
      <c r="AO144" s="24"/>
      <c r="AP144" s="24"/>
      <c r="AQ144" s="24"/>
      <c r="AR144" s="27"/>
    </row>
    <row r="145" spans="1:44" x14ac:dyDescent="0.3">
      <c r="A145" s="26"/>
      <c r="B145" s="24"/>
      <c r="C145" s="25"/>
      <c r="D145" s="26"/>
      <c r="E145" s="6"/>
      <c r="F145" s="24"/>
      <c r="G145" s="25"/>
      <c r="H145" s="27"/>
      <c r="I145" s="27"/>
      <c r="J145" s="28"/>
      <c r="K145" s="29"/>
      <c r="L145" s="29"/>
      <c r="M145" s="27"/>
      <c r="N145" s="27"/>
      <c r="O145" s="27"/>
      <c r="P145" s="63"/>
      <c r="Q145" s="25"/>
      <c r="R145" s="25"/>
      <c r="S145" s="67"/>
      <c r="T145" s="29"/>
      <c r="U145" s="28"/>
      <c r="V145" s="28"/>
      <c r="W145" s="28"/>
      <c r="X145" s="28"/>
      <c r="Y145" s="28"/>
      <c r="Z145" s="28"/>
      <c r="AA145" s="28"/>
      <c r="AB145" s="28"/>
      <c r="AC145" s="28"/>
      <c r="AD145" s="28"/>
      <c r="AE145" s="28"/>
      <c r="AF145" s="28"/>
      <c r="AG145" s="28"/>
      <c r="AH145" s="28"/>
      <c r="AI145" s="28"/>
      <c r="AJ145" s="28"/>
      <c r="AK145" s="28"/>
      <c r="AL145" s="28"/>
      <c r="AM145" s="28"/>
      <c r="AN145" s="27"/>
      <c r="AO145" s="24"/>
      <c r="AP145" s="24"/>
      <c r="AQ145" s="24"/>
      <c r="AR145" s="27"/>
    </row>
    <row r="146" spans="1:44" x14ac:dyDescent="0.3">
      <c r="A146" s="26"/>
      <c r="B146" s="24"/>
      <c r="C146" s="25"/>
      <c r="D146" s="26"/>
      <c r="E146" s="6"/>
      <c r="F146" s="24"/>
      <c r="G146" s="26"/>
      <c r="H146" s="27"/>
      <c r="I146" s="27"/>
      <c r="J146" s="28"/>
      <c r="K146" s="29"/>
      <c r="L146" s="29"/>
      <c r="M146" s="27"/>
      <c r="N146" s="27"/>
      <c r="O146" s="27"/>
      <c r="P146" s="63"/>
      <c r="Q146" s="25"/>
      <c r="R146" s="67"/>
      <c r="S146" s="67"/>
      <c r="T146" s="29"/>
      <c r="U146" s="28"/>
      <c r="V146" s="28"/>
      <c r="W146" s="28"/>
      <c r="X146" s="28"/>
      <c r="Y146" s="28"/>
      <c r="Z146" s="28"/>
      <c r="AA146" s="28"/>
      <c r="AB146" s="28"/>
      <c r="AC146" s="28"/>
      <c r="AD146" s="28"/>
      <c r="AE146" s="28"/>
      <c r="AF146" s="28"/>
      <c r="AG146" s="28"/>
      <c r="AH146" s="28"/>
      <c r="AI146" s="28"/>
      <c r="AJ146" s="28"/>
      <c r="AK146" s="28"/>
      <c r="AL146" s="28"/>
      <c r="AM146" s="28"/>
      <c r="AN146" s="27"/>
      <c r="AO146" s="24"/>
      <c r="AP146" s="24"/>
      <c r="AQ146" s="24"/>
      <c r="AR146" s="27"/>
    </row>
    <row r="147" spans="1:44" x14ac:dyDescent="0.3">
      <c r="A147" s="26"/>
      <c r="B147" s="24"/>
      <c r="C147" s="25"/>
      <c r="D147" s="26"/>
      <c r="E147" s="27"/>
      <c r="F147" s="24"/>
      <c r="G147" s="25"/>
      <c r="H147" s="27"/>
      <c r="I147" s="27"/>
      <c r="J147" s="28"/>
      <c r="K147" s="29"/>
      <c r="L147" s="29"/>
      <c r="M147" s="27"/>
      <c r="N147" s="27"/>
      <c r="O147" s="27"/>
      <c r="P147" s="63"/>
      <c r="Q147" s="25"/>
      <c r="R147" s="25"/>
      <c r="S147" s="67"/>
      <c r="T147" s="29"/>
      <c r="U147" s="28"/>
      <c r="V147" s="28"/>
      <c r="W147" s="28"/>
      <c r="X147" s="28"/>
      <c r="Y147" s="28"/>
      <c r="Z147" s="28"/>
      <c r="AA147" s="28"/>
      <c r="AB147" s="28"/>
      <c r="AC147" s="28"/>
      <c r="AD147" s="28"/>
      <c r="AE147" s="28"/>
      <c r="AF147" s="28"/>
      <c r="AG147" s="28"/>
      <c r="AH147" s="28"/>
      <c r="AI147" s="28"/>
      <c r="AJ147" s="28"/>
      <c r="AK147" s="28"/>
      <c r="AL147" s="28"/>
      <c r="AM147" s="28"/>
      <c r="AN147" s="27"/>
      <c r="AO147" s="24"/>
      <c r="AP147" s="24"/>
      <c r="AQ147" s="24"/>
      <c r="AR147" s="27"/>
    </row>
    <row r="148" spans="1:44" x14ac:dyDescent="0.3">
      <c r="A148" s="26"/>
      <c r="B148" s="24"/>
      <c r="C148" s="25"/>
      <c r="D148" s="26"/>
      <c r="E148" s="6"/>
      <c r="F148" s="24"/>
      <c r="G148" s="26"/>
      <c r="H148" s="27"/>
      <c r="I148" s="27"/>
      <c r="J148" s="28"/>
      <c r="K148" s="29"/>
      <c r="L148" s="29"/>
      <c r="M148" s="27"/>
      <c r="N148" s="27"/>
      <c r="O148" s="27"/>
      <c r="P148" s="63"/>
      <c r="Q148" s="25"/>
      <c r="R148" s="25"/>
      <c r="S148" s="67"/>
      <c r="T148" s="29"/>
      <c r="U148" s="28"/>
      <c r="V148" s="28"/>
      <c r="W148" s="28"/>
      <c r="X148" s="28"/>
      <c r="Y148" s="28"/>
      <c r="Z148" s="28"/>
      <c r="AA148" s="28"/>
      <c r="AB148" s="28"/>
      <c r="AC148" s="28"/>
      <c r="AD148" s="28"/>
      <c r="AE148" s="28"/>
      <c r="AF148" s="28"/>
      <c r="AG148" s="28"/>
      <c r="AH148" s="28"/>
      <c r="AI148" s="28"/>
      <c r="AJ148" s="28"/>
      <c r="AK148" s="28"/>
      <c r="AL148" s="28"/>
      <c r="AM148" s="28"/>
      <c r="AN148" s="27"/>
      <c r="AO148" s="24"/>
      <c r="AP148" s="24"/>
      <c r="AQ148" s="24"/>
      <c r="AR148" s="27"/>
    </row>
    <row r="149" spans="1:44" x14ac:dyDescent="0.3">
      <c r="A149" s="26"/>
      <c r="B149" s="24"/>
      <c r="C149" s="25"/>
      <c r="D149" s="26"/>
      <c r="E149" s="6"/>
      <c r="F149" s="24"/>
      <c r="G149" s="25"/>
      <c r="H149" s="27"/>
      <c r="I149" s="27"/>
      <c r="J149" s="28"/>
      <c r="K149" s="29"/>
      <c r="L149" s="29"/>
      <c r="M149" s="27"/>
      <c r="N149" s="27"/>
      <c r="O149" s="27"/>
      <c r="P149" s="63"/>
      <c r="Q149" s="25"/>
      <c r="R149" s="25"/>
      <c r="S149" s="67"/>
      <c r="T149" s="29"/>
      <c r="U149" s="28"/>
      <c r="V149" s="28"/>
      <c r="W149" s="28"/>
      <c r="X149" s="28"/>
      <c r="Y149" s="28"/>
      <c r="Z149" s="28"/>
      <c r="AA149" s="28"/>
      <c r="AB149" s="28"/>
      <c r="AC149" s="28"/>
      <c r="AD149" s="28"/>
      <c r="AE149" s="28"/>
      <c r="AF149" s="28"/>
      <c r="AG149" s="28"/>
      <c r="AH149" s="28"/>
      <c r="AI149" s="28"/>
      <c r="AJ149" s="28"/>
      <c r="AK149" s="28"/>
      <c r="AL149" s="28"/>
      <c r="AM149" s="28"/>
      <c r="AN149" s="27"/>
      <c r="AO149" s="24"/>
      <c r="AP149" s="24"/>
      <c r="AQ149" s="24"/>
      <c r="AR149" s="27"/>
    </row>
    <row r="150" spans="1:44" x14ac:dyDescent="0.3">
      <c r="A150" s="26"/>
      <c r="B150" s="24"/>
      <c r="C150" s="25"/>
      <c r="D150" s="26"/>
      <c r="E150" s="6"/>
      <c r="F150" s="24"/>
      <c r="G150" s="26"/>
      <c r="H150" s="27"/>
      <c r="I150" s="27"/>
      <c r="J150" s="28"/>
      <c r="K150" s="29"/>
      <c r="L150" s="29"/>
      <c r="M150" s="27"/>
      <c r="N150" s="27"/>
      <c r="O150" s="27"/>
      <c r="P150" s="63"/>
      <c r="Q150" s="25"/>
      <c r="R150" s="25"/>
      <c r="S150" s="67"/>
      <c r="T150" s="29"/>
      <c r="U150" s="28"/>
      <c r="V150" s="28"/>
      <c r="W150" s="28"/>
      <c r="X150" s="28"/>
      <c r="Y150" s="28"/>
      <c r="Z150" s="28"/>
      <c r="AA150" s="28"/>
      <c r="AB150" s="28"/>
      <c r="AC150" s="28"/>
      <c r="AD150" s="28"/>
      <c r="AE150" s="28"/>
      <c r="AF150" s="28"/>
      <c r="AG150" s="28"/>
      <c r="AH150" s="28"/>
      <c r="AI150" s="28"/>
      <c r="AJ150" s="28"/>
      <c r="AK150" s="28"/>
      <c r="AL150" s="28"/>
      <c r="AM150" s="28"/>
      <c r="AN150" s="27"/>
      <c r="AO150" s="24"/>
      <c r="AP150" s="24"/>
      <c r="AQ150" s="24"/>
      <c r="AR150" s="27"/>
    </row>
    <row r="151" spans="1:44" x14ac:dyDescent="0.3">
      <c r="A151" s="26"/>
      <c r="B151" s="24"/>
      <c r="C151" s="25"/>
      <c r="D151" s="26"/>
      <c r="E151" s="6"/>
      <c r="F151" s="24"/>
      <c r="G151" s="25"/>
      <c r="H151" s="27"/>
      <c r="I151" s="27"/>
      <c r="J151" s="28"/>
      <c r="K151" s="29"/>
      <c r="L151" s="29"/>
      <c r="M151" s="27"/>
      <c r="N151" s="27"/>
      <c r="O151" s="27"/>
      <c r="P151" s="63"/>
      <c r="Q151" s="25"/>
      <c r="R151" s="25"/>
      <c r="S151" s="67"/>
      <c r="T151" s="29"/>
      <c r="U151" s="28"/>
      <c r="V151" s="28"/>
      <c r="W151" s="28"/>
      <c r="X151" s="28"/>
      <c r="Y151" s="28"/>
      <c r="Z151" s="28"/>
      <c r="AA151" s="28"/>
      <c r="AB151" s="28"/>
      <c r="AC151" s="28"/>
      <c r="AD151" s="28"/>
      <c r="AE151" s="28"/>
      <c r="AF151" s="28"/>
      <c r="AG151" s="28"/>
      <c r="AH151" s="28"/>
      <c r="AI151" s="28"/>
      <c r="AJ151" s="28"/>
      <c r="AK151" s="28"/>
      <c r="AL151" s="28"/>
      <c r="AM151" s="28"/>
      <c r="AN151" s="27"/>
      <c r="AO151" s="24"/>
      <c r="AP151" s="24"/>
      <c r="AQ151" s="24"/>
      <c r="AR151" s="27"/>
    </row>
    <row r="152" spans="1:44" x14ac:dyDescent="0.3">
      <c r="A152" s="26"/>
      <c r="B152" s="24"/>
      <c r="C152" s="25"/>
      <c r="D152" s="26"/>
      <c r="E152" s="6"/>
      <c r="F152" s="24"/>
      <c r="G152" s="26"/>
      <c r="H152" s="27"/>
      <c r="I152" s="27"/>
      <c r="J152" s="28"/>
      <c r="K152" s="29"/>
      <c r="L152" s="29"/>
      <c r="M152" s="27"/>
      <c r="N152" s="27"/>
      <c r="O152" s="27"/>
      <c r="P152" s="63"/>
      <c r="Q152" s="25"/>
      <c r="R152" s="25"/>
      <c r="S152" s="67"/>
      <c r="T152" s="29"/>
      <c r="U152" s="28"/>
      <c r="V152" s="28"/>
      <c r="W152" s="28"/>
      <c r="X152" s="28"/>
      <c r="Y152" s="28"/>
      <c r="Z152" s="28"/>
      <c r="AA152" s="28"/>
      <c r="AB152" s="28"/>
      <c r="AC152" s="28"/>
      <c r="AD152" s="28"/>
      <c r="AE152" s="28"/>
      <c r="AF152" s="28"/>
      <c r="AG152" s="28"/>
      <c r="AH152" s="28"/>
      <c r="AI152" s="28"/>
      <c r="AJ152" s="28"/>
      <c r="AK152" s="28"/>
      <c r="AL152" s="28"/>
      <c r="AM152" s="28"/>
      <c r="AN152" s="27"/>
      <c r="AO152" s="24"/>
      <c r="AP152" s="24"/>
      <c r="AQ152" s="24"/>
      <c r="AR152" s="27"/>
    </row>
    <row r="153" spans="1:44" x14ac:dyDescent="0.3">
      <c r="A153" s="26"/>
      <c r="B153" s="24"/>
      <c r="C153" s="25"/>
      <c r="D153" s="26"/>
      <c r="E153" s="6"/>
      <c r="F153" s="24"/>
      <c r="G153" s="26"/>
      <c r="H153" s="27"/>
      <c r="I153" s="27"/>
      <c r="J153" s="28"/>
      <c r="K153" s="29"/>
      <c r="L153" s="29"/>
      <c r="M153" s="27"/>
      <c r="N153" s="27"/>
      <c r="O153" s="27"/>
      <c r="P153" s="63"/>
      <c r="Q153" s="25"/>
      <c r="R153" s="25"/>
      <c r="S153" s="68"/>
      <c r="T153" s="29"/>
      <c r="U153" s="49"/>
      <c r="V153" s="28"/>
      <c r="W153" s="28"/>
      <c r="X153" s="28"/>
      <c r="Y153" s="28"/>
      <c r="Z153" s="28"/>
      <c r="AA153" s="28"/>
      <c r="AB153" s="28"/>
      <c r="AC153" s="28"/>
      <c r="AD153" s="28"/>
      <c r="AE153" s="28"/>
      <c r="AF153" s="28"/>
      <c r="AG153" s="28"/>
      <c r="AH153" s="28"/>
      <c r="AI153" s="28"/>
      <c r="AJ153" s="28"/>
      <c r="AK153" s="28"/>
      <c r="AL153" s="28"/>
      <c r="AM153" s="28"/>
      <c r="AN153" s="27"/>
      <c r="AO153" s="24"/>
      <c r="AP153" s="24"/>
      <c r="AQ153" s="24"/>
      <c r="AR153" s="27"/>
    </row>
    <row r="154" spans="1:44" x14ac:dyDescent="0.3">
      <c r="A154" s="26"/>
      <c r="B154" s="24"/>
      <c r="C154" s="25"/>
      <c r="D154" s="26"/>
      <c r="E154" s="6"/>
      <c r="F154" s="24"/>
      <c r="G154" s="26"/>
      <c r="H154" s="27"/>
      <c r="I154" s="27"/>
      <c r="J154" s="28"/>
      <c r="K154" s="29"/>
      <c r="L154" s="29"/>
      <c r="M154" s="27"/>
      <c r="N154" s="27"/>
      <c r="O154" s="27"/>
      <c r="P154" s="63"/>
      <c r="Q154" s="25"/>
      <c r="R154" s="25"/>
      <c r="S154" s="67"/>
      <c r="T154" s="29"/>
      <c r="U154" s="28"/>
      <c r="V154" s="28"/>
      <c r="W154" s="28"/>
      <c r="X154" s="28"/>
      <c r="Y154" s="28"/>
      <c r="Z154" s="28"/>
      <c r="AA154" s="28"/>
      <c r="AB154" s="28"/>
      <c r="AC154" s="28"/>
      <c r="AD154" s="28"/>
      <c r="AE154" s="28"/>
      <c r="AF154" s="28"/>
      <c r="AG154" s="28"/>
      <c r="AH154" s="28"/>
      <c r="AI154" s="28"/>
      <c r="AJ154" s="28"/>
      <c r="AK154" s="28"/>
      <c r="AL154" s="28"/>
      <c r="AM154" s="28"/>
      <c r="AN154" s="27"/>
      <c r="AO154" s="24"/>
      <c r="AP154" s="24"/>
      <c r="AQ154" s="24"/>
      <c r="AR154" s="27"/>
    </row>
    <row r="155" spans="1:44" x14ac:dyDescent="0.3">
      <c r="A155" s="26"/>
      <c r="B155" s="24"/>
      <c r="C155" s="25"/>
      <c r="D155" s="26"/>
      <c r="E155" s="6"/>
      <c r="F155" s="24"/>
      <c r="G155" s="26"/>
      <c r="H155" s="27"/>
      <c r="I155" s="27"/>
      <c r="J155" s="28"/>
      <c r="K155" s="29"/>
      <c r="L155" s="29"/>
      <c r="M155" s="27"/>
      <c r="N155" s="27"/>
      <c r="O155" s="27"/>
      <c r="P155" s="63"/>
      <c r="Q155" s="25"/>
      <c r="R155" s="25"/>
      <c r="S155" s="67"/>
      <c r="T155" s="29"/>
      <c r="U155" s="28"/>
      <c r="V155" s="28"/>
      <c r="W155" s="28"/>
      <c r="X155" s="28"/>
      <c r="Y155" s="28"/>
      <c r="Z155" s="28"/>
      <c r="AA155" s="28"/>
      <c r="AB155" s="28"/>
      <c r="AC155" s="28"/>
      <c r="AD155" s="28"/>
      <c r="AE155" s="28"/>
      <c r="AF155" s="28"/>
      <c r="AG155" s="28"/>
      <c r="AH155" s="28"/>
      <c r="AI155" s="28"/>
      <c r="AJ155" s="28"/>
      <c r="AK155" s="28"/>
      <c r="AL155" s="28"/>
      <c r="AM155" s="28"/>
      <c r="AN155" s="27"/>
      <c r="AO155" s="24"/>
      <c r="AP155" s="24"/>
      <c r="AQ155" s="24"/>
      <c r="AR155" s="27"/>
    </row>
    <row r="156" spans="1:44" x14ac:dyDescent="0.3">
      <c r="A156" s="26"/>
      <c r="B156" s="24"/>
      <c r="C156" s="25"/>
      <c r="D156" s="26"/>
      <c r="E156" s="6"/>
      <c r="F156" s="24"/>
      <c r="G156" s="26"/>
      <c r="H156" s="27"/>
      <c r="I156" s="27"/>
      <c r="J156" s="28"/>
      <c r="K156" s="29"/>
      <c r="L156" s="29"/>
      <c r="M156" s="27"/>
      <c r="N156" s="27"/>
      <c r="O156" s="27"/>
      <c r="P156" s="63"/>
      <c r="Q156" s="25"/>
      <c r="R156" s="25"/>
      <c r="S156" s="67"/>
      <c r="T156" s="29"/>
      <c r="U156" s="28"/>
      <c r="V156" s="28"/>
      <c r="W156" s="28"/>
      <c r="X156" s="28"/>
      <c r="Y156" s="28"/>
      <c r="Z156" s="28"/>
      <c r="AA156" s="28"/>
      <c r="AB156" s="28"/>
      <c r="AC156" s="28"/>
      <c r="AD156" s="28"/>
      <c r="AE156" s="28"/>
      <c r="AF156" s="28"/>
      <c r="AG156" s="28"/>
      <c r="AH156" s="28"/>
      <c r="AI156" s="28"/>
      <c r="AJ156" s="28"/>
      <c r="AK156" s="28"/>
      <c r="AL156" s="28"/>
      <c r="AM156" s="28"/>
      <c r="AN156" s="27"/>
      <c r="AO156" s="24"/>
      <c r="AP156" s="24"/>
      <c r="AQ156" s="24"/>
      <c r="AR156" s="27"/>
    </row>
    <row r="157" spans="1:44" x14ac:dyDescent="0.3">
      <c r="A157" s="26"/>
      <c r="B157" s="24"/>
      <c r="C157" s="25"/>
      <c r="D157" s="26"/>
      <c r="E157" s="27"/>
      <c r="F157" s="24"/>
      <c r="G157" s="25"/>
      <c r="H157" s="27"/>
      <c r="I157" s="27"/>
      <c r="J157" s="28"/>
      <c r="K157" s="29"/>
      <c r="L157" s="29"/>
      <c r="M157" s="27"/>
      <c r="N157" s="27"/>
      <c r="O157" s="27"/>
      <c r="P157" s="63"/>
      <c r="Q157" s="25"/>
      <c r="R157" s="25"/>
      <c r="S157" s="67"/>
      <c r="T157" s="29"/>
      <c r="U157" s="28"/>
      <c r="V157" s="28"/>
      <c r="W157" s="28"/>
      <c r="X157" s="28"/>
      <c r="Y157" s="28"/>
      <c r="Z157" s="28"/>
      <c r="AA157" s="28"/>
      <c r="AB157" s="28"/>
      <c r="AC157" s="28"/>
      <c r="AD157" s="28"/>
      <c r="AE157" s="28"/>
      <c r="AF157" s="28"/>
      <c r="AG157" s="28"/>
      <c r="AH157" s="28"/>
      <c r="AI157" s="28"/>
      <c r="AJ157" s="28"/>
      <c r="AK157" s="28"/>
      <c r="AL157" s="28"/>
      <c r="AM157" s="28"/>
      <c r="AN157" s="27"/>
      <c r="AO157" s="24"/>
      <c r="AP157" s="24"/>
      <c r="AQ157" s="24"/>
      <c r="AR157" s="27"/>
    </row>
    <row r="158" spans="1:44" x14ac:dyDescent="0.3">
      <c r="A158" s="26"/>
      <c r="B158" s="24"/>
      <c r="C158" s="25"/>
      <c r="D158" s="26"/>
      <c r="E158" s="6"/>
      <c r="F158" s="24"/>
      <c r="G158" s="26"/>
      <c r="H158" s="27"/>
      <c r="I158" s="27"/>
      <c r="J158" s="28"/>
      <c r="K158" s="29"/>
      <c r="L158" s="29"/>
      <c r="M158" s="27"/>
      <c r="N158" s="27"/>
      <c r="O158" s="27"/>
      <c r="P158" s="63"/>
      <c r="Q158" s="25"/>
      <c r="R158" s="25"/>
      <c r="S158" s="67"/>
      <c r="T158" s="29"/>
      <c r="U158" s="28"/>
      <c r="V158" s="28"/>
      <c r="W158" s="28"/>
      <c r="X158" s="28"/>
      <c r="Y158" s="28"/>
      <c r="Z158" s="28"/>
      <c r="AA158" s="28"/>
      <c r="AB158" s="28"/>
      <c r="AC158" s="28"/>
      <c r="AD158" s="28"/>
      <c r="AE158" s="28"/>
      <c r="AF158" s="28"/>
      <c r="AG158" s="28"/>
      <c r="AH158" s="28"/>
      <c r="AI158" s="28"/>
      <c r="AJ158" s="28"/>
      <c r="AK158" s="28"/>
      <c r="AL158" s="28"/>
      <c r="AM158" s="28"/>
      <c r="AN158" s="27"/>
      <c r="AO158" s="24"/>
      <c r="AP158" s="24"/>
      <c r="AQ158" s="24"/>
      <c r="AR158" s="27"/>
    </row>
    <row r="159" spans="1:44" x14ac:dyDescent="0.3">
      <c r="A159" s="26"/>
      <c r="B159" s="24"/>
      <c r="C159" s="25"/>
      <c r="D159" s="26"/>
      <c r="E159" s="6"/>
      <c r="F159" s="24"/>
      <c r="G159" s="25"/>
      <c r="H159" s="27"/>
      <c r="I159" s="27"/>
      <c r="J159" s="28"/>
      <c r="K159" s="29"/>
      <c r="L159" s="29"/>
      <c r="M159" s="27"/>
      <c r="N159" s="27"/>
      <c r="O159" s="27"/>
      <c r="P159" s="63"/>
      <c r="Q159" s="25"/>
      <c r="R159" s="25"/>
      <c r="S159" s="67"/>
      <c r="T159" s="29"/>
      <c r="U159" s="28"/>
      <c r="V159" s="28"/>
      <c r="W159" s="28"/>
      <c r="X159" s="28"/>
      <c r="Y159" s="28"/>
      <c r="Z159" s="28"/>
      <c r="AA159" s="28"/>
      <c r="AB159" s="28"/>
      <c r="AC159" s="28"/>
      <c r="AD159" s="28"/>
      <c r="AE159" s="28"/>
      <c r="AF159" s="28"/>
      <c r="AG159" s="28"/>
      <c r="AH159" s="28"/>
      <c r="AI159" s="28"/>
      <c r="AJ159" s="28"/>
      <c r="AK159" s="28"/>
      <c r="AL159" s="28"/>
      <c r="AM159" s="28"/>
      <c r="AN159" s="27"/>
      <c r="AO159" s="24"/>
      <c r="AP159" s="24"/>
      <c r="AQ159" s="24"/>
      <c r="AR159" s="27"/>
    </row>
    <row r="160" spans="1:44" x14ac:dyDescent="0.3">
      <c r="A160" s="26"/>
      <c r="B160" s="24"/>
      <c r="C160" s="25"/>
      <c r="D160" s="26"/>
      <c r="E160" s="6"/>
      <c r="F160" s="24"/>
      <c r="G160" s="25"/>
      <c r="H160" s="27"/>
      <c r="I160" s="27"/>
      <c r="J160" s="28"/>
      <c r="K160" s="29"/>
      <c r="L160" s="29"/>
      <c r="M160" s="27"/>
      <c r="N160" s="27"/>
      <c r="O160" s="27"/>
      <c r="P160" s="63"/>
      <c r="Q160" s="25"/>
      <c r="R160" s="25"/>
      <c r="S160" s="67"/>
      <c r="T160" s="29"/>
      <c r="U160" s="28"/>
      <c r="V160" s="28"/>
      <c r="W160" s="28"/>
      <c r="X160" s="28"/>
      <c r="Y160" s="28"/>
      <c r="Z160" s="28"/>
      <c r="AA160" s="28"/>
      <c r="AB160" s="28"/>
      <c r="AC160" s="28"/>
      <c r="AD160" s="28"/>
      <c r="AE160" s="28"/>
      <c r="AF160" s="28"/>
      <c r="AG160" s="28"/>
      <c r="AH160" s="28"/>
      <c r="AI160" s="28"/>
      <c r="AJ160" s="28"/>
      <c r="AK160" s="28"/>
      <c r="AL160" s="28"/>
      <c r="AM160" s="28"/>
      <c r="AN160" s="27"/>
      <c r="AO160" s="24"/>
      <c r="AP160" s="24"/>
      <c r="AQ160" s="24"/>
      <c r="AR160" s="27"/>
    </row>
    <row r="161" spans="1:44" x14ac:dyDescent="0.3">
      <c r="A161" s="26"/>
      <c r="B161" s="24"/>
      <c r="C161" s="25"/>
      <c r="D161" s="26"/>
      <c r="E161" s="6"/>
      <c r="F161" s="24"/>
      <c r="G161" s="26"/>
      <c r="H161" s="27"/>
      <c r="I161" s="27"/>
      <c r="J161" s="28"/>
      <c r="K161" s="29"/>
      <c r="L161" s="29"/>
      <c r="M161" s="27"/>
      <c r="N161" s="27"/>
      <c r="O161" s="27"/>
      <c r="P161" s="63"/>
      <c r="Q161" s="25"/>
      <c r="R161" s="25"/>
      <c r="S161" s="67"/>
      <c r="T161" s="29"/>
      <c r="U161" s="28"/>
      <c r="V161" s="28"/>
      <c r="W161" s="28"/>
      <c r="X161" s="28"/>
      <c r="Y161" s="28"/>
      <c r="Z161" s="28"/>
      <c r="AA161" s="28"/>
      <c r="AB161" s="28"/>
      <c r="AC161" s="28"/>
      <c r="AD161" s="28"/>
      <c r="AE161" s="28"/>
      <c r="AF161" s="28"/>
      <c r="AG161" s="28"/>
      <c r="AH161" s="28"/>
      <c r="AI161" s="28"/>
      <c r="AJ161" s="28"/>
      <c r="AK161" s="28"/>
      <c r="AL161" s="28"/>
      <c r="AM161" s="28"/>
      <c r="AN161" s="27"/>
      <c r="AO161" s="24"/>
      <c r="AP161" s="24"/>
      <c r="AQ161" s="24"/>
      <c r="AR161" s="27"/>
    </row>
    <row r="162" spans="1:44" x14ac:dyDescent="0.3">
      <c r="A162" s="26"/>
      <c r="B162" s="24"/>
      <c r="C162" s="25"/>
      <c r="D162" s="26"/>
      <c r="E162" s="6"/>
      <c r="F162" s="24"/>
      <c r="G162" s="26"/>
      <c r="H162" s="27"/>
      <c r="I162" s="27"/>
      <c r="J162" s="28"/>
      <c r="K162" s="29"/>
      <c r="L162" s="29"/>
      <c r="M162" s="27"/>
      <c r="N162" s="27"/>
      <c r="O162" s="27"/>
      <c r="P162" s="63"/>
      <c r="Q162" s="25"/>
      <c r="R162" s="25"/>
      <c r="S162" s="67"/>
      <c r="T162" s="29"/>
      <c r="U162" s="28"/>
      <c r="V162" s="28"/>
      <c r="W162" s="28"/>
      <c r="X162" s="28"/>
      <c r="Y162" s="28"/>
      <c r="Z162" s="28"/>
      <c r="AA162" s="28"/>
      <c r="AB162" s="28"/>
      <c r="AC162" s="28"/>
      <c r="AD162" s="28"/>
      <c r="AE162" s="28"/>
      <c r="AF162" s="28"/>
      <c r="AG162" s="28"/>
      <c r="AH162" s="28"/>
      <c r="AI162" s="28"/>
      <c r="AJ162" s="28"/>
      <c r="AK162" s="28"/>
      <c r="AL162" s="28"/>
      <c r="AM162" s="28"/>
      <c r="AN162" s="27"/>
      <c r="AO162" s="24"/>
      <c r="AP162" s="24"/>
      <c r="AQ162" s="24"/>
      <c r="AR162" s="27"/>
    </row>
    <row r="163" spans="1:44" x14ac:dyDescent="0.3">
      <c r="A163" s="26"/>
      <c r="B163" s="24"/>
      <c r="C163" s="25"/>
      <c r="D163" s="26"/>
      <c r="E163" s="6"/>
      <c r="F163" s="24"/>
      <c r="G163" s="26"/>
      <c r="H163" s="27"/>
      <c r="I163" s="27"/>
      <c r="J163" s="28"/>
      <c r="K163" s="29"/>
      <c r="L163" s="29"/>
      <c r="M163" s="27"/>
      <c r="N163" s="27"/>
      <c r="O163" s="27"/>
      <c r="P163" s="63"/>
      <c r="Q163" s="25"/>
      <c r="R163" s="25"/>
      <c r="S163" s="67"/>
      <c r="T163" s="29"/>
      <c r="U163" s="28"/>
      <c r="V163" s="28"/>
      <c r="W163" s="28"/>
      <c r="X163" s="28"/>
      <c r="Y163" s="28"/>
      <c r="Z163" s="28"/>
      <c r="AA163" s="28"/>
      <c r="AB163" s="28"/>
      <c r="AC163" s="28"/>
      <c r="AD163" s="28"/>
      <c r="AE163" s="28"/>
      <c r="AF163" s="28"/>
      <c r="AG163" s="28"/>
      <c r="AH163" s="28"/>
      <c r="AI163" s="28"/>
      <c r="AJ163" s="28"/>
      <c r="AK163" s="28"/>
      <c r="AL163" s="28"/>
      <c r="AM163" s="28"/>
      <c r="AN163" s="27"/>
      <c r="AO163" s="24"/>
      <c r="AP163" s="24"/>
      <c r="AQ163" s="24"/>
      <c r="AR163" s="27"/>
    </row>
    <row r="164" spans="1:44" x14ac:dyDescent="0.3">
      <c r="A164" s="26"/>
      <c r="B164" s="24"/>
      <c r="C164" s="25"/>
      <c r="D164" s="26"/>
      <c r="E164" s="6"/>
      <c r="F164" s="24"/>
      <c r="G164" s="26"/>
      <c r="H164" s="27"/>
      <c r="I164" s="27"/>
      <c r="J164" s="28"/>
      <c r="K164" s="29"/>
      <c r="L164" s="29"/>
      <c r="M164" s="27"/>
      <c r="N164" s="27"/>
      <c r="O164" s="27"/>
      <c r="P164" s="63"/>
      <c r="Q164" s="25"/>
      <c r="R164" s="25"/>
      <c r="S164" s="68"/>
      <c r="T164" s="29"/>
      <c r="U164" s="68"/>
      <c r="V164" s="28"/>
      <c r="W164" s="28"/>
      <c r="X164" s="28"/>
      <c r="Y164" s="28"/>
      <c r="Z164" s="28"/>
      <c r="AA164" s="28"/>
      <c r="AB164" s="28"/>
      <c r="AC164" s="28"/>
      <c r="AD164" s="28"/>
      <c r="AE164" s="28"/>
      <c r="AF164" s="28"/>
      <c r="AG164" s="28"/>
      <c r="AH164" s="28"/>
      <c r="AI164" s="28"/>
      <c r="AJ164" s="28"/>
      <c r="AK164" s="28"/>
      <c r="AL164" s="28"/>
      <c r="AM164" s="28"/>
      <c r="AN164" s="27"/>
      <c r="AO164" s="24"/>
      <c r="AP164" s="24"/>
      <c r="AQ164" s="24"/>
      <c r="AR164" s="27"/>
    </row>
    <row r="165" spans="1:44" x14ac:dyDescent="0.3">
      <c r="A165" s="26"/>
      <c r="B165" s="24"/>
      <c r="C165" s="25"/>
      <c r="D165" s="26"/>
      <c r="E165" s="6"/>
      <c r="F165" s="24"/>
      <c r="G165" s="26"/>
      <c r="H165" s="27"/>
      <c r="I165" s="27"/>
      <c r="J165" s="28"/>
      <c r="K165" s="29"/>
      <c r="L165" s="29"/>
      <c r="M165" s="27"/>
      <c r="N165" s="27"/>
      <c r="O165" s="27"/>
      <c r="P165" s="63"/>
      <c r="Q165" s="25"/>
      <c r="R165" s="25"/>
      <c r="S165" s="68"/>
      <c r="T165" s="29"/>
      <c r="U165" s="49"/>
      <c r="V165" s="28"/>
      <c r="W165" s="28"/>
      <c r="X165" s="28"/>
      <c r="Y165" s="28"/>
      <c r="Z165" s="28"/>
      <c r="AA165" s="28"/>
      <c r="AB165" s="28"/>
      <c r="AC165" s="28"/>
      <c r="AD165" s="28"/>
      <c r="AE165" s="28"/>
      <c r="AF165" s="28"/>
      <c r="AG165" s="28"/>
      <c r="AH165" s="28"/>
      <c r="AI165" s="28"/>
      <c r="AJ165" s="28"/>
      <c r="AK165" s="28"/>
      <c r="AL165" s="28"/>
      <c r="AM165" s="28"/>
      <c r="AN165" s="27"/>
      <c r="AO165" s="24"/>
      <c r="AP165" s="24"/>
      <c r="AQ165" s="24"/>
      <c r="AR165" s="27"/>
    </row>
    <row r="166" spans="1:44" x14ac:dyDescent="0.3">
      <c r="A166" s="26"/>
      <c r="B166" s="24"/>
      <c r="C166" s="25"/>
      <c r="D166" s="26"/>
      <c r="E166" s="6"/>
      <c r="F166" s="24"/>
      <c r="G166" s="26"/>
      <c r="H166" s="27"/>
      <c r="I166" s="27"/>
      <c r="J166" s="28"/>
      <c r="K166" s="29"/>
      <c r="L166" s="29"/>
      <c r="M166" s="27"/>
      <c r="N166" s="27"/>
      <c r="O166" s="27"/>
      <c r="P166" s="63"/>
      <c r="Q166" s="25"/>
      <c r="R166" s="25"/>
      <c r="S166" s="67"/>
      <c r="T166" s="29"/>
      <c r="U166" s="28"/>
      <c r="V166" s="28"/>
      <c r="W166" s="28"/>
      <c r="X166" s="28"/>
      <c r="Y166" s="28"/>
      <c r="Z166" s="28"/>
      <c r="AA166" s="28"/>
      <c r="AB166" s="28"/>
      <c r="AC166" s="28"/>
      <c r="AD166" s="28"/>
      <c r="AE166" s="28"/>
      <c r="AF166" s="28"/>
      <c r="AG166" s="28"/>
      <c r="AH166" s="28"/>
      <c r="AI166" s="28"/>
      <c r="AJ166" s="28"/>
      <c r="AK166" s="28"/>
      <c r="AL166" s="28"/>
      <c r="AM166" s="28"/>
      <c r="AN166" s="27"/>
      <c r="AO166" s="24"/>
      <c r="AP166" s="24"/>
      <c r="AQ166" s="24"/>
      <c r="AR166" s="27"/>
    </row>
    <row r="167" spans="1:44" x14ac:dyDescent="0.3">
      <c r="A167" s="26"/>
      <c r="B167" s="24"/>
      <c r="C167" s="25"/>
      <c r="D167" s="26"/>
      <c r="E167" s="6"/>
      <c r="F167" s="24"/>
      <c r="G167" s="26"/>
      <c r="H167" s="27"/>
      <c r="I167" s="27"/>
      <c r="J167" s="28"/>
      <c r="K167" s="29"/>
      <c r="L167" s="29"/>
      <c r="M167" s="27"/>
      <c r="N167" s="27"/>
      <c r="O167" s="27"/>
      <c r="P167" s="63"/>
      <c r="Q167" s="25"/>
      <c r="R167" s="25"/>
      <c r="S167" s="67"/>
      <c r="T167" s="29"/>
      <c r="U167" s="28"/>
      <c r="V167" s="28"/>
      <c r="W167" s="28"/>
      <c r="X167" s="28"/>
      <c r="Y167" s="28"/>
      <c r="Z167" s="28"/>
      <c r="AA167" s="28"/>
      <c r="AB167" s="28"/>
      <c r="AC167" s="28"/>
      <c r="AD167" s="28"/>
      <c r="AE167" s="28"/>
      <c r="AF167" s="28"/>
      <c r="AG167" s="28"/>
      <c r="AH167" s="28"/>
      <c r="AI167" s="28"/>
      <c r="AJ167" s="28"/>
      <c r="AK167" s="28"/>
      <c r="AL167" s="28"/>
      <c r="AM167" s="28"/>
      <c r="AN167" s="27"/>
      <c r="AO167" s="24"/>
      <c r="AP167" s="24"/>
      <c r="AQ167" s="24"/>
      <c r="AR167" s="27"/>
    </row>
    <row r="168" spans="1:44" x14ac:dyDescent="0.3">
      <c r="A168" s="26"/>
      <c r="B168" s="24"/>
      <c r="C168" s="25"/>
      <c r="D168" s="26"/>
      <c r="E168" s="6"/>
      <c r="F168" s="24"/>
      <c r="G168" s="26"/>
      <c r="H168" s="27"/>
      <c r="I168" s="27"/>
      <c r="J168" s="28"/>
      <c r="K168" s="29"/>
      <c r="L168" s="29"/>
      <c r="M168" s="27"/>
      <c r="N168" s="27"/>
      <c r="O168" s="27"/>
      <c r="P168" s="63"/>
      <c r="Q168" s="25"/>
      <c r="R168" s="25"/>
      <c r="S168" s="67"/>
      <c r="T168" s="29"/>
      <c r="U168" s="28"/>
      <c r="V168" s="28"/>
      <c r="W168" s="28"/>
      <c r="X168" s="28"/>
      <c r="Y168" s="28"/>
      <c r="Z168" s="28"/>
      <c r="AA168" s="28"/>
      <c r="AB168" s="28"/>
      <c r="AC168" s="28"/>
      <c r="AD168" s="28"/>
      <c r="AE168" s="28"/>
      <c r="AF168" s="28"/>
      <c r="AG168" s="28"/>
      <c r="AH168" s="28"/>
      <c r="AI168" s="28"/>
      <c r="AJ168" s="28"/>
      <c r="AK168" s="28"/>
      <c r="AL168" s="28"/>
      <c r="AM168" s="28"/>
      <c r="AN168" s="27"/>
      <c r="AO168" s="24"/>
      <c r="AP168" s="24"/>
      <c r="AQ168" s="24"/>
      <c r="AR168" s="27"/>
    </row>
    <row r="169" spans="1:44" x14ac:dyDescent="0.3">
      <c r="A169" s="26"/>
      <c r="B169" s="24"/>
      <c r="C169" s="25"/>
      <c r="D169" s="26"/>
      <c r="E169" s="6"/>
      <c r="F169" s="24"/>
      <c r="G169" s="25"/>
      <c r="H169" s="27"/>
      <c r="I169" s="27"/>
      <c r="J169" s="28"/>
      <c r="K169" s="29"/>
      <c r="L169" s="29"/>
      <c r="M169" s="27"/>
      <c r="N169" s="46"/>
      <c r="O169" s="27"/>
      <c r="P169" s="63"/>
      <c r="Q169" s="25"/>
      <c r="R169" s="25"/>
      <c r="S169" s="67"/>
      <c r="T169" s="29"/>
      <c r="U169" s="28"/>
      <c r="V169" s="28"/>
      <c r="W169" s="28"/>
      <c r="X169" s="28"/>
      <c r="Y169" s="28"/>
      <c r="Z169" s="28"/>
      <c r="AA169" s="28"/>
      <c r="AB169" s="28"/>
      <c r="AC169" s="28"/>
      <c r="AD169" s="28"/>
      <c r="AE169" s="28"/>
      <c r="AF169" s="28"/>
      <c r="AG169" s="28"/>
      <c r="AH169" s="28"/>
      <c r="AI169" s="28"/>
      <c r="AJ169" s="28"/>
      <c r="AK169" s="28"/>
      <c r="AL169" s="28"/>
      <c r="AM169" s="28"/>
      <c r="AN169" s="27"/>
      <c r="AO169" s="24"/>
      <c r="AP169" s="24"/>
      <c r="AQ169" s="24"/>
      <c r="AR169" s="27"/>
    </row>
    <row r="170" spans="1:44" x14ac:dyDescent="0.3">
      <c r="A170" s="26"/>
      <c r="B170" s="24"/>
      <c r="C170" s="25"/>
      <c r="D170" s="26"/>
      <c r="E170" s="6"/>
      <c r="F170" s="24"/>
      <c r="G170" s="26"/>
      <c r="H170" s="27"/>
      <c r="I170" s="27"/>
      <c r="J170" s="28"/>
      <c r="K170" s="29"/>
      <c r="L170" s="29"/>
      <c r="M170" s="27"/>
      <c r="N170" s="27"/>
      <c r="O170" s="27"/>
      <c r="P170" s="63"/>
      <c r="Q170" s="25"/>
      <c r="R170" s="25"/>
      <c r="S170" s="67"/>
      <c r="T170" s="29"/>
      <c r="U170" s="28"/>
      <c r="V170" s="28"/>
      <c r="W170" s="28"/>
      <c r="X170" s="28"/>
      <c r="Y170" s="28"/>
      <c r="Z170" s="28"/>
      <c r="AA170" s="28"/>
      <c r="AB170" s="28"/>
      <c r="AC170" s="28"/>
      <c r="AD170" s="28"/>
      <c r="AE170" s="28"/>
      <c r="AF170" s="28"/>
      <c r="AG170" s="28"/>
      <c r="AH170" s="28"/>
      <c r="AI170" s="28"/>
      <c r="AJ170" s="28"/>
      <c r="AK170" s="28"/>
      <c r="AL170" s="28"/>
      <c r="AM170" s="28"/>
      <c r="AN170" s="27"/>
      <c r="AO170" s="24"/>
      <c r="AP170" s="24"/>
      <c r="AQ170" s="24"/>
      <c r="AR170" s="27"/>
    </row>
    <row r="171" spans="1:44" x14ac:dyDescent="0.3">
      <c r="A171" s="26"/>
      <c r="B171" s="24"/>
      <c r="C171" s="25"/>
      <c r="D171" s="26"/>
      <c r="E171" s="6"/>
      <c r="F171" s="24"/>
      <c r="G171" s="25"/>
      <c r="H171" s="27"/>
      <c r="I171" s="27"/>
      <c r="J171" s="28"/>
      <c r="K171" s="29"/>
      <c r="L171" s="29"/>
      <c r="M171" s="27"/>
      <c r="N171" s="27"/>
      <c r="O171" s="27"/>
      <c r="P171" s="63"/>
      <c r="Q171" s="25"/>
      <c r="R171" s="25"/>
      <c r="S171" s="67"/>
      <c r="T171" s="29"/>
      <c r="U171" s="28"/>
      <c r="V171" s="28"/>
      <c r="W171" s="28"/>
      <c r="X171" s="28"/>
      <c r="Y171" s="28"/>
      <c r="Z171" s="28"/>
      <c r="AA171" s="28"/>
      <c r="AB171" s="28"/>
      <c r="AC171" s="28"/>
      <c r="AD171" s="28"/>
      <c r="AE171" s="28"/>
      <c r="AF171" s="28"/>
      <c r="AG171" s="28"/>
      <c r="AH171" s="28"/>
      <c r="AI171" s="28"/>
      <c r="AJ171" s="28"/>
      <c r="AK171" s="28"/>
      <c r="AL171" s="28"/>
      <c r="AM171" s="28"/>
      <c r="AN171" s="27"/>
      <c r="AO171" s="24"/>
      <c r="AP171" s="24"/>
      <c r="AQ171" s="24"/>
      <c r="AR171" s="27"/>
    </row>
    <row r="172" spans="1:44" x14ac:dyDescent="0.3">
      <c r="A172" s="26"/>
      <c r="B172" s="24"/>
      <c r="C172" s="25"/>
      <c r="D172" s="26"/>
      <c r="E172" s="6"/>
      <c r="F172" s="24"/>
      <c r="G172" s="25"/>
      <c r="H172" s="27"/>
      <c r="I172" s="27"/>
      <c r="J172" s="28"/>
      <c r="K172" s="29"/>
      <c r="L172" s="29"/>
      <c r="M172" s="27"/>
      <c r="N172" s="27"/>
      <c r="O172" s="27"/>
      <c r="P172" s="63"/>
      <c r="Q172" s="25"/>
      <c r="R172" s="25"/>
      <c r="S172" s="67"/>
      <c r="T172" s="29"/>
      <c r="U172" s="28"/>
      <c r="V172" s="28"/>
      <c r="W172" s="28"/>
      <c r="X172" s="28"/>
      <c r="Y172" s="28"/>
      <c r="Z172" s="28"/>
      <c r="AA172" s="28"/>
      <c r="AB172" s="28"/>
      <c r="AC172" s="28"/>
      <c r="AD172" s="28"/>
      <c r="AE172" s="28"/>
      <c r="AF172" s="28"/>
      <c r="AG172" s="28"/>
      <c r="AH172" s="28"/>
      <c r="AI172" s="28"/>
      <c r="AJ172" s="28"/>
      <c r="AK172" s="28"/>
      <c r="AL172" s="28"/>
      <c r="AM172" s="28"/>
      <c r="AN172" s="27"/>
      <c r="AO172" s="24"/>
      <c r="AP172" s="24"/>
      <c r="AQ172" s="24"/>
      <c r="AR172" s="27"/>
    </row>
    <row r="173" spans="1:44" x14ac:dyDescent="0.3">
      <c r="A173" s="26"/>
      <c r="B173" s="24"/>
      <c r="C173" s="25"/>
      <c r="D173" s="26"/>
      <c r="E173" s="6"/>
      <c r="F173" s="24"/>
      <c r="G173" s="26"/>
      <c r="H173" s="27"/>
      <c r="I173" s="27"/>
      <c r="J173" s="28"/>
      <c r="K173" s="29"/>
      <c r="L173" s="29"/>
      <c r="M173" s="27"/>
      <c r="N173" s="27"/>
      <c r="O173" s="27"/>
      <c r="P173" s="63"/>
      <c r="Q173" s="25"/>
      <c r="R173" s="25"/>
      <c r="S173" s="67"/>
      <c r="T173" s="29"/>
      <c r="U173" s="28"/>
      <c r="V173" s="28"/>
      <c r="W173" s="28"/>
      <c r="X173" s="28"/>
      <c r="Y173" s="28"/>
      <c r="Z173" s="28"/>
      <c r="AA173" s="28"/>
      <c r="AB173" s="28"/>
      <c r="AC173" s="28"/>
      <c r="AD173" s="28"/>
      <c r="AE173" s="28"/>
      <c r="AF173" s="28"/>
      <c r="AG173" s="28"/>
      <c r="AH173" s="28"/>
      <c r="AI173" s="28"/>
      <c r="AJ173" s="28"/>
      <c r="AK173" s="28"/>
      <c r="AL173" s="28"/>
      <c r="AM173" s="28"/>
      <c r="AN173" s="27"/>
      <c r="AO173" s="24"/>
      <c r="AP173" s="24"/>
      <c r="AQ173" s="24"/>
      <c r="AR173" s="27"/>
    </row>
    <row r="174" spans="1:44" x14ac:dyDescent="0.3">
      <c r="A174" s="26"/>
      <c r="B174" s="24"/>
      <c r="C174" s="25"/>
      <c r="D174" s="26"/>
      <c r="E174" s="6"/>
      <c r="F174" s="24"/>
      <c r="G174" s="26"/>
      <c r="H174" s="27"/>
      <c r="I174" s="27"/>
      <c r="J174" s="28"/>
      <c r="K174" s="29"/>
      <c r="L174" s="29"/>
      <c r="M174" s="27"/>
      <c r="N174" s="27"/>
      <c r="O174" s="27"/>
      <c r="P174" s="63"/>
      <c r="Q174" s="25"/>
      <c r="R174" s="25"/>
      <c r="S174" s="67"/>
      <c r="T174" s="29"/>
      <c r="U174" s="28"/>
      <c r="V174" s="28"/>
      <c r="W174" s="28"/>
      <c r="X174" s="28"/>
      <c r="Y174" s="28"/>
      <c r="Z174" s="28"/>
      <c r="AA174" s="28"/>
      <c r="AB174" s="28"/>
      <c r="AC174" s="28"/>
      <c r="AD174" s="28"/>
      <c r="AE174" s="28"/>
      <c r="AF174" s="28"/>
      <c r="AG174" s="28"/>
      <c r="AH174" s="28"/>
      <c r="AI174" s="28"/>
      <c r="AJ174" s="28"/>
      <c r="AK174" s="28"/>
      <c r="AL174" s="28"/>
      <c r="AM174" s="28"/>
      <c r="AN174" s="27"/>
      <c r="AO174" s="24"/>
      <c r="AP174" s="24"/>
      <c r="AQ174" s="24"/>
      <c r="AR174" s="27"/>
    </row>
    <row r="175" spans="1:44" x14ac:dyDescent="0.3">
      <c r="A175" s="26"/>
      <c r="B175" s="24"/>
      <c r="C175" s="25"/>
      <c r="D175" s="26"/>
      <c r="E175" s="6"/>
      <c r="F175" s="24"/>
      <c r="G175" s="26"/>
      <c r="H175" s="27"/>
      <c r="I175" s="27"/>
      <c r="J175" s="28"/>
      <c r="K175" s="29"/>
      <c r="L175" s="29"/>
      <c r="M175" s="27"/>
      <c r="N175" s="27"/>
      <c r="O175" s="27"/>
      <c r="P175" s="63"/>
      <c r="Q175" s="25"/>
      <c r="R175" s="25"/>
      <c r="S175" s="68"/>
      <c r="T175" s="29"/>
      <c r="U175" s="49"/>
      <c r="V175" s="28"/>
      <c r="W175" s="28"/>
      <c r="X175" s="28"/>
      <c r="Y175" s="28"/>
      <c r="Z175" s="28"/>
      <c r="AA175" s="28"/>
      <c r="AB175" s="28"/>
      <c r="AC175" s="28"/>
      <c r="AD175" s="28"/>
      <c r="AE175" s="28"/>
      <c r="AF175" s="28"/>
      <c r="AG175" s="28"/>
      <c r="AH175" s="28"/>
      <c r="AI175" s="28"/>
      <c r="AJ175" s="28"/>
      <c r="AK175" s="28"/>
      <c r="AL175" s="28"/>
      <c r="AM175" s="28"/>
      <c r="AN175" s="27"/>
      <c r="AO175" s="24"/>
      <c r="AP175" s="24"/>
      <c r="AQ175" s="24"/>
      <c r="AR175" s="27"/>
    </row>
    <row r="176" spans="1:44" x14ac:dyDescent="0.3">
      <c r="A176" s="26"/>
      <c r="B176" s="24"/>
      <c r="C176" s="25"/>
      <c r="D176" s="26"/>
      <c r="E176" s="6"/>
      <c r="F176" s="24"/>
      <c r="G176" s="26"/>
      <c r="H176" s="27"/>
      <c r="I176" s="27"/>
      <c r="J176" s="28"/>
      <c r="K176" s="29"/>
      <c r="L176" s="29"/>
      <c r="M176" s="27"/>
      <c r="N176" s="27"/>
      <c r="O176" s="27"/>
      <c r="P176" s="63"/>
      <c r="Q176" s="25"/>
      <c r="R176" s="25"/>
      <c r="S176" s="67"/>
      <c r="T176" s="29"/>
      <c r="U176" s="28"/>
      <c r="V176" s="28"/>
      <c r="W176" s="28"/>
      <c r="X176" s="28"/>
      <c r="Y176" s="28"/>
      <c r="Z176" s="28"/>
      <c r="AA176" s="28"/>
      <c r="AB176" s="28"/>
      <c r="AC176" s="28"/>
      <c r="AD176" s="28"/>
      <c r="AE176" s="28"/>
      <c r="AF176" s="28"/>
      <c r="AG176" s="28"/>
      <c r="AH176" s="28"/>
      <c r="AI176" s="28"/>
      <c r="AJ176" s="28"/>
      <c r="AK176" s="28"/>
      <c r="AL176" s="28"/>
      <c r="AM176" s="28"/>
      <c r="AN176" s="27"/>
      <c r="AO176" s="24"/>
      <c r="AP176" s="24"/>
      <c r="AQ176" s="24"/>
      <c r="AR176" s="27"/>
    </row>
    <row r="177" spans="1:51" x14ac:dyDescent="0.3">
      <c r="A177" s="26"/>
      <c r="B177" s="24"/>
      <c r="C177" s="25"/>
      <c r="D177" s="26"/>
      <c r="E177" s="6"/>
      <c r="F177" s="24"/>
      <c r="G177" s="26"/>
      <c r="H177" s="27"/>
      <c r="I177" s="27"/>
      <c r="J177" s="28"/>
      <c r="K177" s="29"/>
      <c r="L177" s="29"/>
      <c r="M177" s="27"/>
      <c r="N177" s="27"/>
      <c r="O177" s="27"/>
      <c r="P177" s="63"/>
      <c r="Q177" s="25"/>
      <c r="R177" s="25"/>
      <c r="S177" s="67"/>
      <c r="T177" s="29"/>
      <c r="U177" s="28"/>
      <c r="V177" s="28"/>
      <c r="W177" s="28"/>
      <c r="X177" s="28"/>
      <c r="Y177" s="28"/>
      <c r="Z177" s="28"/>
      <c r="AA177" s="28"/>
      <c r="AB177" s="28"/>
      <c r="AC177" s="28"/>
      <c r="AD177" s="28"/>
      <c r="AE177" s="28"/>
      <c r="AF177" s="28"/>
      <c r="AG177" s="28"/>
      <c r="AH177" s="28"/>
      <c r="AI177" s="28"/>
      <c r="AJ177" s="28"/>
      <c r="AK177" s="28"/>
      <c r="AL177" s="28"/>
      <c r="AM177" s="28"/>
      <c r="AN177" s="27"/>
      <c r="AO177" s="24"/>
      <c r="AP177" s="24"/>
      <c r="AQ177" s="24"/>
      <c r="AR177" s="27"/>
    </row>
    <row r="178" spans="1:51" x14ac:dyDescent="0.3">
      <c r="A178" s="26"/>
      <c r="B178" s="24"/>
      <c r="C178" s="25"/>
      <c r="D178" s="26"/>
      <c r="E178" s="6"/>
      <c r="F178" s="24"/>
      <c r="G178" s="26"/>
      <c r="H178" s="27"/>
      <c r="I178" s="27"/>
      <c r="J178" s="28"/>
      <c r="K178" s="29"/>
      <c r="L178" s="29"/>
      <c r="M178" s="27"/>
      <c r="N178" s="27"/>
      <c r="O178" s="27"/>
      <c r="P178" s="63"/>
      <c r="Q178" s="25"/>
      <c r="R178" s="25"/>
      <c r="S178" s="67"/>
      <c r="T178" s="29"/>
      <c r="U178" s="28"/>
      <c r="V178" s="28"/>
      <c r="W178" s="28"/>
      <c r="X178" s="28"/>
      <c r="Y178" s="28"/>
      <c r="Z178" s="28"/>
      <c r="AA178" s="28"/>
      <c r="AB178" s="28"/>
      <c r="AC178" s="28"/>
      <c r="AD178" s="28"/>
      <c r="AE178" s="28"/>
      <c r="AF178" s="28"/>
      <c r="AG178" s="28"/>
      <c r="AH178" s="28"/>
      <c r="AI178" s="28"/>
      <c r="AJ178" s="28"/>
      <c r="AK178" s="28"/>
      <c r="AL178" s="28"/>
      <c r="AM178" s="28"/>
      <c r="AN178" s="27"/>
      <c r="AO178" s="24"/>
      <c r="AP178" s="24"/>
      <c r="AQ178" s="24"/>
      <c r="AR178" s="27"/>
    </row>
    <row r="179" spans="1:51" x14ac:dyDescent="0.3">
      <c r="A179" s="26"/>
      <c r="B179" s="24"/>
      <c r="C179" s="25"/>
      <c r="D179" s="26"/>
      <c r="E179" s="6"/>
      <c r="F179" s="24"/>
      <c r="G179" s="26"/>
      <c r="H179" s="27"/>
      <c r="I179" s="27"/>
      <c r="J179" s="34"/>
      <c r="K179" s="34"/>
      <c r="L179" s="34"/>
      <c r="M179" s="27"/>
      <c r="N179" s="27"/>
      <c r="O179" s="27"/>
      <c r="P179" s="63"/>
      <c r="Q179" s="25"/>
      <c r="R179" s="25"/>
      <c r="S179" s="67"/>
      <c r="T179" s="29"/>
      <c r="U179" s="28"/>
      <c r="V179" s="28"/>
      <c r="W179" s="28"/>
      <c r="X179" s="28"/>
      <c r="Y179" s="28"/>
      <c r="Z179" s="28"/>
      <c r="AA179" s="28"/>
      <c r="AB179" s="28"/>
      <c r="AC179" s="28"/>
      <c r="AD179" s="28"/>
      <c r="AE179" s="28"/>
      <c r="AF179" s="28"/>
      <c r="AG179" s="28"/>
      <c r="AH179" s="28"/>
      <c r="AI179" s="28"/>
      <c r="AJ179" s="28"/>
      <c r="AK179" s="28"/>
      <c r="AL179" s="28"/>
      <c r="AM179" s="28"/>
      <c r="AN179" s="27"/>
      <c r="AO179" s="24"/>
      <c r="AP179" s="24"/>
      <c r="AQ179" s="24"/>
      <c r="AR179" s="27"/>
    </row>
    <row r="180" spans="1:51" s="2" customFormat="1" x14ac:dyDescent="0.3">
      <c r="A180" s="26"/>
      <c r="B180" s="24"/>
      <c r="C180" s="25"/>
      <c r="D180" s="26"/>
      <c r="E180" s="6"/>
      <c r="F180" s="24"/>
      <c r="G180" s="26"/>
      <c r="H180" s="27"/>
      <c r="I180" s="27"/>
      <c r="J180" s="28"/>
      <c r="K180" s="29"/>
      <c r="L180" s="29"/>
      <c r="M180" s="25"/>
      <c r="N180" s="47"/>
      <c r="O180" s="27"/>
      <c r="P180" s="27"/>
      <c r="Q180" s="27"/>
      <c r="R180" s="63"/>
      <c r="S180" s="25"/>
      <c r="T180" s="25"/>
      <c r="U180" s="64"/>
      <c r="V180" s="29"/>
      <c r="W180" s="29"/>
      <c r="X180" s="29"/>
      <c r="Y180" s="29"/>
      <c r="Z180" s="29"/>
      <c r="AA180" s="29"/>
      <c r="AB180" s="29"/>
      <c r="AC180" s="29"/>
      <c r="AD180" s="29"/>
      <c r="AE180" s="29"/>
      <c r="AF180" s="29"/>
      <c r="AG180" s="28"/>
      <c r="AH180" s="28"/>
      <c r="AI180" s="28"/>
      <c r="AJ180" s="28"/>
      <c r="AK180" s="28"/>
      <c r="AL180" s="28"/>
      <c r="AM180" s="28"/>
      <c r="AN180" s="66"/>
      <c r="AO180" s="24"/>
      <c r="AP180" s="24"/>
      <c r="AQ180" s="24"/>
      <c r="AR180" s="27"/>
    </row>
    <row r="181" spans="1:51" s="2" customFormat="1" x14ac:dyDescent="0.3">
      <c r="A181" s="26"/>
      <c r="B181" s="24"/>
      <c r="C181" s="25"/>
      <c r="D181" s="26"/>
      <c r="E181" s="6"/>
      <c r="F181" s="24"/>
      <c r="G181" s="26"/>
      <c r="H181" s="27"/>
      <c r="I181" s="27"/>
      <c r="J181" s="28"/>
      <c r="K181" s="29"/>
      <c r="L181" s="29"/>
      <c r="M181" s="27"/>
      <c r="N181" s="47"/>
      <c r="O181" s="27"/>
      <c r="P181" s="27"/>
      <c r="Q181" s="27"/>
      <c r="R181" s="63"/>
      <c r="S181" s="25"/>
      <c r="T181" s="25"/>
      <c r="U181" s="64"/>
      <c r="V181" s="29"/>
      <c r="W181" s="29"/>
      <c r="X181" s="29"/>
      <c r="Y181" s="29"/>
      <c r="Z181" s="29"/>
      <c r="AA181" s="29"/>
      <c r="AB181" s="29"/>
      <c r="AC181" s="29"/>
      <c r="AD181" s="29"/>
      <c r="AE181" s="29"/>
      <c r="AF181" s="29"/>
      <c r="AG181" s="28"/>
      <c r="AH181" s="28"/>
      <c r="AI181" s="28"/>
      <c r="AJ181" s="28"/>
      <c r="AK181" s="28"/>
      <c r="AL181" s="28"/>
      <c r="AM181" s="28"/>
      <c r="AN181" s="66"/>
      <c r="AO181" s="24"/>
      <c r="AP181" s="24"/>
      <c r="AQ181" s="24"/>
      <c r="AR181" s="27"/>
      <c r="AS181" s="4"/>
      <c r="AX181" s="5"/>
      <c r="AY181" s="5"/>
    </row>
    <row r="182" spans="1:51" s="2" customFormat="1" x14ac:dyDescent="0.3">
      <c r="A182" s="26"/>
      <c r="B182" s="24"/>
      <c r="C182" s="25"/>
      <c r="D182" s="26"/>
      <c r="E182" s="6"/>
      <c r="F182" s="24"/>
      <c r="G182" s="26"/>
      <c r="H182" s="27"/>
      <c r="I182" s="27"/>
      <c r="J182" s="28"/>
      <c r="K182" s="29"/>
      <c r="L182" s="29"/>
      <c r="M182" s="27"/>
      <c r="N182" s="47"/>
      <c r="O182" s="27"/>
      <c r="P182" s="27"/>
      <c r="Q182" s="27"/>
      <c r="R182" s="63"/>
      <c r="S182" s="25"/>
      <c r="T182" s="25"/>
      <c r="U182" s="64"/>
      <c r="V182" s="29"/>
      <c r="W182" s="29"/>
      <c r="X182" s="29"/>
      <c r="Y182" s="29"/>
      <c r="Z182" s="29"/>
      <c r="AA182" s="29"/>
      <c r="AB182" s="29"/>
      <c r="AC182" s="29"/>
      <c r="AD182" s="29"/>
      <c r="AE182" s="29"/>
      <c r="AF182" s="29"/>
      <c r="AG182" s="28"/>
      <c r="AH182" s="28"/>
      <c r="AI182" s="28"/>
      <c r="AJ182" s="28"/>
      <c r="AK182" s="28"/>
      <c r="AL182" s="28"/>
      <c r="AM182" s="28"/>
      <c r="AN182" s="66"/>
      <c r="AO182" s="24"/>
      <c r="AP182" s="24"/>
      <c r="AQ182" s="24"/>
      <c r="AR182" s="27"/>
      <c r="AS182" s="4"/>
      <c r="AX182" s="5"/>
      <c r="AY182" s="5"/>
    </row>
    <row r="183" spans="1:51" s="2" customFormat="1" x14ac:dyDescent="0.3">
      <c r="A183" s="26"/>
      <c r="B183" s="24"/>
      <c r="C183" s="25"/>
      <c r="D183" s="26"/>
      <c r="E183" s="6"/>
      <c r="F183" s="24"/>
      <c r="G183" s="26"/>
      <c r="H183" s="27"/>
      <c r="I183" s="27"/>
      <c r="J183" s="28"/>
      <c r="K183" s="29"/>
      <c r="L183" s="29"/>
      <c r="M183" s="27"/>
      <c r="N183" s="47"/>
      <c r="O183" s="27"/>
      <c r="P183" s="27"/>
      <c r="Q183" s="27"/>
      <c r="R183" s="63"/>
      <c r="S183" s="25"/>
      <c r="T183" s="25"/>
      <c r="U183" s="64"/>
      <c r="V183" s="29"/>
      <c r="W183" s="29"/>
      <c r="X183" s="29"/>
      <c r="Y183" s="29"/>
      <c r="Z183" s="29"/>
      <c r="AA183" s="29"/>
      <c r="AB183" s="29"/>
      <c r="AC183" s="29"/>
      <c r="AD183" s="29"/>
      <c r="AE183" s="29"/>
      <c r="AF183" s="29"/>
      <c r="AG183" s="28"/>
      <c r="AH183" s="28"/>
      <c r="AI183" s="28"/>
      <c r="AJ183" s="28"/>
      <c r="AK183" s="28"/>
      <c r="AL183" s="28"/>
      <c r="AM183" s="28"/>
      <c r="AN183" s="78"/>
      <c r="AO183" s="24"/>
      <c r="AP183" s="24"/>
      <c r="AQ183" s="24"/>
      <c r="AR183" s="27"/>
      <c r="AS183" s="4"/>
      <c r="AX183" s="5"/>
      <c r="AY183" s="5"/>
    </row>
    <row r="184" spans="1:51" s="2" customFormat="1" x14ac:dyDescent="0.3">
      <c r="A184" s="26"/>
      <c r="B184" s="24"/>
      <c r="C184" s="25"/>
      <c r="D184" s="26"/>
      <c r="E184" s="6"/>
      <c r="F184" s="24"/>
      <c r="G184" s="26"/>
      <c r="H184" s="27"/>
      <c r="I184" s="27"/>
      <c r="J184" s="28"/>
      <c r="K184" s="29"/>
      <c r="L184" s="29"/>
      <c r="M184" s="27"/>
      <c r="N184" s="47"/>
      <c r="O184" s="27"/>
      <c r="P184" s="27"/>
      <c r="Q184" s="27"/>
      <c r="R184" s="63"/>
      <c r="S184" s="25"/>
      <c r="T184" s="25"/>
      <c r="U184" s="64"/>
      <c r="V184" s="29"/>
      <c r="W184" s="29"/>
      <c r="X184" s="29"/>
      <c r="Y184" s="29"/>
      <c r="Z184" s="29"/>
      <c r="AA184" s="29"/>
      <c r="AB184" s="29"/>
      <c r="AC184" s="29"/>
      <c r="AD184" s="29"/>
      <c r="AE184" s="29"/>
      <c r="AF184" s="29"/>
      <c r="AG184" s="28"/>
      <c r="AH184" s="28"/>
      <c r="AI184" s="28"/>
      <c r="AJ184" s="28"/>
      <c r="AK184" s="28"/>
      <c r="AL184" s="28"/>
      <c r="AM184" s="28"/>
      <c r="AN184" s="66"/>
      <c r="AO184" s="24"/>
      <c r="AP184" s="24"/>
      <c r="AQ184" s="24"/>
      <c r="AR184" s="27"/>
      <c r="AS184" s="4"/>
      <c r="AX184" s="5"/>
      <c r="AY184" s="5"/>
    </row>
    <row r="185" spans="1:51" s="2" customFormat="1" x14ac:dyDescent="0.3">
      <c r="A185" s="26"/>
      <c r="B185" s="24"/>
      <c r="C185" s="25"/>
      <c r="D185" s="26"/>
      <c r="E185" s="6"/>
      <c r="F185" s="24"/>
      <c r="G185" s="26"/>
      <c r="H185" s="27"/>
      <c r="I185" s="27"/>
      <c r="J185" s="28"/>
      <c r="K185" s="29"/>
      <c r="L185" s="29"/>
      <c r="M185" s="27"/>
      <c r="N185" s="47"/>
      <c r="O185" s="27"/>
      <c r="P185" s="27"/>
      <c r="Q185" s="27"/>
      <c r="R185" s="63"/>
      <c r="S185" s="25"/>
      <c r="T185" s="25"/>
      <c r="U185" s="64"/>
      <c r="V185" s="29"/>
      <c r="W185" s="29"/>
      <c r="X185" s="29"/>
      <c r="Y185" s="29"/>
      <c r="Z185" s="29"/>
      <c r="AA185" s="29"/>
      <c r="AB185" s="29"/>
      <c r="AC185" s="29"/>
      <c r="AD185" s="29"/>
      <c r="AE185" s="29"/>
      <c r="AF185" s="29"/>
      <c r="AG185" s="28"/>
      <c r="AH185" s="28"/>
      <c r="AI185" s="28"/>
      <c r="AJ185" s="28"/>
      <c r="AK185" s="28"/>
      <c r="AL185" s="28"/>
      <c r="AM185" s="28"/>
      <c r="AN185" s="66"/>
      <c r="AO185" s="24"/>
      <c r="AP185" s="24"/>
      <c r="AQ185" s="24"/>
      <c r="AR185" s="27"/>
      <c r="AS185" s="4"/>
      <c r="AX185" s="5"/>
      <c r="AY185" s="5"/>
    </row>
    <row r="186" spans="1:51" s="2" customFormat="1" x14ac:dyDescent="0.3">
      <c r="A186" s="26"/>
      <c r="B186" s="24"/>
      <c r="C186" s="25"/>
      <c r="D186" s="26"/>
      <c r="E186" s="6"/>
      <c r="F186" s="24"/>
      <c r="G186" s="26"/>
      <c r="H186" s="27"/>
      <c r="I186" s="27"/>
      <c r="J186" s="28"/>
      <c r="K186" s="29"/>
      <c r="L186" s="29"/>
      <c r="M186" s="27"/>
      <c r="N186" s="47"/>
      <c r="O186" s="27"/>
      <c r="P186" s="27"/>
      <c r="Q186" s="27"/>
      <c r="R186" s="63"/>
      <c r="S186" s="25"/>
      <c r="T186" s="25"/>
      <c r="U186" s="64"/>
      <c r="V186" s="29"/>
      <c r="W186" s="29"/>
      <c r="X186" s="29"/>
      <c r="Y186" s="29"/>
      <c r="Z186" s="29"/>
      <c r="AA186" s="29"/>
      <c r="AB186" s="29"/>
      <c r="AC186" s="29"/>
      <c r="AD186" s="29"/>
      <c r="AE186" s="29"/>
      <c r="AF186" s="29"/>
      <c r="AG186" s="28"/>
      <c r="AH186" s="28"/>
      <c r="AI186" s="28"/>
      <c r="AJ186" s="28"/>
      <c r="AK186" s="28"/>
      <c r="AL186" s="28"/>
      <c r="AM186" s="28"/>
      <c r="AN186" s="66"/>
      <c r="AO186" s="24"/>
      <c r="AP186" s="24"/>
      <c r="AQ186" s="24"/>
      <c r="AR186" s="27"/>
      <c r="AS186" s="4"/>
      <c r="AX186" s="5"/>
      <c r="AY186" s="5"/>
    </row>
    <row r="187" spans="1:51" s="2" customFormat="1" x14ac:dyDescent="0.3">
      <c r="A187" s="26"/>
      <c r="B187" s="24"/>
      <c r="C187" s="25"/>
      <c r="D187" s="26"/>
      <c r="E187" s="6"/>
      <c r="F187" s="24"/>
      <c r="G187" s="26"/>
      <c r="H187" s="27"/>
      <c r="I187" s="27"/>
      <c r="J187" s="28"/>
      <c r="K187" s="29"/>
      <c r="L187" s="29"/>
      <c r="M187" s="25"/>
      <c r="N187" s="47"/>
      <c r="O187" s="27"/>
      <c r="P187" s="27"/>
      <c r="Q187" s="27"/>
      <c r="R187" s="63"/>
      <c r="S187" s="25"/>
      <c r="T187" s="25"/>
      <c r="U187" s="64"/>
      <c r="V187" s="29"/>
      <c r="W187" s="29"/>
      <c r="X187" s="29"/>
      <c r="Y187" s="29"/>
      <c r="Z187" s="29"/>
      <c r="AA187" s="29"/>
      <c r="AB187" s="29"/>
      <c r="AC187" s="29"/>
      <c r="AD187" s="29"/>
      <c r="AE187" s="29"/>
      <c r="AF187" s="29"/>
      <c r="AG187" s="28"/>
      <c r="AH187" s="28"/>
      <c r="AI187" s="28"/>
      <c r="AJ187" s="28"/>
      <c r="AK187" s="28"/>
      <c r="AL187" s="28"/>
      <c r="AM187" s="28"/>
      <c r="AN187" s="78"/>
      <c r="AO187" s="24"/>
      <c r="AP187" s="24"/>
      <c r="AQ187" s="24"/>
      <c r="AR187" s="27"/>
      <c r="AS187" s="4"/>
      <c r="AX187" s="5"/>
      <c r="AY187" s="5"/>
    </row>
    <row r="188" spans="1:51" s="2" customFormat="1" x14ac:dyDescent="0.3">
      <c r="A188" s="26"/>
      <c r="B188" s="24"/>
      <c r="C188" s="25"/>
      <c r="D188" s="26"/>
      <c r="E188" s="6"/>
      <c r="F188" s="24"/>
      <c r="G188" s="26"/>
      <c r="H188" s="27"/>
      <c r="I188" s="27"/>
      <c r="J188" s="28"/>
      <c r="K188" s="29"/>
      <c r="L188" s="29"/>
      <c r="M188" s="25"/>
      <c r="N188" s="47"/>
      <c r="O188" s="27"/>
      <c r="P188" s="27"/>
      <c r="Q188" s="27"/>
      <c r="R188" s="63"/>
      <c r="S188" s="25"/>
      <c r="T188" s="25"/>
      <c r="U188" s="64"/>
      <c r="V188" s="29"/>
      <c r="W188" s="29"/>
      <c r="X188" s="29"/>
      <c r="Y188" s="29"/>
      <c r="Z188" s="29"/>
      <c r="AA188" s="29"/>
      <c r="AB188" s="29"/>
      <c r="AC188" s="29"/>
      <c r="AD188" s="29"/>
      <c r="AE188" s="29"/>
      <c r="AF188" s="29"/>
      <c r="AG188" s="28"/>
      <c r="AH188" s="28"/>
      <c r="AI188" s="28"/>
      <c r="AJ188" s="28"/>
      <c r="AK188" s="28"/>
      <c r="AL188" s="28"/>
      <c r="AM188" s="28"/>
      <c r="AN188" s="78"/>
      <c r="AO188" s="24"/>
      <c r="AP188" s="24"/>
      <c r="AQ188" s="24"/>
      <c r="AR188" s="27"/>
      <c r="AS188" s="4"/>
      <c r="AX188" s="5"/>
      <c r="AY188" s="5"/>
    </row>
    <row r="189" spans="1:51" s="2" customFormat="1" x14ac:dyDescent="0.3">
      <c r="A189" s="26"/>
      <c r="B189" s="24"/>
      <c r="C189" s="25"/>
      <c r="D189" s="26"/>
      <c r="E189" s="6"/>
      <c r="F189" s="24"/>
      <c r="G189" s="26"/>
      <c r="H189" s="27"/>
      <c r="I189" s="27"/>
      <c r="J189" s="28"/>
      <c r="K189" s="29"/>
      <c r="L189" s="29"/>
      <c r="M189" s="25"/>
      <c r="N189" s="47"/>
      <c r="O189" s="27"/>
      <c r="P189" s="27"/>
      <c r="Q189" s="27"/>
      <c r="R189" s="63"/>
      <c r="S189" s="25"/>
      <c r="T189" s="25"/>
      <c r="U189" s="64"/>
      <c r="V189" s="29"/>
      <c r="W189" s="29"/>
      <c r="X189" s="29"/>
      <c r="Y189" s="29"/>
      <c r="Z189" s="29"/>
      <c r="AA189" s="29"/>
      <c r="AB189" s="29"/>
      <c r="AC189" s="29"/>
      <c r="AD189" s="29"/>
      <c r="AE189" s="29"/>
      <c r="AF189" s="29"/>
      <c r="AG189" s="28"/>
      <c r="AH189" s="28"/>
      <c r="AI189" s="28"/>
      <c r="AJ189" s="28"/>
      <c r="AK189" s="28"/>
      <c r="AL189" s="28"/>
      <c r="AM189" s="28"/>
      <c r="AN189" s="78"/>
      <c r="AO189" s="24"/>
      <c r="AP189" s="24"/>
      <c r="AQ189" s="24"/>
      <c r="AR189" s="27"/>
      <c r="AS189" s="4"/>
      <c r="AX189" s="5"/>
      <c r="AY189" s="5"/>
    </row>
    <row r="190" spans="1:51" s="2" customFormat="1" x14ac:dyDescent="0.3">
      <c r="A190" s="26"/>
      <c r="B190" s="24"/>
      <c r="C190" s="25"/>
      <c r="D190" s="26"/>
      <c r="E190" s="6"/>
      <c r="F190" s="24"/>
      <c r="G190" s="26"/>
      <c r="H190" s="27"/>
      <c r="I190" s="27"/>
      <c r="J190" s="28"/>
      <c r="K190" s="29"/>
      <c r="L190" s="29"/>
      <c r="M190" s="25"/>
      <c r="N190" s="47"/>
      <c r="O190" s="27"/>
      <c r="P190" s="27"/>
      <c r="Q190" s="27"/>
      <c r="R190" s="63"/>
      <c r="S190" s="25"/>
      <c r="T190" s="25"/>
      <c r="U190" s="64"/>
      <c r="V190" s="29"/>
      <c r="W190" s="29"/>
      <c r="X190" s="29"/>
      <c r="Y190" s="29"/>
      <c r="Z190" s="29"/>
      <c r="AA190" s="29"/>
      <c r="AB190" s="29"/>
      <c r="AC190" s="29"/>
      <c r="AD190" s="29"/>
      <c r="AE190" s="29"/>
      <c r="AF190" s="29"/>
      <c r="AG190" s="28"/>
      <c r="AH190" s="28"/>
      <c r="AI190" s="28"/>
      <c r="AJ190" s="28"/>
      <c r="AK190" s="28"/>
      <c r="AL190" s="28"/>
      <c r="AM190" s="28"/>
      <c r="AN190" s="78"/>
      <c r="AO190" s="24"/>
      <c r="AP190" s="24"/>
      <c r="AQ190" s="24"/>
      <c r="AR190" s="27"/>
      <c r="AS190" s="4"/>
      <c r="AX190" s="5"/>
      <c r="AY190" s="5"/>
    </row>
    <row r="191" spans="1:51" s="2" customFormat="1" x14ac:dyDescent="0.3">
      <c r="A191" s="26"/>
      <c r="B191" s="24"/>
      <c r="C191" s="25"/>
      <c r="D191" s="26"/>
      <c r="E191" s="6"/>
      <c r="F191" s="24"/>
      <c r="G191" s="26"/>
      <c r="H191" s="27"/>
      <c r="I191" s="27"/>
      <c r="J191" s="28"/>
      <c r="K191" s="29"/>
      <c r="L191" s="29"/>
      <c r="M191" s="25"/>
      <c r="N191" s="47"/>
      <c r="O191" s="27"/>
      <c r="P191" s="27"/>
      <c r="Q191" s="27"/>
      <c r="R191" s="63"/>
      <c r="S191" s="25"/>
      <c r="T191" s="25"/>
      <c r="U191" s="64"/>
      <c r="V191" s="29"/>
      <c r="W191" s="29"/>
      <c r="X191" s="29"/>
      <c r="Y191" s="29"/>
      <c r="Z191" s="29"/>
      <c r="AA191" s="29"/>
      <c r="AB191" s="29"/>
      <c r="AC191" s="29"/>
      <c r="AD191" s="29"/>
      <c r="AE191" s="29"/>
      <c r="AF191" s="29"/>
      <c r="AG191" s="28"/>
      <c r="AH191" s="28"/>
      <c r="AI191" s="28"/>
      <c r="AJ191" s="28"/>
      <c r="AK191" s="28"/>
      <c r="AL191" s="28"/>
      <c r="AM191" s="28"/>
      <c r="AN191" s="78"/>
      <c r="AO191" s="24"/>
      <c r="AP191" s="24"/>
      <c r="AQ191" s="24"/>
      <c r="AR191" s="27"/>
      <c r="AS191" s="4"/>
      <c r="AX191" s="5"/>
      <c r="AY191" s="5"/>
    </row>
    <row r="192" spans="1:51" s="2" customFormat="1" x14ac:dyDescent="0.3">
      <c r="A192" s="26"/>
      <c r="B192" s="24"/>
      <c r="C192" s="25"/>
      <c r="D192" s="26"/>
      <c r="E192" s="6"/>
      <c r="F192" s="24"/>
      <c r="G192" s="26"/>
      <c r="H192" s="27"/>
      <c r="I192" s="27"/>
      <c r="J192" s="28"/>
      <c r="K192" s="29"/>
      <c r="L192" s="29"/>
      <c r="M192" s="25"/>
      <c r="N192" s="47"/>
      <c r="O192" s="27"/>
      <c r="P192" s="27"/>
      <c r="Q192" s="27"/>
      <c r="R192" s="63"/>
      <c r="S192" s="25"/>
      <c r="T192" s="25"/>
      <c r="U192" s="64"/>
      <c r="V192" s="29"/>
      <c r="W192" s="29"/>
      <c r="X192" s="29"/>
      <c r="Y192" s="29"/>
      <c r="Z192" s="29"/>
      <c r="AA192" s="29"/>
      <c r="AB192" s="29"/>
      <c r="AC192" s="29"/>
      <c r="AD192" s="29"/>
      <c r="AE192" s="29"/>
      <c r="AF192" s="29"/>
      <c r="AG192" s="28"/>
      <c r="AH192" s="28"/>
      <c r="AI192" s="28"/>
      <c r="AJ192" s="28"/>
      <c r="AK192" s="28"/>
      <c r="AL192" s="28"/>
      <c r="AM192" s="28"/>
      <c r="AN192" s="78"/>
      <c r="AO192" s="24"/>
      <c r="AP192" s="24"/>
      <c r="AQ192" s="24"/>
      <c r="AR192" s="27"/>
      <c r="AS192" s="4"/>
      <c r="AX192" s="5"/>
      <c r="AY192" s="5"/>
    </row>
    <row r="193" spans="1:44" x14ac:dyDescent="0.3">
      <c r="A193" s="26"/>
      <c r="B193" s="24"/>
      <c r="C193" s="25"/>
      <c r="D193" s="26"/>
      <c r="E193" s="6"/>
      <c r="F193" s="24"/>
      <c r="G193" s="26"/>
      <c r="H193" s="27"/>
      <c r="I193" s="27"/>
      <c r="J193" s="28"/>
      <c r="K193" s="29"/>
      <c r="L193" s="29"/>
      <c r="M193" s="25"/>
      <c r="N193" s="27"/>
      <c r="O193" s="27"/>
      <c r="P193" s="27"/>
      <c r="Q193" s="27"/>
      <c r="R193" s="63"/>
      <c r="S193" s="25"/>
      <c r="T193" s="29"/>
      <c r="U193" s="28"/>
      <c r="V193" s="28"/>
      <c r="W193" s="28"/>
      <c r="X193" s="28"/>
      <c r="Y193" s="28"/>
      <c r="Z193" s="28"/>
      <c r="AA193" s="28"/>
      <c r="AB193" s="28"/>
      <c r="AC193" s="28"/>
      <c r="AD193" s="28"/>
      <c r="AE193" s="28"/>
      <c r="AF193" s="28"/>
      <c r="AG193" s="28"/>
      <c r="AH193" s="28"/>
      <c r="AI193" s="28"/>
      <c r="AJ193" s="28"/>
      <c r="AK193" s="28"/>
      <c r="AL193" s="28"/>
      <c r="AM193" s="28"/>
      <c r="AN193" s="27"/>
      <c r="AO193" s="24"/>
      <c r="AP193" s="24"/>
      <c r="AQ193" s="24"/>
      <c r="AR193" s="27"/>
    </row>
    <row r="194" spans="1:44" x14ac:dyDescent="0.3">
      <c r="A194" s="26"/>
      <c r="B194" s="24"/>
      <c r="C194" s="25"/>
      <c r="D194" s="26"/>
      <c r="E194" s="6"/>
      <c r="F194" s="24"/>
      <c r="G194" s="26"/>
      <c r="H194" s="27"/>
      <c r="I194" s="27"/>
      <c r="J194" s="28"/>
      <c r="K194" s="29"/>
      <c r="L194" s="29"/>
      <c r="M194" s="25"/>
      <c r="N194" s="27"/>
      <c r="O194" s="27"/>
      <c r="P194" s="63"/>
      <c r="Q194" s="25"/>
      <c r="R194" s="25"/>
      <c r="S194" s="67"/>
      <c r="T194" s="29"/>
      <c r="U194" s="28"/>
      <c r="V194" s="28"/>
      <c r="W194" s="28"/>
      <c r="X194" s="28"/>
      <c r="Y194" s="28"/>
      <c r="Z194" s="28"/>
      <c r="AA194" s="28"/>
      <c r="AB194" s="28"/>
      <c r="AC194" s="28"/>
      <c r="AD194" s="28"/>
      <c r="AE194" s="28"/>
      <c r="AF194" s="28"/>
      <c r="AG194" s="28"/>
      <c r="AH194" s="28"/>
      <c r="AI194" s="28"/>
      <c r="AJ194" s="28"/>
      <c r="AK194" s="28"/>
      <c r="AL194" s="28"/>
      <c r="AM194" s="28"/>
      <c r="AN194" s="27"/>
      <c r="AO194" s="24"/>
      <c r="AP194" s="24"/>
      <c r="AQ194" s="24"/>
      <c r="AR194" s="27"/>
    </row>
    <row r="195" spans="1:44" x14ac:dyDescent="0.3">
      <c r="A195" s="26"/>
      <c r="B195" s="24"/>
      <c r="C195" s="25"/>
      <c r="D195" s="26"/>
      <c r="E195" s="6"/>
      <c r="F195" s="24"/>
      <c r="G195" s="26"/>
      <c r="H195" s="27"/>
      <c r="I195" s="27"/>
      <c r="J195" s="28"/>
      <c r="K195" s="29"/>
      <c r="L195" s="29"/>
      <c r="M195" s="25"/>
      <c r="N195" s="27"/>
      <c r="O195" s="27"/>
      <c r="P195" s="63"/>
      <c r="Q195" s="25"/>
      <c r="R195" s="25"/>
      <c r="S195" s="67"/>
      <c r="T195" s="29"/>
      <c r="U195" s="28"/>
      <c r="V195" s="28"/>
      <c r="W195" s="28"/>
      <c r="X195" s="28"/>
      <c r="Y195" s="28"/>
      <c r="Z195" s="28"/>
      <c r="AA195" s="28"/>
      <c r="AB195" s="28"/>
      <c r="AC195" s="28"/>
      <c r="AD195" s="28"/>
      <c r="AE195" s="28"/>
      <c r="AF195" s="28"/>
      <c r="AG195" s="28"/>
      <c r="AH195" s="28"/>
      <c r="AI195" s="28"/>
      <c r="AJ195" s="28"/>
      <c r="AK195" s="28"/>
      <c r="AL195" s="28"/>
      <c r="AM195" s="28"/>
      <c r="AN195" s="27"/>
      <c r="AO195" s="24"/>
      <c r="AP195" s="24"/>
      <c r="AQ195" s="24"/>
      <c r="AR195" s="27"/>
    </row>
    <row r="196" spans="1:44" x14ac:dyDescent="0.3">
      <c r="A196" s="26"/>
      <c r="B196" s="24"/>
      <c r="C196" s="25"/>
      <c r="D196" s="26"/>
      <c r="E196" s="6"/>
      <c r="F196" s="24"/>
      <c r="G196" s="26"/>
      <c r="H196" s="27"/>
      <c r="I196" s="27"/>
      <c r="J196" s="28"/>
      <c r="K196" s="29"/>
      <c r="L196" s="29"/>
      <c r="M196" s="27"/>
      <c r="N196" s="27"/>
      <c r="O196" s="27"/>
      <c r="P196" s="63"/>
      <c r="Q196" s="25"/>
      <c r="R196" s="25"/>
      <c r="S196" s="67"/>
      <c r="T196" s="29"/>
      <c r="U196" s="28"/>
      <c r="V196" s="28"/>
      <c r="W196" s="28"/>
      <c r="X196" s="28"/>
      <c r="Y196" s="28"/>
      <c r="Z196" s="28"/>
      <c r="AA196" s="28"/>
      <c r="AB196" s="28"/>
      <c r="AC196" s="28"/>
      <c r="AD196" s="28"/>
      <c r="AE196" s="28"/>
      <c r="AF196" s="28"/>
      <c r="AG196" s="28"/>
      <c r="AH196" s="28"/>
      <c r="AI196" s="28"/>
      <c r="AJ196" s="28"/>
      <c r="AK196" s="28"/>
      <c r="AL196" s="28"/>
      <c r="AM196" s="28"/>
      <c r="AN196" s="27"/>
      <c r="AO196" s="24"/>
      <c r="AP196" s="24"/>
      <c r="AQ196" s="24"/>
      <c r="AR196" s="27"/>
    </row>
    <row r="197" spans="1:44" x14ac:dyDescent="0.3">
      <c r="A197" s="26"/>
      <c r="B197" s="24"/>
      <c r="C197" s="25"/>
      <c r="D197" s="26"/>
      <c r="E197" s="6"/>
      <c r="F197" s="24"/>
      <c r="G197" s="26"/>
      <c r="H197" s="27"/>
      <c r="I197" s="27"/>
      <c r="J197" s="28"/>
      <c r="K197" s="29"/>
      <c r="L197" s="29"/>
      <c r="M197" s="27"/>
      <c r="N197" s="27"/>
      <c r="O197" s="27"/>
      <c r="P197" s="63"/>
      <c r="Q197" s="25"/>
      <c r="R197" s="25"/>
      <c r="S197" s="67"/>
      <c r="T197" s="29"/>
      <c r="U197" s="28"/>
      <c r="V197" s="28"/>
      <c r="W197" s="28"/>
      <c r="X197" s="28"/>
      <c r="Y197" s="28"/>
      <c r="Z197" s="28"/>
      <c r="AA197" s="28"/>
      <c r="AB197" s="28"/>
      <c r="AC197" s="28"/>
      <c r="AD197" s="28"/>
      <c r="AE197" s="28"/>
      <c r="AF197" s="28"/>
      <c r="AG197" s="28"/>
      <c r="AH197" s="28"/>
      <c r="AI197" s="28"/>
      <c r="AJ197" s="28"/>
      <c r="AK197" s="28"/>
      <c r="AL197" s="28"/>
      <c r="AM197" s="28"/>
      <c r="AN197" s="27"/>
      <c r="AO197" s="24"/>
      <c r="AP197" s="24"/>
      <c r="AQ197" s="24"/>
      <c r="AR197" s="27"/>
    </row>
    <row r="198" spans="1:44" x14ac:dyDescent="0.3">
      <c r="A198" s="26"/>
      <c r="B198" s="24"/>
      <c r="C198" s="25"/>
      <c r="D198" s="26"/>
      <c r="E198" s="6"/>
      <c r="F198" s="24"/>
      <c r="G198" s="26"/>
      <c r="H198" s="27"/>
      <c r="I198" s="27"/>
      <c r="J198" s="28"/>
      <c r="K198" s="29"/>
      <c r="L198" s="29"/>
      <c r="M198" s="27"/>
      <c r="N198" s="27"/>
      <c r="O198" s="27"/>
      <c r="P198" s="63"/>
      <c r="Q198" s="25"/>
      <c r="R198" s="25"/>
      <c r="S198" s="73"/>
      <c r="T198" s="29"/>
      <c r="U198" s="28"/>
      <c r="V198" s="28"/>
      <c r="W198" s="28"/>
      <c r="X198" s="28"/>
      <c r="Y198" s="28"/>
      <c r="Z198" s="28"/>
      <c r="AA198" s="28"/>
      <c r="AB198" s="28"/>
      <c r="AC198" s="28"/>
      <c r="AD198" s="28"/>
      <c r="AE198" s="28"/>
      <c r="AF198" s="28"/>
      <c r="AG198" s="28"/>
      <c r="AH198" s="28"/>
      <c r="AI198" s="28"/>
      <c r="AJ198" s="28"/>
      <c r="AK198" s="28"/>
      <c r="AL198" s="28"/>
      <c r="AM198" s="28"/>
      <c r="AN198" s="27"/>
      <c r="AO198" s="24"/>
      <c r="AP198" s="24"/>
      <c r="AQ198" s="24"/>
      <c r="AR198" s="27"/>
    </row>
    <row r="199" spans="1:44" x14ac:dyDescent="0.3">
      <c r="A199" s="26"/>
      <c r="B199" s="24"/>
      <c r="C199" s="25"/>
      <c r="D199" s="26"/>
      <c r="E199" s="6"/>
      <c r="F199" s="24"/>
      <c r="G199" s="26"/>
      <c r="H199" s="27"/>
      <c r="I199" s="27"/>
      <c r="J199" s="28"/>
      <c r="K199" s="29"/>
      <c r="L199" s="29"/>
      <c r="M199" s="27"/>
      <c r="N199" s="27"/>
      <c r="O199" s="27"/>
      <c r="P199" s="63"/>
      <c r="Q199" s="25"/>
      <c r="R199" s="25"/>
      <c r="S199" s="73"/>
      <c r="T199" s="29"/>
      <c r="U199" s="28"/>
      <c r="V199" s="28"/>
      <c r="W199" s="28"/>
      <c r="X199" s="28"/>
      <c r="Y199" s="28"/>
      <c r="Z199" s="28"/>
      <c r="AA199" s="28"/>
      <c r="AB199" s="28"/>
      <c r="AC199" s="28"/>
      <c r="AD199" s="28"/>
      <c r="AE199" s="28"/>
      <c r="AF199" s="28"/>
      <c r="AG199" s="28"/>
      <c r="AH199" s="28"/>
      <c r="AI199" s="28"/>
      <c r="AJ199" s="28"/>
      <c r="AK199" s="28"/>
      <c r="AL199" s="28"/>
      <c r="AM199" s="28"/>
      <c r="AN199" s="27"/>
      <c r="AO199" s="24"/>
      <c r="AP199" s="24"/>
      <c r="AQ199" s="24"/>
      <c r="AR199" s="27"/>
    </row>
    <row r="200" spans="1:44" s="2" customFormat="1" x14ac:dyDescent="0.3">
      <c r="A200" s="26"/>
      <c r="B200" s="24"/>
      <c r="C200" s="25"/>
      <c r="D200" s="26"/>
      <c r="E200" s="6"/>
      <c r="F200" s="24"/>
      <c r="G200" s="26"/>
      <c r="H200" s="27"/>
      <c r="I200" s="27"/>
      <c r="J200" s="28"/>
      <c r="K200" s="29"/>
      <c r="L200" s="29"/>
      <c r="M200" s="27"/>
      <c r="N200" s="27"/>
      <c r="O200" s="27"/>
      <c r="P200" s="63"/>
      <c r="Q200" s="25"/>
      <c r="R200" s="25"/>
      <c r="S200" s="73"/>
      <c r="T200" s="29"/>
      <c r="U200" s="28"/>
      <c r="V200" s="28"/>
      <c r="W200" s="28"/>
      <c r="X200" s="28"/>
      <c r="Y200" s="28"/>
      <c r="Z200" s="28"/>
      <c r="AA200" s="28"/>
      <c r="AB200" s="28"/>
      <c r="AC200" s="28"/>
      <c r="AD200" s="28"/>
      <c r="AE200" s="28"/>
      <c r="AF200" s="28"/>
      <c r="AG200" s="28"/>
      <c r="AH200" s="28"/>
      <c r="AI200" s="28"/>
      <c r="AJ200" s="28"/>
      <c r="AK200" s="28"/>
      <c r="AL200" s="28"/>
      <c r="AM200" s="28"/>
      <c r="AN200" s="27"/>
      <c r="AO200" s="24"/>
      <c r="AP200" s="24"/>
      <c r="AQ200" s="24"/>
      <c r="AR200" s="27"/>
    </row>
    <row r="201" spans="1:44" x14ac:dyDescent="0.3">
      <c r="A201" s="26"/>
      <c r="B201" s="24"/>
      <c r="C201" s="25"/>
      <c r="D201" s="26"/>
      <c r="E201" s="6"/>
      <c r="F201" s="24"/>
      <c r="G201" s="26"/>
      <c r="H201" s="27"/>
      <c r="I201" s="27"/>
      <c r="J201" s="28"/>
      <c r="K201" s="29"/>
      <c r="L201" s="29"/>
      <c r="M201" s="27"/>
      <c r="N201" s="27"/>
      <c r="O201" s="27"/>
      <c r="P201" s="63"/>
      <c r="Q201" s="25"/>
      <c r="R201" s="25"/>
      <c r="S201" s="73"/>
      <c r="T201" s="29"/>
      <c r="U201" s="28"/>
      <c r="V201" s="28"/>
      <c r="W201" s="28"/>
      <c r="X201" s="28"/>
      <c r="Y201" s="28"/>
      <c r="Z201" s="28"/>
      <c r="AA201" s="28"/>
      <c r="AB201" s="28"/>
      <c r="AC201" s="28"/>
      <c r="AD201" s="28"/>
      <c r="AE201" s="28"/>
      <c r="AF201" s="28"/>
      <c r="AG201" s="28"/>
      <c r="AH201" s="28"/>
      <c r="AI201" s="28"/>
      <c r="AJ201" s="28"/>
      <c r="AK201" s="28"/>
      <c r="AL201" s="28"/>
      <c r="AM201" s="28"/>
      <c r="AN201" s="27"/>
      <c r="AO201" s="24"/>
      <c r="AP201" s="24"/>
      <c r="AQ201" s="24"/>
      <c r="AR201" s="27"/>
    </row>
    <row r="202" spans="1:44" x14ac:dyDescent="0.3">
      <c r="A202" s="26"/>
      <c r="B202" s="24"/>
      <c r="C202" s="25"/>
      <c r="D202" s="26"/>
      <c r="E202" s="6"/>
      <c r="F202" s="24"/>
      <c r="G202" s="26"/>
      <c r="H202" s="27"/>
      <c r="I202" s="27"/>
      <c r="J202" s="28"/>
      <c r="K202" s="29"/>
      <c r="L202" s="29"/>
      <c r="M202" s="27"/>
      <c r="N202" s="27"/>
      <c r="O202" s="27"/>
      <c r="P202" s="63"/>
      <c r="Q202" s="25"/>
      <c r="R202" s="25"/>
      <c r="S202" s="73"/>
      <c r="T202" s="29"/>
      <c r="U202" s="28"/>
      <c r="V202" s="28"/>
      <c r="W202" s="28"/>
      <c r="X202" s="28"/>
      <c r="Y202" s="28"/>
      <c r="Z202" s="28"/>
      <c r="AA202" s="28"/>
      <c r="AB202" s="28"/>
      <c r="AC202" s="28"/>
      <c r="AD202" s="28"/>
      <c r="AE202" s="28"/>
      <c r="AF202" s="28"/>
      <c r="AG202" s="28"/>
      <c r="AH202" s="28"/>
      <c r="AI202" s="28"/>
      <c r="AJ202" s="28"/>
      <c r="AK202" s="28"/>
      <c r="AL202" s="28"/>
      <c r="AM202" s="28"/>
      <c r="AN202" s="27"/>
      <c r="AO202" s="24"/>
      <c r="AP202" s="24"/>
      <c r="AQ202" s="24"/>
      <c r="AR202" s="27"/>
    </row>
    <row r="203" spans="1:44" x14ac:dyDescent="0.3">
      <c r="A203" s="26"/>
      <c r="B203" s="24"/>
      <c r="C203" s="25"/>
      <c r="D203" s="26"/>
      <c r="E203" s="6"/>
      <c r="F203" s="24"/>
      <c r="G203" s="26"/>
      <c r="H203" s="27"/>
      <c r="I203" s="27"/>
      <c r="J203" s="28"/>
      <c r="K203" s="29"/>
      <c r="L203" s="29"/>
      <c r="M203" s="27"/>
      <c r="N203" s="27"/>
      <c r="O203" s="27"/>
      <c r="P203" s="63"/>
      <c r="Q203" s="25"/>
      <c r="R203" s="25"/>
      <c r="S203" s="73"/>
      <c r="T203" s="29"/>
      <c r="U203" s="28"/>
      <c r="V203" s="28"/>
      <c r="W203" s="28"/>
      <c r="X203" s="28"/>
      <c r="Y203" s="28"/>
      <c r="Z203" s="28"/>
      <c r="AA203" s="28"/>
      <c r="AB203" s="28"/>
      <c r="AC203" s="28"/>
      <c r="AD203" s="28"/>
      <c r="AE203" s="28"/>
      <c r="AF203" s="28"/>
      <c r="AG203" s="28"/>
      <c r="AH203" s="28"/>
      <c r="AI203" s="28"/>
      <c r="AJ203" s="28"/>
      <c r="AK203" s="28"/>
      <c r="AL203" s="28"/>
      <c r="AM203" s="28"/>
      <c r="AN203" s="27"/>
      <c r="AO203" s="24"/>
      <c r="AP203" s="24"/>
      <c r="AQ203" s="24"/>
      <c r="AR203" s="27"/>
    </row>
    <row r="204" spans="1:44" s="2" customFormat="1" x14ac:dyDescent="0.3">
      <c r="A204" s="26"/>
      <c r="B204" s="24"/>
      <c r="C204" s="25"/>
      <c r="D204" s="26"/>
      <c r="E204" s="6"/>
      <c r="F204" s="24"/>
      <c r="G204" s="26"/>
      <c r="H204" s="27"/>
      <c r="I204" s="27"/>
      <c r="J204" s="28"/>
      <c r="K204" s="29"/>
      <c r="L204" s="29"/>
      <c r="M204" s="27"/>
      <c r="N204" s="27"/>
      <c r="O204" s="27"/>
      <c r="P204" s="63"/>
      <c r="Q204" s="25"/>
      <c r="R204" s="25"/>
      <c r="S204" s="73"/>
      <c r="T204" s="29"/>
      <c r="U204" s="28"/>
      <c r="V204" s="28"/>
      <c r="W204" s="28"/>
      <c r="X204" s="28"/>
      <c r="Y204" s="28"/>
      <c r="Z204" s="28"/>
      <c r="AA204" s="28"/>
      <c r="AB204" s="28"/>
      <c r="AC204" s="28"/>
      <c r="AD204" s="28"/>
      <c r="AE204" s="28"/>
      <c r="AF204" s="28"/>
      <c r="AG204" s="28"/>
      <c r="AH204" s="28"/>
      <c r="AI204" s="28"/>
      <c r="AJ204" s="28"/>
      <c r="AK204" s="28"/>
      <c r="AL204" s="28"/>
      <c r="AM204" s="28"/>
      <c r="AN204" s="27"/>
      <c r="AO204" s="24"/>
      <c r="AP204" s="24"/>
      <c r="AQ204" s="24"/>
      <c r="AR204" s="27"/>
    </row>
    <row r="205" spans="1:44" x14ac:dyDescent="0.3">
      <c r="A205" s="26"/>
      <c r="B205" s="24"/>
      <c r="C205" s="25"/>
      <c r="D205" s="26"/>
      <c r="E205" s="6"/>
      <c r="F205" s="24"/>
      <c r="G205" s="25"/>
      <c r="H205" s="27"/>
      <c r="I205" s="27"/>
      <c r="J205" s="28"/>
      <c r="K205" s="29"/>
      <c r="L205" s="29"/>
      <c r="M205" s="27"/>
      <c r="N205" s="27"/>
      <c r="O205" s="27"/>
      <c r="P205" s="63"/>
      <c r="Q205" s="25"/>
      <c r="R205" s="25"/>
      <c r="S205" s="67"/>
      <c r="T205" s="29"/>
      <c r="U205" s="28"/>
      <c r="V205" s="28"/>
      <c r="W205" s="28"/>
      <c r="X205" s="28"/>
      <c r="Y205" s="28"/>
      <c r="Z205" s="28"/>
      <c r="AA205" s="28"/>
      <c r="AB205" s="28"/>
      <c r="AC205" s="28"/>
      <c r="AD205" s="28"/>
      <c r="AE205" s="28"/>
      <c r="AF205" s="28"/>
      <c r="AG205" s="28"/>
      <c r="AH205" s="28"/>
      <c r="AI205" s="28"/>
      <c r="AJ205" s="28"/>
      <c r="AK205" s="28"/>
      <c r="AL205" s="28"/>
      <c r="AM205" s="28"/>
      <c r="AN205" s="27"/>
      <c r="AO205" s="24"/>
      <c r="AP205" s="24"/>
      <c r="AQ205" s="24"/>
      <c r="AR205" s="27"/>
    </row>
    <row r="206" spans="1:44" x14ac:dyDescent="0.3">
      <c r="A206" s="26"/>
      <c r="B206" s="24"/>
      <c r="C206" s="25"/>
      <c r="D206" s="26"/>
      <c r="E206" s="6"/>
      <c r="F206" s="24"/>
      <c r="G206" s="25"/>
      <c r="H206" s="27"/>
      <c r="I206" s="27"/>
      <c r="J206" s="28"/>
      <c r="K206" s="29"/>
      <c r="L206" s="29"/>
      <c r="M206" s="27"/>
      <c r="N206" s="27"/>
      <c r="O206" s="27"/>
      <c r="P206" s="63"/>
      <c r="Q206" s="25"/>
      <c r="R206" s="25"/>
      <c r="S206" s="67"/>
      <c r="T206" s="29"/>
      <c r="U206" s="28"/>
      <c r="V206" s="28"/>
      <c r="W206" s="28"/>
      <c r="X206" s="28"/>
      <c r="Y206" s="28"/>
      <c r="Z206" s="28"/>
      <c r="AA206" s="28"/>
      <c r="AB206" s="28"/>
      <c r="AC206" s="28"/>
      <c r="AD206" s="28"/>
      <c r="AE206" s="28"/>
      <c r="AF206" s="28"/>
      <c r="AG206" s="28"/>
      <c r="AH206" s="28"/>
      <c r="AI206" s="28"/>
      <c r="AJ206" s="28"/>
      <c r="AK206" s="28"/>
      <c r="AL206" s="28"/>
      <c r="AM206" s="28"/>
      <c r="AN206" s="27"/>
      <c r="AO206" s="24"/>
      <c r="AP206" s="24"/>
      <c r="AQ206" s="24"/>
      <c r="AR206" s="27"/>
    </row>
    <row r="207" spans="1:44" x14ac:dyDescent="0.3">
      <c r="A207" s="26"/>
      <c r="B207" s="24"/>
      <c r="C207" s="25"/>
      <c r="D207" s="26"/>
      <c r="E207" s="6"/>
      <c r="F207" s="24"/>
      <c r="G207" s="25"/>
      <c r="H207" s="27"/>
      <c r="I207" s="27"/>
      <c r="J207" s="28"/>
      <c r="K207" s="29"/>
      <c r="L207" s="29"/>
      <c r="M207" s="27"/>
      <c r="N207" s="27"/>
      <c r="O207" s="27"/>
      <c r="P207" s="63"/>
      <c r="Q207" s="25"/>
      <c r="R207" s="25"/>
      <c r="S207" s="67"/>
      <c r="T207" s="29"/>
      <c r="U207" s="28"/>
      <c r="V207" s="28"/>
      <c r="W207" s="28"/>
      <c r="X207" s="28"/>
      <c r="Y207" s="28"/>
      <c r="Z207" s="28"/>
      <c r="AA207" s="28"/>
      <c r="AB207" s="28"/>
      <c r="AC207" s="28"/>
      <c r="AD207" s="28"/>
      <c r="AE207" s="28"/>
      <c r="AF207" s="28"/>
      <c r="AG207" s="28"/>
      <c r="AH207" s="28"/>
      <c r="AI207" s="28"/>
      <c r="AJ207" s="28"/>
      <c r="AK207" s="28"/>
      <c r="AL207" s="28"/>
      <c r="AM207" s="28"/>
      <c r="AN207" s="27"/>
      <c r="AO207" s="24"/>
      <c r="AP207" s="24"/>
      <c r="AQ207" s="24"/>
      <c r="AR207" s="27"/>
    </row>
    <row r="208" spans="1:44" x14ac:dyDescent="0.3">
      <c r="A208" s="26"/>
      <c r="B208" s="24"/>
      <c r="C208" s="25"/>
      <c r="D208" s="26"/>
      <c r="E208" s="6"/>
      <c r="F208" s="24"/>
      <c r="G208" s="26"/>
      <c r="H208" s="27"/>
      <c r="I208" s="27"/>
      <c r="J208" s="28"/>
      <c r="K208" s="29"/>
      <c r="L208" s="29"/>
      <c r="M208" s="27"/>
      <c r="N208" s="27"/>
      <c r="O208" s="27"/>
      <c r="P208" s="63"/>
      <c r="Q208" s="25"/>
      <c r="R208" s="25"/>
      <c r="S208" s="67"/>
      <c r="T208" s="29"/>
      <c r="U208" s="28"/>
      <c r="V208" s="28"/>
      <c r="W208" s="28"/>
      <c r="X208" s="28"/>
      <c r="Y208" s="28"/>
      <c r="Z208" s="28"/>
      <c r="AA208" s="28"/>
      <c r="AB208" s="28"/>
      <c r="AC208" s="28"/>
      <c r="AD208" s="28"/>
      <c r="AE208" s="28"/>
      <c r="AF208" s="28"/>
      <c r="AG208" s="28"/>
      <c r="AH208" s="28"/>
      <c r="AI208" s="28"/>
      <c r="AJ208" s="28"/>
      <c r="AK208" s="28"/>
      <c r="AL208" s="28"/>
      <c r="AM208" s="28"/>
      <c r="AN208" s="27"/>
      <c r="AO208" s="24"/>
      <c r="AP208" s="24"/>
      <c r="AQ208" s="24"/>
      <c r="AR208" s="27"/>
    </row>
    <row r="209" spans="1:44" x14ac:dyDescent="0.3">
      <c r="A209" s="26"/>
      <c r="B209" s="24"/>
      <c r="C209" s="25"/>
      <c r="D209" s="26"/>
      <c r="E209" s="6"/>
      <c r="F209" s="24"/>
      <c r="G209" s="25"/>
      <c r="H209" s="27"/>
      <c r="I209" s="27"/>
      <c r="J209" s="28"/>
      <c r="K209" s="29"/>
      <c r="L209" s="29"/>
      <c r="M209" s="27"/>
      <c r="N209" s="27"/>
      <c r="O209" s="27"/>
      <c r="P209" s="63"/>
      <c r="Q209" s="25"/>
      <c r="R209" s="25"/>
      <c r="S209" s="67"/>
      <c r="T209" s="29"/>
      <c r="U209" s="28"/>
      <c r="V209" s="28"/>
      <c r="W209" s="28"/>
      <c r="X209" s="28"/>
      <c r="Y209" s="28"/>
      <c r="Z209" s="28"/>
      <c r="AA209" s="28"/>
      <c r="AB209" s="28"/>
      <c r="AC209" s="28"/>
      <c r="AD209" s="28"/>
      <c r="AE209" s="28"/>
      <c r="AF209" s="28"/>
      <c r="AG209" s="28"/>
      <c r="AH209" s="28"/>
      <c r="AI209" s="28"/>
      <c r="AJ209" s="28"/>
      <c r="AK209" s="28"/>
      <c r="AL209" s="28"/>
      <c r="AM209" s="28"/>
      <c r="AN209" s="27"/>
      <c r="AO209" s="24"/>
      <c r="AP209" s="24"/>
      <c r="AQ209" s="24"/>
      <c r="AR209" s="27"/>
    </row>
    <row r="210" spans="1:44" x14ac:dyDescent="0.3">
      <c r="A210" s="26"/>
      <c r="B210" s="24"/>
      <c r="C210" s="25"/>
      <c r="D210" s="26"/>
      <c r="E210" s="6"/>
      <c r="F210" s="24"/>
      <c r="G210" s="26"/>
      <c r="H210" s="27"/>
      <c r="I210" s="27"/>
      <c r="J210" s="28"/>
      <c r="K210" s="29"/>
      <c r="L210" s="29"/>
      <c r="M210" s="27"/>
      <c r="N210" s="27"/>
      <c r="O210" s="27"/>
      <c r="P210" s="63"/>
      <c r="Q210" s="25"/>
      <c r="R210" s="25"/>
      <c r="S210" s="67"/>
      <c r="T210" s="29"/>
      <c r="U210" s="28"/>
      <c r="V210" s="28"/>
      <c r="W210" s="28"/>
      <c r="X210" s="28"/>
      <c r="Y210" s="28"/>
      <c r="Z210" s="28"/>
      <c r="AA210" s="28"/>
      <c r="AB210" s="28"/>
      <c r="AC210" s="28"/>
      <c r="AD210" s="28"/>
      <c r="AE210" s="28"/>
      <c r="AF210" s="28"/>
      <c r="AG210" s="28"/>
      <c r="AH210" s="28"/>
      <c r="AI210" s="28"/>
      <c r="AJ210" s="28"/>
      <c r="AK210" s="28"/>
      <c r="AL210" s="28"/>
      <c r="AM210" s="28"/>
      <c r="AN210" s="27"/>
      <c r="AO210" s="24"/>
      <c r="AP210" s="24"/>
      <c r="AQ210" s="24"/>
      <c r="AR210" s="27"/>
    </row>
    <row r="211" spans="1:44" x14ac:dyDescent="0.3">
      <c r="A211" s="26"/>
      <c r="B211" s="24"/>
      <c r="C211" s="25"/>
      <c r="D211" s="26"/>
      <c r="E211" s="6"/>
      <c r="F211" s="24"/>
      <c r="G211" s="25"/>
      <c r="H211" s="27"/>
      <c r="I211" s="27"/>
      <c r="J211" s="28"/>
      <c r="K211" s="29"/>
      <c r="L211" s="29"/>
      <c r="M211" s="27"/>
      <c r="N211" s="27"/>
      <c r="O211" s="27"/>
      <c r="P211" s="63"/>
      <c r="Q211" s="25"/>
      <c r="R211" s="25"/>
      <c r="S211" s="67"/>
      <c r="T211" s="29"/>
      <c r="U211" s="28"/>
      <c r="V211" s="28"/>
      <c r="W211" s="28"/>
      <c r="X211" s="28"/>
      <c r="Y211" s="28"/>
      <c r="Z211" s="28"/>
      <c r="AA211" s="28"/>
      <c r="AB211" s="28"/>
      <c r="AC211" s="28"/>
      <c r="AD211" s="28"/>
      <c r="AE211" s="28"/>
      <c r="AF211" s="28"/>
      <c r="AG211" s="28"/>
      <c r="AH211" s="28"/>
      <c r="AI211" s="28"/>
      <c r="AJ211" s="28"/>
      <c r="AK211" s="28"/>
      <c r="AL211" s="28"/>
      <c r="AM211" s="28"/>
      <c r="AN211" s="27"/>
      <c r="AO211" s="24"/>
      <c r="AP211" s="24"/>
      <c r="AQ211" s="24"/>
      <c r="AR211" s="27"/>
    </row>
    <row r="212" spans="1:44" x14ac:dyDescent="0.3">
      <c r="A212" s="26"/>
      <c r="B212" s="24"/>
      <c r="C212" s="25"/>
      <c r="D212" s="26"/>
      <c r="E212" s="6"/>
      <c r="F212" s="24"/>
      <c r="G212" s="25"/>
      <c r="H212" s="27"/>
      <c r="I212" s="27"/>
      <c r="J212" s="28"/>
      <c r="K212" s="29"/>
      <c r="L212" s="29"/>
      <c r="M212" s="27"/>
      <c r="N212" s="27"/>
      <c r="O212" s="27"/>
      <c r="P212" s="63"/>
      <c r="Q212" s="25"/>
      <c r="R212" s="25"/>
      <c r="S212" s="67"/>
      <c r="T212" s="29"/>
      <c r="U212" s="28"/>
      <c r="V212" s="28"/>
      <c r="W212" s="28"/>
      <c r="X212" s="28"/>
      <c r="Y212" s="28"/>
      <c r="Z212" s="28"/>
      <c r="AA212" s="28"/>
      <c r="AB212" s="28"/>
      <c r="AC212" s="28"/>
      <c r="AD212" s="28"/>
      <c r="AE212" s="28"/>
      <c r="AF212" s="28"/>
      <c r="AG212" s="28"/>
      <c r="AH212" s="28"/>
      <c r="AI212" s="28"/>
      <c r="AJ212" s="28"/>
      <c r="AK212" s="28"/>
      <c r="AL212" s="28"/>
      <c r="AM212" s="28"/>
      <c r="AN212" s="27"/>
      <c r="AO212" s="24"/>
      <c r="AP212" s="24"/>
      <c r="AQ212" s="24"/>
      <c r="AR212" s="27"/>
    </row>
    <row r="213" spans="1:44" x14ac:dyDescent="0.3">
      <c r="A213" s="26"/>
      <c r="B213" s="24"/>
      <c r="C213" s="25"/>
      <c r="D213" s="26"/>
      <c r="E213" s="6"/>
      <c r="F213" s="24"/>
      <c r="G213" s="26"/>
      <c r="H213" s="27"/>
      <c r="I213" s="27"/>
      <c r="J213" s="28"/>
      <c r="K213" s="29"/>
      <c r="L213" s="29"/>
      <c r="M213" s="27"/>
      <c r="N213" s="27"/>
      <c r="O213" s="27"/>
      <c r="P213" s="63"/>
      <c r="Q213" s="25"/>
      <c r="R213" s="25"/>
      <c r="S213" s="67"/>
      <c r="T213" s="29"/>
      <c r="U213" s="28"/>
      <c r="V213" s="28"/>
      <c r="W213" s="28"/>
      <c r="X213" s="28"/>
      <c r="Y213" s="28"/>
      <c r="Z213" s="28"/>
      <c r="AA213" s="28"/>
      <c r="AB213" s="28"/>
      <c r="AC213" s="28"/>
      <c r="AD213" s="28"/>
      <c r="AE213" s="28"/>
      <c r="AF213" s="28"/>
      <c r="AG213" s="28"/>
      <c r="AH213" s="28"/>
      <c r="AI213" s="28"/>
      <c r="AJ213" s="28"/>
      <c r="AK213" s="28"/>
      <c r="AL213" s="28"/>
      <c r="AM213" s="28"/>
      <c r="AN213" s="27"/>
      <c r="AO213" s="24"/>
      <c r="AP213" s="24"/>
      <c r="AQ213" s="24"/>
      <c r="AR213" s="27"/>
    </row>
    <row r="214" spans="1:44" x14ac:dyDescent="0.3">
      <c r="A214" s="26"/>
      <c r="B214" s="24"/>
      <c r="C214" s="25"/>
      <c r="D214" s="26"/>
      <c r="E214" s="6"/>
      <c r="F214" s="24"/>
      <c r="G214" s="25"/>
      <c r="H214" s="27"/>
      <c r="I214" s="27"/>
      <c r="J214" s="28"/>
      <c r="K214" s="29"/>
      <c r="L214" s="29"/>
      <c r="M214" s="27"/>
      <c r="N214" s="27"/>
      <c r="O214" s="27"/>
      <c r="P214" s="63"/>
      <c r="Q214" s="25"/>
      <c r="R214" s="25"/>
      <c r="S214" s="67"/>
      <c r="T214" s="29"/>
      <c r="U214" s="28"/>
      <c r="V214" s="28"/>
      <c r="W214" s="28"/>
      <c r="X214" s="28"/>
      <c r="Y214" s="28"/>
      <c r="Z214" s="28"/>
      <c r="AA214" s="28"/>
      <c r="AB214" s="28"/>
      <c r="AC214" s="28"/>
      <c r="AD214" s="28"/>
      <c r="AE214" s="28"/>
      <c r="AF214" s="28"/>
      <c r="AG214" s="28"/>
      <c r="AH214" s="28"/>
      <c r="AI214" s="28"/>
      <c r="AJ214" s="28"/>
      <c r="AK214" s="28"/>
      <c r="AL214" s="28"/>
      <c r="AM214" s="28"/>
      <c r="AN214" s="27"/>
      <c r="AO214" s="24"/>
      <c r="AP214" s="24"/>
      <c r="AQ214" s="24"/>
      <c r="AR214" s="27"/>
    </row>
    <row r="215" spans="1:44" x14ac:dyDescent="0.3">
      <c r="A215" s="26"/>
      <c r="B215" s="24"/>
      <c r="C215" s="25"/>
      <c r="D215" s="26"/>
      <c r="E215" s="6"/>
      <c r="F215" s="24"/>
      <c r="G215" s="25"/>
      <c r="H215" s="27"/>
      <c r="I215" s="27"/>
      <c r="J215" s="28"/>
      <c r="K215" s="29"/>
      <c r="L215" s="29"/>
      <c r="M215" s="27"/>
      <c r="N215" s="27"/>
      <c r="O215" s="27"/>
      <c r="P215" s="63"/>
      <c r="Q215" s="25"/>
      <c r="R215" s="25"/>
      <c r="S215" s="67"/>
      <c r="T215" s="29"/>
      <c r="U215" s="28"/>
      <c r="V215" s="28"/>
      <c r="W215" s="28"/>
      <c r="X215" s="28"/>
      <c r="Y215" s="28"/>
      <c r="Z215" s="28"/>
      <c r="AA215" s="28"/>
      <c r="AB215" s="28"/>
      <c r="AC215" s="28"/>
      <c r="AD215" s="28"/>
      <c r="AE215" s="28"/>
      <c r="AF215" s="28"/>
      <c r="AG215" s="28"/>
      <c r="AH215" s="28"/>
      <c r="AI215" s="28"/>
      <c r="AJ215" s="28"/>
      <c r="AK215" s="28"/>
      <c r="AL215" s="28"/>
      <c r="AM215" s="28"/>
      <c r="AN215" s="27"/>
      <c r="AO215" s="24"/>
      <c r="AP215" s="24"/>
      <c r="AQ215" s="24"/>
      <c r="AR215" s="27"/>
    </row>
    <row r="216" spans="1:44" x14ac:dyDescent="0.3">
      <c r="A216" s="26"/>
      <c r="B216" s="24"/>
      <c r="C216" s="25"/>
      <c r="D216" s="26"/>
      <c r="E216" s="6"/>
      <c r="F216" s="24"/>
      <c r="G216" s="26"/>
      <c r="H216" s="27"/>
      <c r="I216" s="27"/>
      <c r="J216" s="28"/>
      <c r="K216" s="29"/>
      <c r="L216" s="29"/>
      <c r="M216" s="27"/>
      <c r="N216" s="27"/>
      <c r="O216" s="27"/>
      <c r="P216" s="63"/>
      <c r="Q216" s="25"/>
      <c r="R216" s="25"/>
      <c r="S216" s="67"/>
      <c r="T216" s="29"/>
      <c r="U216" s="28"/>
      <c r="V216" s="28"/>
      <c r="W216" s="28"/>
      <c r="X216" s="28"/>
      <c r="Y216" s="28"/>
      <c r="Z216" s="28"/>
      <c r="AA216" s="28"/>
      <c r="AB216" s="28"/>
      <c r="AC216" s="28"/>
      <c r="AD216" s="28"/>
      <c r="AE216" s="28"/>
      <c r="AF216" s="28"/>
      <c r="AG216" s="28"/>
      <c r="AH216" s="28"/>
      <c r="AI216" s="28"/>
      <c r="AJ216" s="28"/>
      <c r="AK216" s="28"/>
      <c r="AL216" s="28"/>
      <c r="AM216" s="28"/>
      <c r="AN216" s="27"/>
      <c r="AO216" s="24"/>
      <c r="AP216" s="24"/>
      <c r="AQ216" s="24"/>
      <c r="AR216" s="27"/>
    </row>
    <row r="217" spans="1:44" x14ac:dyDescent="0.3">
      <c r="A217" s="26"/>
      <c r="B217" s="24"/>
      <c r="C217" s="25"/>
      <c r="D217" s="26"/>
      <c r="E217" s="6"/>
      <c r="F217" s="24"/>
      <c r="G217" s="25"/>
      <c r="H217" s="27"/>
      <c r="I217" s="27"/>
      <c r="J217" s="28"/>
      <c r="K217" s="29"/>
      <c r="L217" s="29"/>
      <c r="M217" s="27"/>
      <c r="N217" s="27"/>
      <c r="O217" s="27"/>
      <c r="P217" s="63"/>
      <c r="Q217" s="25"/>
      <c r="R217" s="25"/>
      <c r="S217" s="73"/>
      <c r="T217" s="29"/>
      <c r="U217" s="28"/>
      <c r="V217" s="28"/>
      <c r="W217" s="28"/>
      <c r="X217" s="28"/>
      <c r="Y217" s="28"/>
      <c r="Z217" s="28"/>
      <c r="AA217" s="28"/>
      <c r="AB217" s="28"/>
      <c r="AC217" s="28"/>
      <c r="AD217" s="28"/>
      <c r="AE217" s="28"/>
      <c r="AF217" s="28"/>
      <c r="AG217" s="28"/>
      <c r="AH217" s="28"/>
      <c r="AI217" s="28"/>
      <c r="AJ217" s="28"/>
      <c r="AK217" s="28"/>
      <c r="AL217" s="28"/>
      <c r="AM217" s="28"/>
      <c r="AN217" s="27"/>
      <c r="AO217" s="24"/>
      <c r="AP217" s="24"/>
      <c r="AQ217" s="24"/>
      <c r="AR217" s="27"/>
    </row>
    <row r="218" spans="1:44" x14ac:dyDescent="0.3">
      <c r="A218" s="26"/>
      <c r="B218" s="24"/>
      <c r="C218" s="25"/>
      <c r="D218" s="26"/>
      <c r="E218" s="6"/>
      <c r="F218" s="24"/>
      <c r="G218" s="26"/>
      <c r="H218" s="27"/>
      <c r="I218" s="27"/>
      <c r="J218" s="28"/>
      <c r="K218" s="29"/>
      <c r="L218" s="29"/>
      <c r="M218" s="27"/>
      <c r="N218" s="27"/>
      <c r="O218" s="27"/>
      <c r="P218" s="63"/>
      <c r="Q218" s="25"/>
      <c r="R218" s="25"/>
      <c r="S218" s="67"/>
      <c r="T218" s="29"/>
      <c r="U218" s="28"/>
      <c r="V218" s="28"/>
      <c r="W218" s="28"/>
      <c r="X218" s="28"/>
      <c r="Y218" s="28"/>
      <c r="Z218" s="28"/>
      <c r="AA218" s="28"/>
      <c r="AB218" s="28"/>
      <c r="AC218" s="28"/>
      <c r="AD218" s="28"/>
      <c r="AE218" s="28"/>
      <c r="AF218" s="28"/>
      <c r="AG218" s="28"/>
      <c r="AH218" s="28"/>
      <c r="AI218" s="28"/>
      <c r="AJ218" s="28"/>
      <c r="AK218" s="28"/>
      <c r="AL218" s="28"/>
      <c r="AM218" s="28"/>
      <c r="AN218" s="27"/>
      <c r="AO218" s="24"/>
      <c r="AP218" s="24"/>
      <c r="AQ218" s="24"/>
      <c r="AR218" s="27"/>
    </row>
    <row r="219" spans="1:44" x14ac:dyDescent="0.3">
      <c r="A219" s="26"/>
      <c r="B219" s="24"/>
      <c r="C219" s="25"/>
      <c r="D219" s="26"/>
      <c r="E219" s="6"/>
      <c r="F219" s="24"/>
      <c r="G219" s="25"/>
      <c r="H219" s="27"/>
      <c r="I219" s="27"/>
      <c r="J219" s="28"/>
      <c r="K219" s="29"/>
      <c r="L219" s="29"/>
      <c r="M219" s="27"/>
      <c r="N219" s="27"/>
      <c r="O219" s="27"/>
      <c r="P219" s="63"/>
      <c r="Q219" s="25"/>
      <c r="R219" s="25"/>
      <c r="S219" s="67"/>
      <c r="T219" s="29"/>
      <c r="U219" s="28"/>
      <c r="V219" s="28"/>
      <c r="W219" s="28"/>
      <c r="X219" s="28"/>
      <c r="Y219" s="28"/>
      <c r="Z219" s="28"/>
      <c r="AA219" s="28"/>
      <c r="AB219" s="28"/>
      <c r="AC219" s="28"/>
      <c r="AD219" s="28"/>
      <c r="AE219" s="28"/>
      <c r="AF219" s="28"/>
      <c r="AG219" s="28"/>
      <c r="AH219" s="28"/>
      <c r="AI219" s="28"/>
      <c r="AJ219" s="28"/>
      <c r="AK219" s="28"/>
      <c r="AL219" s="28"/>
      <c r="AM219" s="28"/>
      <c r="AN219" s="27"/>
      <c r="AO219" s="24"/>
      <c r="AP219" s="24"/>
      <c r="AQ219" s="24"/>
      <c r="AR219" s="27"/>
    </row>
    <row r="220" spans="1:44" x14ac:dyDescent="0.3">
      <c r="A220" s="26"/>
      <c r="B220" s="24"/>
      <c r="C220" s="25"/>
      <c r="D220" s="26"/>
      <c r="E220" s="6"/>
      <c r="F220" s="24"/>
      <c r="G220" s="25"/>
      <c r="H220" s="27"/>
      <c r="I220" s="27"/>
      <c r="J220" s="28"/>
      <c r="K220" s="29"/>
      <c r="L220" s="29"/>
      <c r="M220" s="27"/>
      <c r="N220" s="27"/>
      <c r="O220" s="27"/>
      <c r="P220" s="63"/>
      <c r="Q220" s="25"/>
      <c r="R220" s="25"/>
      <c r="S220" s="67"/>
      <c r="T220" s="29"/>
      <c r="U220" s="28"/>
      <c r="V220" s="28"/>
      <c r="W220" s="28"/>
      <c r="X220" s="28"/>
      <c r="Y220" s="28"/>
      <c r="Z220" s="28"/>
      <c r="AA220" s="28"/>
      <c r="AB220" s="28"/>
      <c r="AC220" s="28"/>
      <c r="AD220" s="28"/>
      <c r="AE220" s="28"/>
      <c r="AF220" s="28"/>
      <c r="AG220" s="28"/>
      <c r="AH220" s="28"/>
      <c r="AI220" s="28"/>
      <c r="AJ220" s="28"/>
      <c r="AK220" s="28"/>
      <c r="AL220" s="28"/>
      <c r="AM220" s="28"/>
      <c r="AN220" s="27"/>
      <c r="AO220" s="24"/>
      <c r="AP220" s="24"/>
      <c r="AQ220" s="24"/>
      <c r="AR220" s="27"/>
    </row>
    <row r="221" spans="1:44" x14ac:dyDescent="0.3">
      <c r="A221" s="26"/>
      <c r="B221" s="24"/>
      <c r="C221" s="25"/>
      <c r="D221" s="26"/>
      <c r="E221" s="6"/>
      <c r="F221" s="24"/>
      <c r="G221" s="25"/>
      <c r="H221" s="27"/>
      <c r="I221" s="27"/>
      <c r="J221" s="28"/>
      <c r="K221" s="29"/>
      <c r="L221" s="29"/>
      <c r="M221" s="27"/>
      <c r="N221" s="27"/>
      <c r="O221" s="27"/>
      <c r="P221" s="63"/>
      <c r="Q221" s="25"/>
      <c r="R221" s="25"/>
      <c r="S221" s="67"/>
      <c r="T221" s="29"/>
      <c r="U221" s="28"/>
      <c r="V221" s="28"/>
      <c r="W221" s="28"/>
      <c r="X221" s="28"/>
      <c r="Y221" s="28"/>
      <c r="Z221" s="28"/>
      <c r="AA221" s="28"/>
      <c r="AB221" s="28"/>
      <c r="AC221" s="28"/>
      <c r="AD221" s="28"/>
      <c r="AE221" s="28"/>
      <c r="AF221" s="28"/>
      <c r="AG221" s="28"/>
      <c r="AH221" s="28"/>
      <c r="AI221" s="28"/>
      <c r="AJ221" s="28"/>
      <c r="AK221" s="28"/>
      <c r="AL221" s="28"/>
      <c r="AM221" s="28"/>
      <c r="AN221" s="27"/>
      <c r="AO221" s="24"/>
      <c r="AP221" s="24"/>
      <c r="AQ221" s="24"/>
      <c r="AR221" s="27"/>
    </row>
    <row r="222" spans="1:44" x14ac:dyDescent="0.3">
      <c r="A222" s="26"/>
      <c r="B222" s="24"/>
      <c r="C222" s="25"/>
      <c r="D222" s="26"/>
      <c r="E222" s="6"/>
      <c r="F222" s="24"/>
      <c r="G222" s="25"/>
      <c r="H222" s="27"/>
      <c r="I222" s="27"/>
      <c r="J222" s="28"/>
      <c r="K222" s="29"/>
      <c r="L222" s="29"/>
      <c r="M222" s="27"/>
      <c r="N222" s="27"/>
      <c r="O222" s="27"/>
      <c r="P222" s="63"/>
      <c r="Q222" s="25"/>
      <c r="R222" s="25"/>
      <c r="S222" s="67"/>
      <c r="T222" s="29"/>
      <c r="U222" s="28"/>
      <c r="V222" s="28"/>
      <c r="W222" s="28"/>
      <c r="X222" s="28"/>
      <c r="Y222" s="28"/>
      <c r="Z222" s="28"/>
      <c r="AA222" s="28"/>
      <c r="AB222" s="28"/>
      <c r="AC222" s="28"/>
      <c r="AD222" s="28"/>
      <c r="AE222" s="28"/>
      <c r="AF222" s="28"/>
      <c r="AG222" s="28"/>
      <c r="AH222" s="28"/>
      <c r="AI222" s="28"/>
      <c r="AJ222" s="28"/>
      <c r="AK222" s="28"/>
      <c r="AL222" s="28"/>
      <c r="AM222" s="28"/>
      <c r="AN222" s="27"/>
      <c r="AO222" s="24"/>
      <c r="AP222" s="24"/>
      <c r="AQ222" s="24"/>
      <c r="AR222" s="27"/>
    </row>
    <row r="223" spans="1:44" x14ac:dyDescent="0.3">
      <c r="A223" s="26"/>
      <c r="B223" s="24"/>
      <c r="C223" s="25"/>
      <c r="D223" s="26"/>
      <c r="E223" s="6"/>
      <c r="F223" s="24"/>
      <c r="G223" s="26"/>
      <c r="H223" s="27"/>
      <c r="I223" s="27"/>
      <c r="J223" s="28"/>
      <c r="K223" s="29"/>
      <c r="L223" s="29"/>
      <c r="M223" s="27"/>
      <c r="N223" s="27"/>
      <c r="O223" s="27"/>
      <c r="P223" s="63"/>
      <c r="Q223" s="25"/>
      <c r="R223" s="25"/>
      <c r="S223" s="67"/>
      <c r="T223" s="29"/>
      <c r="U223" s="28"/>
      <c r="V223" s="28"/>
      <c r="W223" s="28"/>
      <c r="X223" s="28"/>
      <c r="Y223" s="28"/>
      <c r="Z223" s="28"/>
      <c r="AA223" s="28"/>
      <c r="AB223" s="28"/>
      <c r="AC223" s="28"/>
      <c r="AD223" s="28"/>
      <c r="AE223" s="28"/>
      <c r="AF223" s="28"/>
      <c r="AG223" s="28"/>
      <c r="AH223" s="28"/>
      <c r="AI223" s="28"/>
      <c r="AJ223" s="28"/>
      <c r="AK223" s="28"/>
      <c r="AL223" s="28"/>
      <c r="AM223" s="28"/>
      <c r="AN223" s="27"/>
      <c r="AO223" s="24"/>
      <c r="AP223" s="24"/>
      <c r="AQ223" s="24"/>
      <c r="AR223" s="27"/>
    </row>
    <row r="224" spans="1:44" x14ac:dyDescent="0.3">
      <c r="A224" s="26"/>
      <c r="B224" s="24"/>
      <c r="C224" s="25"/>
      <c r="D224" s="26"/>
      <c r="E224" s="6"/>
      <c r="F224" s="24"/>
      <c r="G224" s="26"/>
      <c r="H224" s="27"/>
      <c r="I224" s="27"/>
      <c r="J224" s="28"/>
      <c r="K224" s="29"/>
      <c r="L224" s="29"/>
      <c r="M224" s="27"/>
      <c r="N224" s="27"/>
      <c r="O224" s="27"/>
      <c r="P224" s="63"/>
      <c r="Q224" s="25"/>
      <c r="R224" s="25"/>
      <c r="S224" s="67"/>
      <c r="T224" s="29"/>
      <c r="U224" s="28"/>
      <c r="V224" s="28"/>
      <c r="W224" s="28"/>
      <c r="X224" s="28"/>
      <c r="Y224" s="28"/>
      <c r="Z224" s="28"/>
      <c r="AA224" s="28"/>
      <c r="AB224" s="28"/>
      <c r="AC224" s="28"/>
      <c r="AD224" s="28"/>
      <c r="AE224" s="28"/>
      <c r="AF224" s="28"/>
      <c r="AG224" s="28"/>
      <c r="AH224" s="28"/>
      <c r="AI224" s="28"/>
      <c r="AJ224" s="28"/>
      <c r="AK224" s="28"/>
      <c r="AL224" s="28"/>
      <c r="AM224" s="28"/>
      <c r="AN224" s="27"/>
      <c r="AO224" s="24"/>
      <c r="AP224" s="24"/>
      <c r="AQ224" s="24"/>
      <c r="AR224" s="27"/>
    </row>
    <row r="225" spans="1:44" x14ac:dyDescent="0.3">
      <c r="A225" s="26"/>
      <c r="B225" s="24"/>
      <c r="C225" s="25"/>
      <c r="D225" s="26"/>
      <c r="E225" s="6"/>
      <c r="F225" s="24"/>
      <c r="G225" s="26"/>
      <c r="H225" s="27"/>
      <c r="I225" s="27"/>
      <c r="J225" s="28"/>
      <c r="K225" s="29"/>
      <c r="L225" s="29"/>
      <c r="M225" s="27"/>
      <c r="N225" s="27"/>
      <c r="O225" s="27"/>
      <c r="P225" s="63"/>
      <c r="Q225" s="25"/>
      <c r="R225" s="25"/>
      <c r="S225" s="73"/>
      <c r="T225" s="29"/>
      <c r="U225" s="28"/>
      <c r="V225" s="28"/>
      <c r="W225" s="28"/>
      <c r="X225" s="28"/>
      <c r="Y225" s="28"/>
      <c r="Z225" s="28"/>
      <c r="AA225" s="28"/>
      <c r="AB225" s="28"/>
      <c r="AC225" s="28"/>
      <c r="AD225" s="28"/>
      <c r="AE225" s="28"/>
      <c r="AF225" s="28"/>
      <c r="AG225" s="28"/>
      <c r="AH225" s="28"/>
      <c r="AI225" s="28"/>
      <c r="AJ225" s="28"/>
      <c r="AK225" s="28"/>
      <c r="AL225" s="28"/>
      <c r="AM225" s="28"/>
      <c r="AN225" s="27"/>
      <c r="AO225" s="24"/>
      <c r="AP225" s="24"/>
      <c r="AQ225" s="24"/>
      <c r="AR225" s="27"/>
    </row>
    <row r="226" spans="1:44" x14ac:dyDescent="0.3">
      <c r="A226" s="26"/>
      <c r="B226" s="24"/>
      <c r="C226" s="25"/>
      <c r="D226" s="26"/>
      <c r="E226" s="6"/>
      <c r="F226" s="24"/>
      <c r="G226" s="25"/>
      <c r="H226" s="27"/>
      <c r="I226" s="27"/>
      <c r="J226" s="28"/>
      <c r="K226" s="29"/>
      <c r="L226" s="29"/>
      <c r="M226" s="27"/>
      <c r="N226" s="27"/>
      <c r="O226" s="27"/>
      <c r="P226" s="63"/>
      <c r="Q226" s="25"/>
      <c r="R226" s="25"/>
      <c r="S226" s="73"/>
      <c r="T226" s="29"/>
      <c r="U226" s="28"/>
      <c r="V226" s="28"/>
      <c r="W226" s="28"/>
      <c r="X226" s="28"/>
      <c r="Y226" s="28"/>
      <c r="Z226" s="28"/>
      <c r="AA226" s="28"/>
      <c r="AB226" s="28"/>
      <c r="AC226" s="28"/>
      <c r="AD226" s="28"/>
      <c r="AE226" s="28"/>
      <c r="AF226" s="28"/>
      <c r="AG226" s="28"/>
      <c r="AH226" s="28"/>
      <c r="AI226" s="28"/>
      <c r="AJ226" s="28"/>
      <c r="AK226" s="28"/>
      <c r="AL226" s="28"/>
      <c r="AM226" s="28"/>
      <c r="AN226" s="27"/>
      <c r="AO226" s="24"/>
      <c r="AP226" s="24"/>
      <c r="AQ226" s="24"/>
      <c r="AR226" s="27"/>
    </row>
    <row r="227" spans="1:44" x14ac:dyDescent="0.3">
      <c r="A227" s="26"/>
      <c r="B227" s="24"/>
      <c r="C227" s="25"/>
      <c r="D227" s="26"/>
      <c r="E227" s="6"/>
      <c r="F227" s="24"/>
      <c r="G227" s="25"/>
      <c r="H227" s="27"/>
      <c r="I227" s="27"/>
      <c r="J227" s="28"/>
      <c r="K227" s="29"/>
      <c r="L227" s="29"/>
      <c r="M227" s="27"/>
      <c r="N227" s="27"/>
      <c r="O227" s="27"/>
      <c r="P227" s="63"/>
      <c r="Q227" s="25"/>
      <c r="R227" s="25"/>
      <c r="S227" s="73"/>
      <c r="T227" s="29"/>
      <c r="U227" s="28"/>
      <c r="V227" s="28"/>
      <c r="W227" s="28"/>
      <c r="X227" s="28"/>
      <c r="Y227" s="28"/>
      <c r="Z227" s="28"/>
      <c r="AA227" s="28"/>
      <c r="AB227" s="28"/>
      <c r="AC227" s="28"/>
      <c r="AD227" s="28"/>
      <c r="AE227" s="28"/>
      <c r="AF227" s="28"/>
      <c r="AG227" s="28"/>
      <c r="AH227" s="28"/>
      <c r="AI227" s="28"/>
      <c r="AJ227" s="28"/>
      <c r="AK227" s="28"/>
      <c r="AL227" s="28"/>
      <c r="AM227" s="28"/>
      <c r="AN227" s="27"/>
      <c r="AO227" s="24"/>
      <c r="AP227" s="24"/>
      <c r="AQ227" s="24"/>
      <c r="AR227" s="27"/>
    </row>
    <row r="228" spans="1:44" x14ac:dyDescent="0.3">
      <c r="A228" s="26"/>
      <c r="B228" s="24"/>
      <c r="C228" s="25"/>
      <c r="D228" s="26"/>
      <c r="E228" s="6"/>
      <c r="F228" s="24"/>
      <c r="G228" s="25"/>
      <c r="H228" s="27"/>
      <c r="I228" s="27"/>
      <c r="J228" s="28"/>
      <c r="K228" s="29"/>
      <c r="L228" s="29"/>
      <c r="M228" s="27"/>
      <c r="N228" s="27"/>
      <c r="O228" s="27"/>
      <c r="P228" s="63"/>
      <c r="Q228" s="25"/>
      <c r="R228" s="25"/>
      <c r="S228" s="67"/>
      <c r="T228" s="29"/>
      <c r="U228" s="28"/>
      <c r="V228" s="28"/>
      <c r="W228" s="28"/>
      <c r="X228" s="28"/>
      <c r="Y228" s="28"/>
      <c r="Z228" s="28"/>
      <c r="AA228" s="28"/>
      <c r="AB228" s="28"/>
      <c r="AC228" s="28"/>
      <c r="AD228" s="28"/>
      <c r="AE228" s="28"/>
      <c r="AF228" s="28"/>
      <c r="AG228" s="28"/>
      <c r="AH228" s="28"/>
      <c r="AI228" s="28"/>
      <c r="AJ228" s="28"/>
      <c r="AK228" s="28"/>
      <c r="AL228" s="28"/>
      <c r="AM228" s="28"/>
      <c r="AN228" s="27"/>
      <c r="AO228" s="24"/>
      <c r="AP228" s="24"/>
      <c r="AQ228" s="24"/>
      <c r="AR228" s="27"/>
    </row>
    <row r="229" spans="1:44" x14ac:dyDescent="0.3">
      <c r="A229" s="26"/>
      <c r="B229" s="24"/>
      <c r="C229" s="25"/>
      <c r="D229" s="26"/>
      <c r="E229" s="6"/>
      <c r="F229" s="24"/>
      <c r="G229" s="25"/>
      <c r="H229" s="27"/>
      <c r="I229" s="27"/>
      <c r="J229" s="28"/>
      <c r="K229" s="29"/>
      <c r="L229" s="29"/>
      <c r="M229" s="27"/>
      <c r="N229" s="27"/>
      <c r="O229" s="27"/>
      <c r="P229" s="63"/>
      <c r="Q229" s="25"/>
      <c r="R229" s="25"/>
      <c r="S229" s="67"/>
      <c r="T229" s="29"/>
      <c r="U229" s="28"/>
      <c r="V229" s="28"/>
      <c r="W229" s="28"/>
      <c r="X229" s="28"/>
      <c r="Y229" s="28"/>
      <c r="Z229" s="28"/>
      <c r="AA229" s="28"/>
      <c r="AB229" s="28"/>
      <c r="AC229" s="28"/>
      <c r="AD229" s="28"/>
      <c r="AE229" s="28"/>
      <c r="AF229" s="28"/>
      <c r="AG229" s="28"/>
      <c r="AH229" s="28"/>
      <c r="AI229" s="28"/>
      <c r="AJ229" s="28"/>
      <c r="AK229" s="28"/>
      <c r="AL229" s="28"/>
      <c r="AM229" s="28"/>
      <c r="AN229" s="27"/>
      <c r="AO229" s="24"/>
      <c r="AP229" s="24"/>
      <c r="AQ229" s="24"/>
      <c r="AR229" s="27"/>
    </row>
    <row r="230" spans="1:44" x14ac:dyDescent="0.3">
      <c r="A230" s="26"/>
      <c r="B230" s="24"/>
      <c r="C230" s="25"/>
      <c r="D230" s="26"/>
      <c r="E230" s="6"/>
      <c r="F230" s="24"/>
      <c r="G230" s="25"/>
      <c r="H230" s="27"/>
      <c r="I230" s="27"/>
      <c r="J230" s="28"/>
      <c r="K230" s="29"/>
      <c r="L230" s="29"/>
      <c r="M230" s="27"/>
      <c r="N230" s="27"/>
      <c r="O230" s="27"/>
      <c r="P230" s="63"/>
      <c r="Q230" s="25"/>
      <c r="R230" s="25"/>
      <c r="S230" s="73"/>
      <c r="T230" s="29"/>
      <c r="U230" s="28"/>
      <c r="V230" s="28"/>
      <c r="W230" s="28"/>
      <c r="X230" s="28"/>
      <c r="Y230" s="28"/>
      <c r="Z230" s="28"/>
      <c r="AA230" s="28"/>
      <c r="AB230" s="28"/>
      <c r="AC230" s="28"/>
      <c r="AD230" s="28"/>
      <c r="AE230" s="28"/>
      <c r="AF230" s="28"/>
      <c r="AG230" s="28"/>
      <c r="AH230" s="28"/>
      <c r="AI230" s="28"/>
      <c r="AJ230" s="28"/>
      <c r="AK230" s="28"/>
      <c r="AL230" s="28"/>
      <c r="AM230" s="28"/>
      <c r="AN230" s="27"/>
      <c r="AO230" s="24"/>
      <c r="AP230" s="24"/>
      <c r="AQ230" s="24"/>
      <c r="AR230" s="27"/>
    </row>
    <row r="231" spans="1:44" x14ac:dyDescent="0.3">
      <c r="A231" s="26"/>
      <c r="B231" s="24"/>
      <c r="C231" s="25"/>
      <c r="D231" s="26"/>
      <c r="E231" s="6"/>
      <c r="F231" s="24"/>
      <c r="G231" s="25"/>
      <c r="H231" s="27"/>
      <c r="I231" s="27"/>
      <c r="J231" s="28"/>
      <c r="K231" s="29"/>
      <c r="L231" s="29"/>
      <c r="M231" s="27"/>
      <c r="N231" s="27"/>
      <c r="O231" s="27"/>
      <c r="P231" s="63"/>
      <c r="Q231" s="25"/>
      <c r="R231" s="25"/>
      <c r="S231" s="67"/>
      <c r="T231" s="29"/>
      <c r="U231" s="28"/>
      <c r="V231" s="28"/>
      <c r="W231" s="28"/>
      <c r="X231" s="28"/>
      <c r="Y231" s="28"/>
      <c r="Z231" s="28"/>
      <c r="AA231" s="28"/>
      <c r="AB231" s="28"/>
      <c r="AC231" s="28"/>
      <c r="AD231" s="28"/>
      <c r="AE231" s="28"/>
      <c r="AF231" s="28"/>
      <c r="AG231" s="28"/>
      <c r="AH231" s="28"/>
      <c r="AI231" s="28"/>
      <c r="AJ231" s="28"/>
      <c r="AK231" s="28"/>
      <c r="AL231" s="28"/>
      <c r="AM231" s="28"/>
      <c r="AN231" s="27"/>
      <c r="AO231" s="24"/>
      <c r="AP231" s="24"/>
      <c r="AQ231" s="24"/>
      <c r="AR231" s="27"/>
    </row>
    <row r="232" spans="1:44" x14ac:dyDescent="0.3">
      <c r="A232" s="26"/>
      <c r="B232" s="24"/>
      <c r="C232" s="25"/>
      <c r="D232" s="26"/>
      <c r="E232" s="6"/>
      <c r="F232" s="24"/>
      <c r="G232" s="25"/>
      <c r="H232" s="27"/>
      <c r="I232" s="27"/>
      <c r="J232" s="28"/>
      <c r="K232" s="29"/>
      <c r="L232" s="29"/>
      <c r="M232" s="27"/>
      <c r="N232" s="27"/>
      <c r="O232" s="27"/>
      <c r="P232" s="63"/>
      <c r="Q232" s="25"/>
      <c r="R232" s="25"/>
      <c r="S232" s="67"/>
      <c r="T232" s="29"/>
      <c r="U232" s="28"/>
      <c r="V232" s="28"/>
      <c r="W232" s="28"/>
      <c r="X232" s="28"/>
      <c r="Y232" s="28"/>
      <c r="Z232" s="28"/>
      <c r="AA232" s="28"/>
      <c r="AB232" s="28"/>
      <c r="AC232" s="28"/>
      <c r="AD232" s="28"/>
      <c r="AE232" s="28"/>
      <c r="AF232" s="28"/>
      <c r="AG232" s="28"/>
      <c r="AH232" s="28"/>
      <c r="AI232" s="28"/>
      <c r="AJ232" s="28"/>
      <c r="AK232" s="28"/>
      <c r="AL232" s="28"/>
      <c r="AM232" s="28"/>
      <c r="AN232" s="27"/>
      <c r="AO232" s="24"/>
      <c r="AP232" s="24"/>
      <c r="AQ232" s="24"/>
      <c r="AR232" s="27"/>
    </row>
    <row r="233" spans="1:44" x14ac:dyDescent="0.3">
      <c r="A233" s="26"/>
      <c r="B233" s="24"/>
      <c r="C233" s="25"/>
      <c r="D233" s="26"/>
      <c r="E233" s="6"/>
      <c r="F233" s="24"/>
      <c r="G233" s="25"/>
      <c r="H233" s="27"/>
      <c r="I233" s="27"/>
      <c r="J233" s="28"/>
      <c r="K233" s="29"/>
      <c r="L233" s="29"/>
      <c r="M233" s="27"/>
      <c r="N233" s="27"/>
      <c r="O233" s="27"/>
      <c r="P233" s="63"/>
      <c r="Q233" s="25"/>
      <c r="R233" s="25"/>
      <c r="S233" s="67"/>
      <c r="T233" s="29"/>
      <c r="U233" s="28"/>
      <c r="V233" s="28"/>
      <c r="W233" s="28"/>
      <c r="X233" s="28"/>
      <c r="Y233" s="28"/>
      <c r="Z233" s="28"/>
      <c r="AA233" s="28"/>
      <c r="AB233" s="28"/>
      <c r="AC233" s="28"/>
      <c r="AD233" s="28"/>
      <c r="AE233" s="28"/>
      <c r="AF233" s="28"/>
      <c r="AG233" s="28"/>
      <c r="AH233" s="28"/>
      <c r="AI233" s="28"/>
      <c r="AJ233" s="28"/>
      <c r="AK233" s="28"/>
      <c r="AL233" s="28"/>
      <c r="AM233" s="28"/>
      <c r="AN233" s="27"/>
      <c r="AO233" s="24"/>
      <c r="AP233" s="24"/>
      <c r="AQ233" s="24"/>
      <c r="AR233" s="27"/>
    </row>
    <row r="234" spans="1:44" x14ac:dyDescent="0.3">
      <c r="A234" s="26"/>
      <c r="B234" s="24"/>
      <c r="C234" s="25"/>
      <c r="D234" s="26"/>
      <c r="E234" s="6"/>
      <c r="F234" s="24"/>
      <c r="G234" s="25"/>
      <c r="H234" s="27"/>
      <c r="I234" s="27"/>
      <c r="J234" s="28"/>
      <c r="K234" s="29"/>
      <c r="L234" s="29"/>
      <c r="M234" s="27"/>
      <c r="N234" s="27"/>
      <c r="O234" s="27"/>
      <c r="P234" s="63"/>
      <c r="Q234" s="25"/>
      <c r="R234" s="25"/>
      <c r="S234" s="67"/>
      <c r="T234" s="29"/>
      <c r="U234" s="28"/>
      <c r="V234" s="28"/>
      <c r="W234" s="28"/>
      <c r="X234" s="28"/>
      <c r="Y234" s="28"/>
      <c r="Z234" s="28"/>
      <c r="AA234" s="28"/>
      <c r="AB234" s="28"/>
      <c r="AC234" s="28"/>
      <c r="AD234" s="28"/>
      <c r="AE234" s="28"/>
      <c r="AF234" s="28"/>
      <c r="AG234" s="28"/>
      <c r="AH234" s="28"/>
      <c r="AI234" s="28"/>
      <c r="AJ234" s="28"/>
      <c r="AK234" s="28"/>
      <c r="AL234" s="28"/>
      <c r="AM234" s="28"/>
      <c r="AN234" s="27"/>
      <c r="AO234" s="24"/>
      <c r="AP234" s="24"/>
      <c r="AQ234" s="24"/>
      <c r="AR234" s="27"/>
    </row>
    <row r="235" spans="1:44" x14ac:dyDescent="0.3">
      <c r="A235" s="26"/>
      <c r="B235" s="24"/>
      <c r="C235" s="25"/>
      <c r="D235" s="26"/>
      <c r="E235" s="6"/>
      <c r="F235" s="24"/>
      <c r="G235" s="25"/>
      <c r="H235" s="27"/>
      <c r="I235" s="27"/>
      <c r="J235" s="28"/>
      <c r="K235" s="29"/>
      <c r="L235" s="29"/>
      <c r="M235" s="27"/>
      <c r="N235" s="27"/>
      <c r="O235" s="27"/>
      <c r="P235" s="63"/>
      <c r="Q235" s="25"/>
      <c r="R235" s="25"/>
      <c r="S235" s="67"/>
      <c r="T235" s="29"/>
      <c r="U235" s="28"/>
      <c r="V235" s="28"/>
      <c r="W235" s="28"/>
      <c r="X235" s="28"/>
      <c r="Y235" s="28"/>
      <c r="Z235" s="28"/>
      <c r="AA235" s="28"/>
      <c r="AB235" s="28"/>
      <c r="AC235" s="28"/>
      <c r="AD235" s="28"/>
      <c r="AE235" s="28"/>
      <c r="AF235" s="28"/>
      <c r="AG235" s="28"/>
      <c r="AH235" s="28"/>
      <c r="AI235" s="28"/>
      <c r="AJ235" s="28"/>
      <c r="AK235" s="28"/>
      <c r="AL235" s="28"/>
      <c r="AM235" s="28"/>
      <c r="AN235" s="27"/>
      <c r="AO235" s="24"/>
      <c r="AP235" s="24"/>
      <c r="AQ235" s="24"/>
      <c r="AR235" s="27"/>
    </row>
    <row r="236" spans="1:44" x14ac:dyDescent="0.3">
      <c r="A236" s="26"/>
      <c r="B236" s="24"/>
      <c r="C236" s="25"/>
      <c r="D236" s="26"/>
      <c r="E236" s="6"/>
      <c r="F236" s="24"/>
      <c r="G236" s="25"/>
      <c r="H236" s="27"/>
      <c r="I236" s="27"/>
      <c r="J236" s="28"/>
      <c r="K236" s="29"/>
      <c r="L236" s="29"/>
      <c r="M236" s="27"/>
      <c r="N236" s="27"/>
      <c r="O236" s="27"/>
      <c r="P236" s="63"/>
      <c r="Q236" s="25"/>
      <c r="R236" s="25"/>
      <c r="S236" s="67"/>
      <c r="T236" s="29"/>
      <c r="U236" s="28"/>
      <c r="V236" s="28"/>
      <c r="W236" s="28"/>
      <c r="X236" s="28"/>
      <c r="Y236" s="28"/>
      <c r="Z236" s="28"/>
      <c r="AA236" s="28"/>
      <c r="AB236" s="28"/>
      <c r="AC236" s="28"/>
      <c r="AD236" s="28"/>
      <c r="AE236" s="28"/>
      <c r="AF236" s="28"/>
      <c r="AG236" s="28"/>
      <c r="AH236" s="28"/>
      <c r="AI236" s="28"/>
      <c r="AJ236" s="28"/>
      <c r="AK236" s="28"/>
      <c r="AL236" s="28"/>
      <c r="AM236" s="28"/>
      <c r="AN236" s="27"/>
      <c r="AO236" s="24"/>
      <c r="AP236" s="24"/>
      <c r="AQ236" s="24"/>
      <c r="AR236" s="27"/>
    </row>
    <row r="237" spans="1:44" x14ac:dyDescent="0.3">
      <c r="A237" s="26"/>
      <c r="B237" s="24"/>
      <c r="C237" s="25"/>
      <c r="D237" s="26"/>
      <c r="E237" s="6"/>
      <c r="F237" s="24"/>
      <c r="G237" s="25"/>
      <c r="H237" s="27"/>
      <c r="I237" s="27"/>
      <c r="J237" s="28"/>
      <c r="K237" s="29"/>
      <c r="L237" s="29"/>
      <c r="M237" s="27"/>
      <c r="N237" s="27"/>
      <c r="O237" s="27"/>
      <c r="P237" s="63"/>
      <c r="Q237" s="25"/>
      <c r="R237" s="25"/>
      <c r="S237" s="67"/>
      <c r="T237" s="29"/>
      <c r="U237" s="28"/>
      <c r="V237" s="28"/>
      <c r="W237" s="28"/>
      <c r="X237" s="28"/>
      <c r="Y237" s="28"/>
      <c r="Z237" s="28"/>
      <c r="AA237" s="28"/>
      <c r="AB237" s="28"/>
      <c r="AC237" s="28"/>
      <c r="AD237" s="28"/>
      <c r="AE237" s="28"/>
      <c r="AF237" s="28"/>
      <c r="AG237" s="28"/>
      <c r="AH237" s="28"/>
      <c r="AI237" s="28"/>
      <c r="AJ237" s="28"/>
      <c r="AK237" s="28"/>
      <c r="AL237" s="28"/>
      <c r="AM237" s="28"/>
      <c r="AN237" s="27"/>
      <c r="AO237" s="24"/>
      <c r="AP237" s="24"/>
      <c r="AQ237" s="24"/>
      <c r="AR237" s="27"/>
    </row>
    <row r="238" spans="1:44" x14ac:dyDescent="0.3">
      <c r="A238" s="26"/>
      <c r="B238" s="24"/>
      <c r="C238" s="25"/>
      <c r="D238" s="26"/>
      <c r="E238" s="6"/>
      <c r="F238" s="24"/>
      <c r="G238" s="25"/>
      <c r="H238" s="27"/>
      <c r="I238" s="27"/>
      <c r="J238" s="28"/>
      <c r="K238" s="29"/>
      <c r="L238" s="29"/>
      <c r="M238" s="27"/>
      <c r="N238" s="27"/>
      <c r="O238" s="27"/>
      <c r="P238" s="63"/>
      <c r="Q238" s="25"/>
      <c r="R238" s="25"/>
      <c r="S238" s="67"/>
      <c r="T238" s="29"/>
      <c r="U238" s="28"/>
      <c r="V238" s="28"/>
      <c r="W238" s="28"/>
      <c r="X238" s="28"/>
      <c r="Y238" s="28"/>
      <c r="Z238" s="28"/>
      <c r="AA238" s="28"/>
      <c r="AB238" s="28"/>
      <c r="AC238" s="28"/>
      <c r="AD238" s="28"/>
      <c r="AE238" s="28"/>
      <c r="AF238" s="28"/>
      <c r="AG238" s="28"/>
      <c r="AH238" s="28"/>
      <c r="AI238" s="28"/>
      <c r="AJ238" s="28"/>
      <c r="AK238" s="28"/>
      <c r="AL238" s="28"/>
      <c r="AM238" s="28"/>
      <c r="AN238" s="27"/>
      <c r="AO238" s="24"/>
      <c r="AP238" s="24"/>
      <c r="AQ238" s="24"/>
      <c r="AR238" s="27"/>
    </row>
    <row r="239" spans="1:44" x14ac:dyDescent="0.3">
      <c r="A239" s="26"/>
      <c r="B239" s="24"/>
      <c r="C239" s="25"/>
      <c r="D239" s="26"/>
      <c r="E239" s="6"/>
      <c r="F239" s="24"/>
      <c r="G239" s="25"/>
      <c r="H239" s="27"/>
      <c r="I239" s="27"/>
      <c r="J239" s="28"/>
      <c r="K239" s="29"/>
      <c r="L239" s="29"/>
      <c r="M239" s="27"/>
      <c r="N239" s="27"/>
      <c r="O239" s="27"/>
      <c r="P239" s="63"/>
      <c r="Q239" s="25"/>
      <c r="R239" s="25"/>
      <c r="S239" s="67"/>
      <c r="T239" s="29"/>
      <c r="U239" s="28"/>
      <c r="V239" s="28"/>
      <c r="W239" s="28"/>
      <c r="X239" s="28"/>
      <c r="Y239" s="28"/>
      <c r="Z239" s="28"/>
      <c r="AA239" s="28"/>
      <c r="AB239" s="28"/>
      <c r="AC239" s="28"/>
      <c r="AD239" s="28"/>
      <c r="AE239" s="28"/>
      <c r="AF239" s="28"/>
      <c r="AG239" s="28"/>
      <c r="AH239" s="28"/>
      <c r="AI239" s="28"/>
      <c r="AJ239" s="28"/>
      <c r="AK239" s="28"/>
      <c r="AL239" s="28"/>
      <c r="AM239" s="28"/>
      <c r="AN239" s="27"/>
      <c r="AO239" s="24"/>
      <c r="AP239" s="24"/>
      <c r="AQ239" s="24"/>
      <c r="AR239" s="27"/>
    </row>
    <row r="240" spans="1:44" x14ac:dyDescent="0.3">
      <c r="A240" s="26"/>
      <c r="B240" s="24"/>
      <c r="C240" s="25"/>
      <c r="D240" s="26"/>
      <c r="E240" s="6"/>
      <c r="F240" s="24"/>
      <c r="G240" s="25"/>
      <c r="H240" s="27"/>
      <c r="I240" s="27"/>
      <c r="J240" s="28"/>
      <c r="K240" s="29"/>
      <c r="L240" s="29"/>
      <c r="M240" s="27"/>
      <c r="N240" s="27"/>
      <c r="O240" s="27"/>
      <c r="P240" s="63"/>
      <c r="Q240" s="25"/>
      <c r="R240" s="25"/>
      <c r="S240" s="67"/>
      <c r="T240" s="29"/>
      <c r="U240" s="28"/>
      <c r="V240" s="28"/>
      <c r="W240" s="28"/>
      <c r="X240" s="28"/>
      <c r="Y240" s="28"/>
      <c r="Z240" s="28"/>
      <c r="AA240" s="28"/>
      <c r="AB240" s="28"/>
      <c r="AC240" s="28"/>
      <c r="AD240" s="28"/>
      <c r="AE240" s="28"/>
      <c r="AF240" s="28"/>
      <c r="AG240" s="28"/>
      <c r="AH240" s="28"/>
      <c r="AI240" s="28"/>
      <c r="AJ240" s="28"/>
      <c r="AK240" s="28"/>
      <c r="AL240" s="28"/>
      <c r="AM240" s="28"/>
      <c r="AN240" s="27"/>
      <c r="AO240" s="24"/>
      <c r="AP240" s="24"/>
      <c r="AQ240" s="24"/>
      <c r="AR240" s="27"/>
    </row>
    <row r="241" spans="1:44" x14ac:dyDescent="0.3">
      <c r="A241" s="26"/>
      <c r="B241" s="24"/>
      <c r="C241" s="25"/>
      <c r="D241" s="26"/>
      <c r="E241" s="6"/>
      <c r="F241" s="24"/>
      <c r="G241" s="25"/>
      <c r="H241" s="27"/>
      <c r="I241" s="27"/>
      <c r="J241" s="28"/>
      <c r="K241" s="29"/>
      <c r="L241" s="29"/>
      <c r="M241" s="27"/>
      <c r="N241" s="27"/>
      <c r="O241" s="27"/>
      <c r="P241" s="63"/>
      <c r="Q241" s="25"/>
      <c r="R241" s="25"/>
      <c r="S241" s="67"/>
      <c r="T241" s="29"/>
      <c r="U241" s="28"/>
      <c r="V241" s="28"/>
      <c r="W241" s="28"/>
      <c r="X241" s="28"/>
      <c r="Y241" s="28"/>
      <c r="Z241" s="28"/>
      <c r="AA241" s="28"/>
      <c r="AB241" s="28"/>
      <c r="AC241" s="28"/>
      <c r="AD241" s="28"/>
      <c r="AE241" s="28"/>
      <c r="AF241" s="28"/>
      <c r="AG241" s="28"/>
      <c r="AH241" s="28"/>
      <c r="AI241" s="28"/>
      <c r="AJ241" s="28"/>
      <c r="AK241" s="28"/>
      <c r="AL241" s="28"/>
      <c r="AM241" s="28"/>
      <c r="AN241" s="27"/>
      <c r="AO241" s="24"/>
      <c r="AP241" s="24"/>
      <c r="AQ241" s="24"/>
      <c r="AR241" s="27"/>
    </row>
    <row r="242" spans="1:44" x14ac:dyDescent="0.3">
      <c r="A242" s="26"/>
      <c r="B242" s="24"/>
      <c r="C242" s="25"/>
      <c r="D242" s="26"/>
      <c r="E242" s="6"/>
      <c r="F242" s="24"/>
      <c r="G242" s="25"/>
      <c r="H242" s="27"/>
      <c r="I242" s="27"/>
      <c r="J242" s="28"/>
      <c r="K242" s="29"/>
      <c r="L242" s="29"/>
      <c r="M242" s="27"/>
      <c r="N242" s="27"/>
      <c r="O242" s="27"/>
      <c r="P242" s="63"/>
      <c r="Q242" s="25"/>
      <c r="R242" s="25"/>
      <c r="S242" s="67"/>
      <c r="T242" s="29"/>
      <c r="U242" s="28"/>
      <c r="V242" s="28"/>
      <c r="W242" s="28"/>
      <c r="X242" s="28"/>
      <c r="Y242" s="28"/>
      <c r="Z242" s="28"/>
      <c r="AA242" s="28"/>
      <c r="AB242" s="28"/>
      <c r="AC242" s="28"/>
      <c r="AD242" s="28"/>
      <c r="AE242" s="28"/>
      <c r="AF242" s="28"/>
      <c r="AG242" s="28"/>
      <c r="AH242" s="28"/>
      <c r="AI242" s="28"/>
      <c r="AJ242" s="28"/>
      <c r="AK242" s="28"/>
      <c r="AL242" s="28"/>
      <c r="AM242" s="28"/>
      <c r="AN242" s="27"/>
      <c r="AO242" s="24"/>
      <c r="AP242" s="24"/>
      <c r="AQ242" s="24"/>
      <c r="AR242" s="27"/>
    </row>
    <row r="243" spans="1:44" x14ac:dyDescent="0.3">
      <c r="A243" s="26"/>
      <c r="B243" s="24"/>
      <c r="C243" s="25"/>
      <c r="D243" s="26"/>
      <c r="E243" s="6"/>
      <c r="F243" s="24"/>
      <c r="G243" s="25"/>
      <c r="H243" s="27"/>
      <c r="I243" s="27"/>
      <c r="J243" s="28"/>
      <c r="K243" s="29"/>
      <c r="L243" s="29"/>
      <c r="M243" s="27"/>
      <c r="N243" s="27"/>
      <c r="O243" s="27"/>
      <c r="P243" s="63"/>
      <c r="Q243" s="25"/>
      <c r="R243" s="25"/>
      <c r="S243" s="67"/>
      <c r="T243" s="29"/>
      <c r="U243" s="28"/>
      <c r="V243" s="28"/>
      <c r="W243" s="28"/>
      <c r="X243" s="28"/>
      <c r="Y243" s="28"/>
      <c r="Z243" s="28"/>
      <c r="AA243" s="28"/>
      <c r="AB243" s="28"/>
      <c r="AC243" s="28"/>
      <c r="AD243" s="28"/>
      <c r="AE243" s="28"/>
      <c r="AF243" s="28"/>
      <c r="AG243" s="28"/>
      <c r="AH243" s="28"/>
      <c r="AI243" s="28"/>
      <c r="AJ243" s="28"/>
      <c r="AK243" s="28"/>
      <c r="AL243" s="28"/>
      <c r="AM243" s="28"/>
      <c r="AN243" s="27"/>
      <c r="AO243" s="24"/>
      <c r="AP243" s="24"/>
      <c r="AQ243" s="24"/>
      <c r="AR243" s="27"/>
    </row>
    <row r="244" spans="1:44" x14ac:dyDescent="0.3">
      <c r="A244" s="26"/>
      <c r="B244" s="24"/>
      <c r="C244" s="25"/>
      <c r="D244" s="26"/>
      <c r="E244" s="6"/>
      <c r="F244" s="24"/>
      <c r="G244" s="25"/>
      <c r="H244" s="27"/>
      <c r="I244" s="27"/>
      <c r="J244" s="28"/>
      <c r="K244" s="29"/>
      <c r="L244" s="29"/>
      <c r="M244" s="27"/>
      <c r="N244" s="27"/>
      <c r="O244" s="27"/>
      <c r="P244" s="63"/>
      <c r="Q244" s="25"/>
      <c r="R244" s="25"/>
      <c r="S244" s="67"/>
      <c r="T244" s="29"/>
      <c r="U244" s="28"/>
      <c r="V244" s="28"/>
      <c r="W244" s="28"/>
      <c r="X244" s="28"/>
      <c r="Y244" s="28"/>
      <c r="Z244" s="28"/>
      <c r="AA244" s="28"/>
      <c r="AB244" s="28"/>
      <c r="AC244" s="28"/>
      <c r="AD244" s="28"/>
      <c r="AE244" s="28"/>
      <c r="AF244" s="28"/>
      <c r="AG244" s="28"/>
      <c r="AH244" s="28"/>
      <c r="AI244" s="28"/>
      <c r="AJ244" s="28"/>
      <c r="AK244" s="28"/>
      <c r="AL244" s="28"/>
      <c r="AM244" s="28"/>
      <c r="AN244" s="27"/>
      <c r="AO244" s="24"/>
      <c r="AP244" s="24"/>
      <c r="AQ244" s="24"/>
      <c r="AR244" s="27"/>
    </row>
    <row r="245" spans="1:44" x14ac:dyDescent="0.3">
      <c r="A245" s="26"/>
      <c r="B245" s="24"/>
      <c r="C245" s="25"/>
      <c r="D245" s="26"/>
      <c r="E245" s="6"/>
      <c r="F245" s="24"/>
      <c r="G245" s="25"/>
      <c r="H245" s="27"/>
      <c r="I245" s="27"/>
      <c r="J245" s="28"/>
      <c r="K245" s="29"/>
      <c r="L245" s="29"/>
      <c r="M245" s="27"/>
      <c r="N245" s="27"/>
      <c r="O245" s="27"/>
      <c r="P245" s="63"/>
      <c r="Q245" s="25"/>
      <c r="R245" s="25"/>
      <c r="S245" s="67"/>
      <c r="T245" s="29"/>
      <c r="U245" s="28"/>
      <c r="V245" s="28"/>
      <c r="W245" s="28"/>
      <c r="X245" s="28"/>
      <c r="Y245" s="28"/>
      <c r="Z245" s="28"/>
      <c r="AA245" s="28"/>
      <c r="AB245" s="28"/>
      <c r="AC245" s="28"/>
      <c r="AD245" s="28"/>
      <c r="AE245" s="28"/>
      <c r="AF245" s="28"/>
      <c r="AG245" s="28"/>
      <c r="AH245" s="28"/>
      <c r="AI245" s="28"/>
      <c r="AJ245" s="28"/>
      <c r="AK245" s="28"/>
      <c r="AL245" s="28"/>
      <c r="AM245" s="28"/>
      <c r="AN245" s="27"/>
      <c r="AO245" s="24"/>
      <c r="AP245" s="24"/>
      <c r="AQ245" s="24"/>
      <c r="AR245" s="27"/>
    </row>
    <row r="246" spans="1:44" x14ac:dyDescent="0.3">
      <c r="A246" s="26"/>
      <c r="B246" s="24"/>
      <c r="C246" s="25"/>
      <c r="D246" s="26"/>
      <c r="E246" s="6"/>
      <c r="F246" s="24"/>
      <c r="G246" s="25"/>
      <c r="H246" s="27"/>
      <c r="I246" s="27"/>
      <c r="J246" s="28"/>
      <c r="K246" s="29"/>
      <c r="L246" s="29"/>
      <c r="M246" s="27"/>
      <c r="N246" s="27"/>
      <c r="O246" s="27"/>
      <c r="P246" s="63"/>
      <c r="Q246" s="25"/>
      <c r="R246" s="25"/>
      <c r="S246" s="67"/>
      <c r="T246" s="29"/>
      <c r="U246" s="28"/>
      <c r="V246" s="28"/>
      <c r="W246" s="28"/>
      <c r="X246" s="28"/>
      <c r="Y246" s="28"/>
      <c r="Z246" s="28"/>
      <c r="AA246" s="28"/>
      <c r="AB246" s="28"/>
      <c r="AC246" s="28"/>
      <c r="AD246" s="28"/>
      <c r="AE246" s="28"/>
      <c r="AF246" s="28"/>
      <c r="AG246" s="28"/>
      <c r="AH246" s="28"/>
      <c r="AI246" s="28"/>
      <c r="AJ246" s="28"/>
      <c r="AK246" s="28"/>
      <c r="AL246" s="28"/>
      <c r="AM246" s="28"/>
      <c r="AN246" s="27"/>
      <c r="AO246" s="24"/>
      <c r="AP246" s="24"/>
      <c r="AQ246" s="24"/>
      <c r="AR246" s="27"/>
    </row>
    <row r="247" spans="1:44" x14ac:dyDescent="0.3">
      <c r="A247" s="26"/>
      <c r="B247" s="24"/>
      <c r="C247" s="25"/>
      <c r="D247" s="26"/>
      <c r="E247" s="6"/>
      <c r="F247" s="24"/>
      <c r="G247" s="25"/>
      <c r="H247" s="27"/>
      <c r="I247" s="27"/>
      <c r="J247" s="28"/>
      <c r="K247" s="29"/>
      <c r="L247" s="29"/>
      <c r="M247" s="27"/>
      <c r="N247" s="27"/>
      <c r="O247" s="27"/>
      <c r="P247" s="63"/>
      <c r="Q247" s="25"/>
      <c r="R247" s="25"/>
      <c r="S247" s="67"/>
      <c r="T247" s="29"/>
      <c r="U247" s="28"/>
      <c r="V247" s="28"/>
      <c r="W247" s="28"/>
      <c r="X247" s="28"/>
      <c r="Y247" s="28"/>
      <c r="Z247" s="28"/>
      <c r="AA247" s="28"/>
      <c r="AB247" s="28"/>
      <c r="AC247" s="28"/>
      <c r="AD247" s="28"/>
      <c r="AE247" s="28"/>
      <c r="AF247" s="28"/>
      <c r="AG247" s="28"/>
      <c r="AH247" s="28"/>
      <c r="AI247" s="28"/>
      <c r="AJ247" s="28"/>
      <c r="AK247" s="28"/>
      <c r="AL247" s="28"/>
      <c r="AM247" s="28"/>
      <c r="AN247" s="27"/>
      <c r="AO247" s="24"/>
      <c r="AP247" s="24"/>
      <c r="AQ247" s="24"/>
      <c r="AR247" s="27"/>
    </row>
    <row r="248" spans="1:44" x14ac:dyDescent="0.3">
      <c r="A248" s="26"/>
      <c r="B248" s="24"/>
      <c r="C248" s="25"/>
      <c r="D248" s="26"/>
      <c r="E248" s="6"/>
      <c r="F248" s="24"/>
      <c r="G248" s="25"/>
      <c r="H248" s="27"/>
      <c r="I248" s="27"/>
      <c r="J248" s="28"/>
      <c r="K248" s="29"/>
      <c r="L248" s="29"/>
      <c r="M248" s="27"/>
      <c r="N248" s="27"/>
      <c r="O248" s="27"/>
      <c r="P248" s="63"/>
      <c r="Q248" s="25"/>
      <c r="R248" s="25"/>
      <c r="S248" s="67"/>
      <c r="T248" s="29"/>
      <c r="U248" s="28"/>
      <c r="V248" s="28"/>
      <c r="W248" s="28"/>
      <c r="X248" s="28"/>
      <c r="Y248" s="28"/>
      <c r="Z248" s="28"/>
      <c r="AA248" s="28"/>
      <c r="AB248" s="28"/>
      <c r="AC248" s="28"/>
      <c r="AD248" s="28"/>
      <c r="AE248" s="28"/>
      <c r="AF248" s="28"/>
      <c r="AG248" s="28"/>
      <c r="AH248" s="28"/>
      <c r="AI248" s="28"/>
      <c r="AJ248" s="28"/>
      <c r="AK248" s="28"/>
      <c r="AL248" s="28"/>
      <c r="AM248" s="28"/>
      <c r="AN248" s="27"/>
      <c r="AO248" s="24"/>
      <c r="AP248" s="24"/>
      <c r="AQ248" s="24"/>
      <c r="AR248" s="27"/>
    </row>
    <row r="249" spans="1:44" x14ac:dyDescent="0.3">
      <c r="A249" s="26"/>
      <c r="B249" s="24"/>
      <c r="C249" s="25"/>
      <c r="D249" s="26"/>
      <c r="E249" s="6"/>
      <c r="F249" s="24"/>
      <c r="G249" s="25"/>
      <c r="H249" s="27"/>
      <c r="I249" s="27"/>
      <c r="J249" s="28"/>
      <c r="K249" s="29"/>
      <c r="L249" s="29"/>
      <c r="M249" s="27"/>
      <c r="N249" s="27"/>
      <c r="O249" s="27"/>
      <c r="P249" s="63"/>
      <c r="Q249" s="25"/>
      <c r="R249" s="25"/>
      <c r="S249" s="67"/>
      <c r="T249" s="29"/>
      <c r="U249" s="28"/>
      <c r="V249" s="28"/>
      <c r="W249" s="28"/>
      <c r="X249" s="28"/>
      <c r="Y249" s="28"/>
      <c r="Z249" s="28"/>
      <c r="AA249" s="28"/>
      <c r="AB249" s="28"/>
      <c r="AC249" s="28"/>
      <c r="AD249" s="28"/>
      <c r="AE249" s="28"/>
      <c r="AF249" s="28"/>
      <c r="AG249" s="28"/>
      <c r="AH249" s="28"/>
      <c r="AI249" s="28"/>
      <c r="AJ249" s="28"/>
      <c r="AK249" s="28"/>
      <c r="AL249" s="28"/>
      <c r="AM249" s="28"/>
      <c r="AN249" s="27"/>
      <c r="AO249" s="24"/>
      <c r="AP249" s="24"/>
      <c r="AQ249" s="24"/>
      <c r="AR249" s="27"/>
    </row>
    <row r="250" spans="1:44" x14ac:dyDescent="0.3">
      <c r="A250" s="26"/>
      <c r="B250" s="24"/>
      <c r="C250" s="25"/>
      <c r="D250" s="26"/>
      <c r="E250" s="6"/>
      <c r="F250" s="24"/>
      <c r="G250" s="25"/>
      <c r="H250" s="27"/>
      <c r="I250" s="27"/>
      <c r="J250" s="28"/>
      <c r="K250" s="29"/>
      <c r="L250" s="29"/>
      <c r="M250" s="27"/>
      <c r="N250" s="27"/>
      <c r="O250" s="27"/>
      <c r="P250" s="63"/>
      <c r="Q250" s="25"/>
      <c r="R250" s="25"/>
      <c r="S250" s="67"/>
      <c r="T250" s="29"/>
      <c r="U250" s="28"/>
      <c r="V250" s="28"/>
      <c r="W250" s="28"/>
      <c r="X250" s="28"/>
      <c r="Y250" s="28"/>
      <c r="Z250" s="28"/>
      <c r="AA250" s="28"/>
      <c r="AB250" s="28"/>
      <c r="AC250" s="28"/>
      <c r="AD250" s="28"/>
      <c r="AE250" s="28"/>
      <c r="AF250" s="28"/>
      <c r="AG250" s="28"/>
      <c r="AH250" s="28"/>
      <c r="AI250" s="28"/>
      <c r="AJ250" s="28"/>
      <c r="AK250" s="28"/>
      <c r="AL250" s="28"/>
      <c r="AM250" s="28"/>
      <c r="AN250" s="27"/>
      <c r="AO250" s="24"/>
      <c r="AP250" s="24"/>
      <c r="AQ250" s="24"/>
      <c r="AR250" s="27"/>
    </row>
    <row r="251" spans="1:44" x14ac:dyDescent="0.3">
      <c r="A251" s="26"/>
      <c r="B251" s="24"/>
      <c r="C251" s="25"/>
      <c r="D251" s="26"/>
      <c r="E251" s="6"/>
      <c r="F251" s="24"/>
      <c r="G251" s="25"/>
      <c r="H251" s="27"/>
      <c r="I251" s="27"/>
      <c r="J251" s="28"/>
      <c r="K251" s="29"/>
      <c r="L251" s="29"/>
      <c r="M251" s="27"/>
      <c r="N251" s="27"/>
      <c r="O251" s="27"/>
      <c r="P251" s="63"/>
      <c r="Q251" s="25"/>
      <c r="R251" s="25"/>
      <c r="S251" s="67"/>
      <c r="T251" s="29"/>
      <c r="U251" s="28"/>
      <c r="V251" s="28"/>
      <c r="W251" s="28"/>
      <c r="X251" s="28"/>
      <c r="Y251" s="28"/>
      <c r="Z251" s="28"/>
      <c r="AA251" s="28"/>
      <c r="AB251" s="28"/>
      <c r="AC251" s="28"/>
      <c r="AD251" s="28"/>
      <c r="AE251" s="28"/>
      <c r="AF251" s="28"/>
      <c r="AG251" s="28"/>
      <c r="AH251" s="28"/>
      <c r="AI251" s="28"/>
      <c r="AJ251" s="28"/>
      <c r="AK251" s="28"/>
      <c r="AL251" s="28"/>
      <c r="AM251" s="28"/>
      <c r="AN251" s="27"/>
      <c r="AO251" s="24"/>
      <c r="AP251" s="24"/>
      <c r="AQ251" s="24"/>
      <c r="AR251" s="27"/>
    </row>
    <row r="252" spans="1:44" x14ac:dyDescent="0.3">
      <c r="A252" s="26"/>
      <c r="B252" s="24"/>
      <c r="C252" s="25"/>
      <c r="D252" s="26"/>
      <c r="E252" s="6"/>
      <c r="F252" s="24"/>
      <c r="G252" s="25"/>
      <c r="H252" s="27"/>
      <c r="I252" s="27"/>
      <c r="J252" s="28"/>
      <c r="K252" s="29"/>
      <c r="L252" s="29"/>
      <c r="M252" s="27"/>
      <c r="N252" s="27"/>
      <c r="O252" s="27"/>
      <c r="P252" s="63"/>
      <c r="Q252" s="25"/>
      <c r="R252" s="25"/>
      <c r="S252" s="67"/>
      <c r="T252" s="29"/>
      <c r="U252" s="28"/>
      <c r="V252" s="28"/>
      <c r="W252" s="28"/>
      <c r="X252" s="28"/>
      <c r="Y252" s="28"/>
      <c r="Z252" s="28"/>
      <c r="AA252" s="28"/>
      <c r="AB252" s="28"/>
      <c r="AC252" s="28"/>
      <c r="AD252" s="28"/>
      <c r="AE252" s="28"/>
      <c r="AF252" s="28"/>
      <c r="AG252" s="28"/>
      <c r="AH252" s="28"/>
      <c r="AI252" s="28"/>
      <c r="AJ252" s="28"/>
      <c r="AK252" s="28"/>
      <c r="AL252" s="28"/>
      <c r="AM252" s="28"/>
      <c r="AN252" s="27"/>
      <c r="AO252" s="24"/>
      <c r="AP252" s="24"/>
      <c r="AQ252" s="24"/>
      <c r="AR252" s="27"/>
    </row>
    <row r="253" spans="1:44" x14ac:dyDescent="0.3">
      <c r="A253" s="26"/>
      <c r="B253" s="24"/>
      <c r="C253" s="25"/>
      <c r="D253" s="26"/>
      <c r="E253" s="6"/>
      <c r="F253" s="24"/>
      <c r="G253" s="25"/>
      <c r="H253" s="27"/>
      <c r="I253" s="27"/>
      <c r="J253" s="28"/>
      <c r="K253" s="29"/>
      <c r="L253" s="29"/>
      <c r="M253" s="27"/>
      <c r="N253" s="27"/>
      <c r="O253" s="27"/>
      <c r="P253" s="63"/>
      <c r="Q253" s="25"/>
      <c r="R253" s="25"/>
      <c r="S253" s="67"/>
      <c r="T253" s="29"/>
      <c r="U253" s="28"/>
      <c r="V253" s="28"/>
      <c r="W253" s="28"/>
      <c r="X253" s="28"/>
      <c r="Y253" s="28"/>
      <c r="Z253" s="28"/>
      <c r="AA253" s="28"/>
      <c r="AB253" s="28"/>
      <c r="AC253" s="28"/>
      <c r="AD253" s="28"/>
      <c r="AE253" s="28"/>
      <c r="AF253" s="28"/>
      <c r="AG253" s="28"/>
      <c r="AH253" s="28"/>
      <c r="AI253" s="28"/>
      <c r="AJ253" s="28"/>
      <c r="AK253" s="28"/>
      <c r="AL253" s="28"/>
      <c r="AM253" s="28"/>
      <c r="AN253" s="27"/>
      <c r="AO253" s="24"/>
      <c r="AP253" s="24"/>
      <c r="AQ253" s="24"/>
      <c r="AR253" s="27"/>
    </row>
    <row r="254" spans="1:44" x14ac:dyDescent="0.3">
      <c r="A254" s="26"/>
      <c r="B254" s="24"/>
      <c r="C254" s="25"/>
      <c r="D254" s="26"/>
      <c r="E254" s="6"/>
      <c r="F254" s="24"/>
      <c r="G254" s="25"/>
      <c r="H254" s="27"/>
      <c r="I254" s="27"/>
      <c r="J254" s="28"/>
      <c r="K254" s="29"/>
      <c r="L254" s="29"/>
      <c r="M254" s="27"/>
      <c r="N254" s="27"/>
      <c r="O254" s="27"/>
      <c r="P254" s="63"/>
      <c r="Q254" s="25"/>
      <c r="R254" s="25"/>
      <c r="S254" s="67"/>
      <c r="T254" s="29"/>
      <c r="U254" s="28"/>
      <c r="V254" s="28"/>
      <c r="W254" s="28"/>
      <c r="X254" s="28"/>
      <c r="Y254" s="28"/>
      <c r="Z254" s="28"/>
      <c r="AA254" s="28"/>
      <c r="AB254" s="28"/>
      <c r="AC254" s="28"/>
      <c r="AD254" s="28"/>
      <c r="AE254" s="28"/>
      <c r="AF254" s="28"/>
      <c r="AG254" s="28"/>
      <c r="AH254" s="28"/>
      <c r="AI254" s="28"/>
      <c r="AJ254" s="28"/>
      <c r="AK254" s="28"/>
      <c r="AL254" s="28"/>
      <c r="AM254" s="28"/>
      <c r="AN254" s="27"/>
      <c r="AO254" s="24"/>
      <c r="AP254" s="24"/>
      <c r="AQ254" s="24"/>
      <c r="AR254" s="27"/>
    </row>
    <row r="255" spans="1:44" x14ac:dyDescent="0.3">
      <c r="A255" s="26"/>
      <c r="B255" s="24"/>
      <c r="C255" s="25"/>
      <c r="D255" s="26"/>
      <c r="E255" s="6"/>
      <c r="F255" s="24"/>
      <c r="G255" s="25"/>
      <c r="H255" s="27"/>
      <c r="I255" s="27"/>
      <c r="J255" s="28"/>
      <c r="K255" s="29"/>
      <c r="L255" s="29"/>
      <c r="M255" s="27"/>
      <c r="N255" s="27"/>
      <c r="O255" s="27"/>
      <c r="P255" s="63"/>
      <c r="Q255" s="25"/>
      <c r="R255" s="25"/>
      <c r="S255" s="67"/>
      <c r="T255" s="29"/>
      <c r="U255" s="28"/>
      <c r="V255" s="28"/>
      <c r="W255" s="28"/>
      <c r="X255" s="28"/>
      <c r="Y255" s="28"/>
      <c r="Z255" s="28"/>
      <c r="AA255" s="28"/>
      <c r="AB255" s="28"/>
      <c r="AC255" s="28"/>
      <c r="AD255" s="28"/>
      <c r="AE255" s="28"/>
      <c r="AF255" s="28"/>
      <c r="AG255" s="28"/>
      <c r="AH255" s="28"/>
      <c r="AI255" s="28"/>
      <c r="AJ255" s="28"/>
      <c r="AK255" s="28"/>
      <c r="AL255" s="28"/>
      <c r="AM255" s="28"/>
      <c r="AN255" s="27"/>
      <c r="AO255" s="24"/>
      <c r="AP255" s="24"/>
      <c r="AQ255" s="24"/>
      <c r="AR255" s="27"/>
    </row>
    <row r="256" spans="1:44" x14ac:dyDescent="0.3">
      <c r="A256" s="26"/>
      <c r="B256" s="24"/>
      <c r="C256" s="25"/>
      <c r="D256" s="26"/>
      <c r="E256" s="6"/>
      <c r="F256" s="24"/>
      <c r="G256" s="25"/>
      <c r="H256" s="27"/>
      <c r="I256" s="27"/>
      <c r="J256" s="28"/>
      <c r="K256" s="29"/>
      <c r="L256" s="29"/>
      <c r="M256" s="27"/>
      <c r="N256" s="27"/>
      <c r="O256" s="27"/>
      <c r="P256" s="63"/>
      <c r="Q256" s="25"/>
      <c r="R256" s="25"/>
      <c r="S256" s="67"/>
      <c r="T256" s="29"/>
      <c r="U256" s="28"/>
      <c r="V256" s="28"/>
      <c r="W256" s="28"/>
      <c r="X256" s="28"/>
      <c r="Y256" s="28"/>
      <c r="Z256" s="28"/>
      <c r="AA256" s="28"/>
      <c r="AB256" s="28"/>
      <c r="AC256" s="28"/>
      <c r="AD256" s="28"/>
      <c r="AE256" s="28"/>
      <c r="AF256" s="28"/>
      <c r="AG256" s="28"/>
      <c r="AH256" s="28"/>
      <c r="AI256" s="28"/>
      <c r="AJ256" s="28"/>
      <c r="AK256" s="28"/>
      <c r="AL256" s="28"/>
      <c r="AM256" s="28"/>
      <c r="AN256" s="27"/>
      <c r="AO256" s="24"/>
      <c r="AP256" s="24"/>
      <c r="AQ256" s="24"/>
      <c r="AR256" s="27"/>
    </row>
    <row r="257" spans="1:44" x14ac:dyDescent="0.3">
      <c r="A257" s="26"/>
      <c r="B257" s="24"/>
      <c r="C257" s="25"/>
      <c r="D257" s="26"/>
      <c r="E257" s="6"/>
      <c r="F257" s="24"/>
      <c r="G257" s="25"/>
      <c r="H257" s="27"/>
      <c r="I257" s="27"/>
      <c r="J257" s="28"/>
      <c r="K257" s="29"/>
      <c r="L257" s="29"/>
      <c r="M257" s="27"/>
      <c r="N257" s="27"/>
      <c r="O257" s="27"/>
      <c r="P257" s="63"/>
      <c r="Q257" s="25"/>
      <c r="R257" s="25"/>
      <c r="S257" s="67"/>
      <c r="T257" s="29"/>
      <c r="U257" s="28"/>
      <c r="V257" s="28"/>
      <c r="W257" s="28"/>
      <c r="X257" s="28"/>
      <c r="Y257" s="28"/>
      <c r="Z257" s="28"/>
      <c r="AA257" s="28"/>
      <c r="AB257" s="28"/>
      <c r="AC257" s="28"/>
      <c r="AD257" s="28"/>
      <c r="AE257" s="28"/>
      <c r="AF257" s="28"/>
      <c r="AG257" s="28"/>
      <c r="AH257" s="28"/>
      <c r="AI257" s="28"/>
      <c r="AJ257" s="28"/>
      <c r="AK257" s="28"/>
      <c r="AL257" s="28"/>
      <c r="AM257" s="28"/>
      <c r="AN257" s="27"/>
      <c r="AO257" s="24"/>
      <c r="AP257" s="24"/>
      <c r="AQ257" s="24"/>
      <c r="AR257" s="27"/>
    </row>
    <row r="258" spans="1:44" x14ac:dyDescent="0.3">
      <c r="A258" s="26"/>
      <c r="B258" s="24"/>
      <c r="C258" s="25"/>
      <c r="D258" s="26"/>
      <c r="E258" s="6"/>
      <c r="F258" s="24"/>
      <c r="G258" s="25"/>
      <c r="H258" s="27"/>
      <c r="I258" s="27"/>
      <c r="J258" s="28"/>
      <c r="K258" s="29"/>
      <c r="L258" s="29"/>
      <c r="M258" s="27"/>
      <c r="N258" s="27"/>
      <c r="O258" s="27"/>
      <c r="P258" s="63"/>
      <c r="Q258" s="25"/>
      <c r="R258" s="25"/>
      <c r="S258" s="67"/>
      <c r="T258" s="29"/>
      <c r="U258" s="28"/>
      <c r="V258" s="28"/>
      <c r="W258" s="28"/>
      <c r="X258" s="28"/>
      <c r="Y258" s="28"/>
      <c r="Z258" s="28"/>
      <c r="AA258" s="28"/>
      <c r="AB258" s="28"/>
      <c r="AC258" s="28"/>
      <c r="AD258" s="28"/>
      <c r="AE258" s="28"/>
      <c r="AF258" s="28"/>
      <c r="AG258" s="28"/>
      <c r="AH258" s="28"/>
      <c r="AI258" s="28"/>
      <c r="AJ258" s="28"/>
      <c r="AK258" s="28"/>
      <c r="AL258" s="28"/>
      <c r="AM258" s="28"/>
      <c r="AN258" s="27"/>
      <c r="AO258" s="24"/>
      <c r="AP258" s="24"/>
      <c r="AQ258" s="24"/>
      <c r="AR258" s="27"/>
    </row>
    <row r="259" spans="1:44" x14ac:dyDescent="0.3">
      <c r="A259" s="26"/>
      <c r="B259" s="24"/>
      <c r="C259" s="25"/>
      <c r="D259" s="26"/>
      <c r="E259" s="6"/>
      <c r="F259" s="24"/>
      <c r="G259" s="25"/>
      <c r="H259" s="27"/>
      <c r="I259" s="27"/>
      <c r="J259" s="28"/>
      <c r="K259" s="29"/>
      <c r="L259" s="29"/>
      <c r="M259" s="27"/>
      <c r="N259" s="27"/>
      <c r="O259" s="27"/>
      <c r="P259" s="63"/>
      <c r="Q259" s="25"/>
      <c r="R259" s="25"/>
      <c r="S259" s="67"/>
      <c r="T259" s="29"/>
      <c r="U259" s="28"/>
      <c r="V259" s="28"/>
      <c r="W259" s="28"/>
      <c r="X259" s="28"/>
      <c r="Y259" s="28"/>
      <c r="Z259" s="28"/>
      <c r="AA259" s="28"/>
      <c r="AB259" s="28"/>
      <c r="AC259" s="28"/>
      <c r="AD259" s="28"/>
      <c r="AE259" s="28"/>
      <c r="AF259" s="28"/>
      <c r="AG259" s="28"/>
      <c r="AH259" s="28"/>
      <c r="AI259" s="28"/>
      <c r="AJ259" s="28"/>
      <c r="AK259" s="28"/>
      <c r="AL259" s="28"/>
      <c r="AM259" s="28"/>
      <c r="AN259" s="27"/>
      <c r="AO259" s="24"/>
      <c r="AP259" s="24"/>
      <c r="AQ259" s="24"/>
      <c r="AR259" s="27"/>
    </row>
  </sheetData>
  <autoFilter ref="A1:AR259" xr:uid="{00000000-0009-0000-0000-000001000000}"/>
  <mergeCells count="17">
    <mergeCell ref="R1:R2"/>
    <mergeCell ref="S1:S2"/>
    <mergeCell ref="T1:T2"/>
    <mergeCell ref="U1:U2"/>
    <mergeCell ref="AR1:AR2"/>
    <mergeCell ref="L1:L2"/>
    <mergeCell ref="M1:M2"/>
    <mergeCell ref="N1:N2"/>
    <mergeCell ref="O1:O2"/>
    <mergeCell ref="P1:P2"/>
    <mergeCell ref="Q1:Q2"/>
    <mergeCell ref="A1:A2"/>
    <mergeCell ref="B1:B2"/>
    <mergeCell ref="C1:C2"/>
    <mergeCell ref="I1:I2"/>
    <mergeCell ref="J1:J2"/>
    <mergeCell ref="K1:K2"/>
  </mergeCells>
  <hyperlinks>
    <hyperlink ref="E4" r:id="rId1" xr:uid="{76A8BEB8-5991-4DAF-9C12-96B3D6AC09C9}"/>
    <hyperlink ref="E6" r:id="rId2" xr:uid="{87E30706-F150-4B64-BBE8-9F279DE0C34E}"/>
    <hyperlink ref="E3" r:id="rId3" xr:uid="{9A0DD8C5-CB5E-4872-9683-BF4C1C3873EB}"/>
    <hyperlink ref="E5" r:id="rId4" xr:uid="{7A129499-BB85-46E0-951C-55A0A9516AB9}"/>
    <hyperlink ref="E24" r:id="rId5" xr:uid="{1E9617C2-81FE-494E-AA91-72739E382552}"/>
    <hyperlink ref="E25" r:id="rId6" xr:uid="{6A4FECAE-45A1-496C-856F-9832E1006209}"/>
    <hyperlink ref="E26" r:id="rId7" xr:uid="{8FB618BA-8FF2-46FD-A577-EB98D132C190}"/>
    <hyperlink ref="E27" r:id="rId8" xr:uid="{C9CAB546-03F9-4380-ADE3-8BF01B249576}"/>
  </hyperlinks>
  <pageMargins left="0.7" right="0.7" top="0.75" bottom="0.75" header="0.3" footer="0.3"/>
  <pageSetup paperSize="9" orientation="portrait"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72061-19BB-4D36-BB69-971D5AA75136}">
  <dimension ref="A1:DC259"/>
  <sheetViews>
    <sheetView zoomScale="60" zoomScaleNormal="60" workbookViewId="0">
      <pane xSplit="1" ySplit="2" topLeftCell="B3" activePane="bottomRight" state="frozen"/>
      <selection pane="topRight" activeCell="G1" sqref="G1"/>
      <selection pane="bottomLeft" activeCell="A3" sqref="A3"/>
      <selection pane="bottomRight" activeCell="C10" sqref="C10"/>
    </sheetView>
  </sheetViews>
  <sheetFormatPr defaultColWidth="9.109375" defaultRowHeight="15.6" x14ac:dyDescent="0.3"/>
  <cols>
    <col min="1" max="1" width="25.5546875" style="50" customWidth="1"/>
    <col min="2" max="2" width="13" style="51" customWidth="1"/>
    <col min="3" max="3" width="15.44140625" style="50" customWidth="1"/>
    <col min="4" max="4" width="27.6640625" style="52" customWidth="1"/>
    <col min="5" max="5" width="27.44140625" style="41" customWidth="1"/>
    <col min="6" max="6" width="13.88671875" style="51" customWidth="1"/>
    <col min="7" max="7" width="32.88671875" style="50" customWidth="1"/>
    <col min="8" max="8" width="22.109375" style="41" customWidth="1"/>
    <col min="9" max="9" width="30.88671875" style="41" customWidth="1"/>
    <col min="10" max="10" width="19.88671875" style="50" customWidth="1"/>
    <col min="11" max="12" width="20.109375" style="50" customWidth="1"/>
    <col min="13" max="13" width="19.33203125" style="41" bestFit="1" customWidth="1"/>
    <col min="14" max="14" width="30.88671875" style="41" customWidth="1"/>
    <col min="15" max="15" width="14.109375" style="41" bestFit="1" customWidth="1"/>
    <col min="16" max="16" width="11.6640625" style="50" bestFit="1" customWidth="1"/>
    <col min="17" max="17" width="10.88671875" style="50" bestFit="1" customWidth="1"/>
    <col min="18" max="18" width="9.109375" style="50" customWidth="1"/>
    <col min="19" max="19" width="13.6640625" style="72" customWidth="1"/>
    <col min="20" max="20" width="16.6640625" style="50" customWidth="1"/>
    <col min="21" max="21" width="16.5546875" style="51" customWidth="1"/>
    <col min="22" max="22" width="18.5546875" style="50" customWidth="1"/>
    <col min="23" max="24" width="17.109375" style="50" customWidth="1"/>
    <col min="25" max="25" width="19.6640625" style="50" customWidth="1"/>
    <col min="26" max="26" width="17.109375" style="50" customWidth="1"/>
    <col min="27" max="27" width="20.33203125" style="50" customWidth="1"/>
    <col min="28" max="32" width="21" style="50" customWidth="1"/>
    <col min="33" max="39" width="17.5546875" style="53" customWidth="1"/>
    <col min="40" max="40" width="30.88671875" style="41" customWidth="1"/>
    <col min="41" max="41" width="16.109375" style="51" customWidth="1"/>
    <col min="42" max="42" width="15.109375" style="51" customWidth="1"/>
    <col min="43" max="43" width="13.33203125" style="51" customWidth="1"/>
    <col min="44" max="44" width="16.6640625" style="41" customWidth="1"/>
    <col min="45" max="16384" width="9.109375" style="1"/>
  </cols>
  <sheetData>
    <row r="1" spans="1:51" ht="78.599999999999994" customHeight="1" x14ac:dyDescent="0.3">
      <c r="A1" s="7" t="s">
        <v>0</v>
      </c>
      <c r="B1" s="8" t="s">
        <v>1</v>
      </c>
      <c r="C1" s="9" t="s">
        <v>2</v>
      </c>
      <c r="D1" s="10" t="s">
        <v>3</v>
      </c>
      <c r="E1" s="11" t="s">
        <v>4</v>
      </c>
      <c r="F1" s="12" t="s">
        <v>5</v>
      </c>
      <c r="G1" s="11" t="s">
        <v>6</v>
      </c>
      <c r="H1" s="11" t="s">
        <v>7</v>
      </c>
      <c r="I1" s="13" t="s">
        <v>8</v>
      </c>
      <c r="J1" s="13" t="s">
        <v>9</v>
      </c>
      <c r="K1" s="13" t="s">
        <v>10</v>
      </c>
      <c r="L1" s="13" t="s">
        <v>11</v>
      </c>
      <c r="M1" s="14" t="s">
        <v>12</v>
      </c>
      <c r="N1" s="14" t="s">
        <v>13</v>
      </c>
      <c r="O1" s="14" t="s">
        <v>14</v>
      </c>
      <c r="P1" s="13" t="s">
        <v>15</v>
      </c>
      <c r="Q1" s="13" t="s">
        <v>16</v>
      </c>
      <c r="R1" s="54" t="s">
        <v>17</v>
      </c>
      <c r="S1" s="55" t="s">
        <v>18</v>
      </c>
      <c r="T1" s="54" t="s">
        <v>19</v>
      </c>
      <c r="U1" s="8" t="s">
        <v>20</v>
      </c>
      <c r="V1" s="56" t="s">
        <v>21</v>
      </c>
      <c r="W1" s="57"/>
      <c r="X1" s="57"/>
      <c r="Y1" s="57"/>
      <c r="Z1" s="57"/>
      <c r="AA1" s="57"/>
      <c r="AB1" s="57"/>
      <c r="AC1" s="57"/>
      <c r="AD1" s="57"/>
      <c r="AE1" s="57"/>
      <c r="AF1" s="57"/>
      <c r="AG1" s="57"/>
      <c r="AH1" s="57"/>
      <c r="AI1" s="57"/>
      <c r="AJ1" s="57"/>
      <c r="AK1" s="57"/>
      <c r="AL1" s="57"/>
      <c r="AM1" s="58"/>
      <c r="AN1" s="59" t="s">
        <v>22</v>
      </c>
      <c r="AO1" s="79" t="s">
        <v>23</v>
      </c>
      <c r="AP1" s="80"/>
      <c r="AQ1" s="81"/>
      <c r="AR1" s="14" t="s">
        <v>24</v>
      </c>
    </row>
    <row r="2" spans="1:51" ht="35.4" customHeight="1" x14ac:dyDescent="0.3">
      <c r="A2" s="15"/>
      <c r="B2" s="16"/>
      <c r="C2" s="17"/>
      <c r="D2" s="18"/>
      <c r="E2" s="19"/>
      <c r="F2" s="20"/>
      <c r="G2" s="19"/>
      <c r="H2" s="19"/>
      <c r="I2" s="21"/>
      <c r="J2" s="21"/>
      <c r="K2" s="21"/>
      <c r="L2" s="21"/>
      <c r="M2" s="22"/>
      <c r="N2" s="22"/>
      <c r="O2" s="22"/>
      <c r="P2" s="21"/>
      <c r="Q2" s="21"/>
      <c r="R2" s="60"/>
      <c r="S2" s="61"/>
      <c r="T2" s="60"/>
      <c r="U2" s="16"/>
      <c r="V2" s="29" t="s">
        <v>25</v>
      </c>
      <c r="W2" s="29" t="s">
        <v>26</v>
      </c>
      <c r="X2" s="29" t="s">
        <v>27</v>
      </c>
      <c r="Y2" s="29" t="s">
        <v>28</v>
      </c>
      <c r="Z2" s="29" t="s">
        <v>29</v>
      </c>
      <c r="AA2" s="29" t="s">
        <v>30</v>
      </c>
      <c r="AB2" s="29" t="s">
        <v>31</v>
      </c>
      <c r="AC2" s="29" t="s">
        <v>27</v>
      </c>
      <c r="AD2" s="29" t="s">
        <v>28</v>
      </c>
      <c r="AE2" s="29" t="s">
        <v>29</v>
      </c>
      <c r="AF2" s="29" t="s">
        <v>30</v>
      </c>
      <c r="AG2" s="29" t="s">
        <v>32</v>
      </c>
      <c r="AH2" s="29" t="s">
        <v>27</v>
      </c>
      <c r="AI2" s="29" t="s">
        <v>28</v>
      </c>
      <c r="AJ2" s="29" t="s">
        <v>29</v>
      </c>
      <c r="AK2" s="29" t="s">
        <v>33</v>
      </c>
      <c r="AL2" s="29" t="s">
        <v>34</v>
      </c>
      <c r="AM2" s="29" t="s">
        <v>35</v>
      </c>
      <c r="AN2" s="62"/>
      <c r="AO2" s="82" t="s">
        <v>26</v>
      </c>
      <c r="AP2" s="82" t="s">
        <v>31</v>
      </c>
      <c r="AQ2" s="82" t="s">
        <v>32</v>
      </c>
      <c r="AR2" s="22"/>
    </row>
    <row r="3" spans="1:51" s="2" customFormat="1" ht="48" customHeight="1" x14ac:dyDescent="0.3">
      <c r="A3" s="26" t="s">
        <v>1214</v>
      </c>
      <c r="B3" s="24">
        <v>44887</v>
      </c>
      <c r="C3" s="25">
        <v>545</v>
      </c>
      <c r="D3" s="26" t="s">
        <v>1215</v>
      </c>
      <c r="E3" s="6" t="s">
        <v>1216</v>
      </c>
      <c r="F3" s="24">
        <v>44907</v>
      </c>
      <c r="G3" s="26" t="s">
        <v>1217</v>
      </c>
      <c r="H3" s="27" t="s">
        <v>179</v>
      </c>
      <c r="I3" s="27" t="s">
        <v>1218</v>
      </c>
      <c r="J3" s="28">
        <v>270469971.19999999</v>
      </c>
      <c r="K3" s="29">
        <v>270469971.19999999</v>
      </c>
      <c r="L3" s="29">
        <v>270469971.19999999</v>
      </c>
      <c r="M3" s="27" t="s">
        <v>1219</v>
      </c>
      <c r="N3" s="47" t="s">
        <v>1220</v>
      </c>
      <c r="O3" s="27" t="s">
        <v>1221</v>
      </c>
      <c r="P3" s="27">
        <v>0</v>
      </c>
      <c r="Q3" s="27">
        <v>100</v>
      </c>
      <c r="R3" s="63" t="s">
        <v>174</v>
      </c>
      <c r="S3" s="25">
        <v>10</v>
      </c>
      <c r="T3" s="25">
        <v>47284.959999999999</v>
      </c>
      <c r="U3" s="64">
        <v>472849.6</v>
      </c>
      <c r="V3" s="29">
        <v>5720</v>
      </c>
      <c r="W3" s="29">
        <v>1580</v>
      </c>
      <c r="X3" s="29"/>
      <c r="Y3" s="29"/>
      <c r="Z3" s="29"/>
      <c r="AA3" s="29"/>
      <c r="AB3" s="29">
        <v>2360</v>
      </c>
      <c r="AC3" s="29"/>
      <c r="AD3" s="29"/>
      <c r="AE3" s="29"/>
      <c r="AF3" s="29"/>
      <c r="AG3" s="28">
        <v>1780</v>
      </c>
      <c r="AH3" s="28"/>
      <c r="AI3" s="28"/>
      <c r="AJ3" s="28"/>
      <c r="AK3" s="28"/>
      <c r="AL3" s="28">
        <v>572</v>
      </c>
      <c r="AM3" s="28">
        <v>572</v>
      </c>
      <c r="AN3" s="66" t="s">
        <v>1222</v>
      </c>
      <c r="AO3" s="24">
        <v>44972</v>
      </c>
      <c r="AP3" s="24">
        <v>45030</v>
      </c>
      <c r="AQ3" s="24">
        <v>45261</v>
      </c>
      <c r="AR3" s="27" t="s">
        <v>47</v>
      </c>
      <c r="AS3" s="4"/>
      <c r="AX3" s="5"/>
      <c r="AY3" s="5"/>
    </row>
    <row r="4" spans="1:51" s="2" customFormat="1" ht="57" customHeight="1" x14ac:dyDescent="0.3">
      <c r="A4" s="26" t="s">
        <v>1223</v>
      </c>
      <c r="B4" s="24">
        <v>44887</v>
      </c>
      <c r="C4" s="25">
        <v>545</v>
      </c>
      <c r="D4" s="26" t="s">
        <v>1224</v>
      </c>
      <c r="E4" s="6" t="s">
        <v>1225</v>
      </c>
      <c r="F4" s="24">
        <v>44907</v>
      </c>
      <c r="G4" s="26" t="s">
        <v>1226</v>
      </c>
      <c r="H4" s="27" t="s">
        <v>179</v>
      </c>
      <c r="I4" s="27" t="s">
        <v>1227</v>
      </c>
      <c r="J4" s="28">
        <v>115739395.2</v>
      </c>
      <c r="K4" s="29">
        <v>115739395.2</v>
      </c>
      <c r="L4" s="29">
        <v>115739395.2</v>
      </c>
      <c r="M4" s="27" t="s">
        <v>1228</v>
      </c>
      <c r="N4" s="47" t="s">
        <v>1229</v>
      </c>
      <c r="O4" s="27" t="s">
        <v>155</v>
      </c>
      <c r="P4" s="27">
        <v>0</v>
      </c>
      <c r="Q4" s="27">
        <v>100</v>
      </c>
      <c r="R4" s="63" t="s">
        <v>174</v>
      </c>
      <c r="S4" s="25">
        <v>12</v>
      </c>
      <c r="T4" s="25">
        <v>247306.4</v>
      </c>
      <c r="U4" s="64">
        <v>2967676.8</v>
      </c>
      <c r="V4" s="29">
        <v>468</v>
      </c>
      <c r="W4" s="29">
        <v>324</v>
      </c>
      <c r="X4" s="29"/>
      <c r="Y4" s="29"/>
      <c r="Z4" s="29"/>
      <c r="AA4" s="29"/>
      <c r="AB4" s="29">
        <v>144</v>
      </c>
      <c r="AC4" s="29"/>
      <c r="AD4" s="29"/>
      <c r="AE4" s="29"/>
      <c r="AF4" s="29"/>
      <c r="AG4" s="28"/>
      <c r="AH4" s="28"/>
      <c r="AI4" s="28"/>
      <c r="AJ4" s="28"/>
      <c r="AK4" s="28"/>
      <c r="AL4" s="28">
        <v>39</v>
      </c>
      <c r="AM4" s="28">
        <v>39</v>
      </c>
      <c r="AN4" s="66" t="s">
        <v>1230</v>
      </c>
      <c r="AO4" s="24">
        <v>44972</v>
      </c>
      <c r="AP4" s="24">
        <v>45031</v>
      </c>
      <c r="AQ4" s="24"/>
      <c r="AR4" s="27" t="s">
        <v>47</v>
      </c>
      <c r="AS4" s="4"/>
      <c r="AX4" s="5"/>
      <c r="AY4" s="5"/>
    </row>
    <row r="5" spans="1:51" s="2" customFormat="1" ht="68.25" customHeight="1" x14ac:dyDescent="0.3">
      <c r="A5" s="26" t="s">
        <v>1231</v>
      </c>
      <c r="B5" s="24">
        <v>44887</v>
      </c>
      <c r="C5" s="25">
        <v>545</v>
      </c>
      <c r="D5" s="26" t="s">
        <v>1232</v>
      </c>
      <c r="E5" s="6" t="s">
        <v>1233</v>
      </c>
      <c r="F5" s="24">
        <v>44907</v>
      </c>
      <c r="G5" s="26" t="s">
        <v>1234</v>
      </c>
      <c r="H5" s="27" t="s">
        <v>179</v>
      </c>
      <c r="I5" s="27" t="s">
        <v>1218</v>
      </c>
      <c r="J5" s="28">
        <v>278981264</v>
      </c>
      <c r="K5" s="29">
        <v>278981264</v>
      </c>
      <c r="L5" s="29">
        <v>278981264</v>
      </c>
      <c r="M5" s="27" t="s">
        <v>1219</v>
      </c>
      <c r="N5" s="47" t="s">
        <v>1220</v>
      </c>
      <c r="O5" s="27" t="s">
        <v>1221</v>
      </c>
      <c r="P5" s="27">
        <v>0</v>
      </c>
      <c r="Q5" s="27">
        <v>100</v>
      </c>
      <c r="R5" s="63" t="s">
        <v>174</v>
      </c>
      <c r="S5" s="25">
        <v>10</v>
      </c>
      <c r="T5" s="25">
        <v>47284.959999999999</v>
      </c>
      <c r="U5" s="64">
        <v>472849.6</v>
      </c>
      <c r="V5" s="29">
        <v>5900</v>
      </c>
      <c r="W5" s="29">
        <v>1630</v>
      </c>
      <c r="X5" s="29"/>
      <c r="Y5" s="29"/>
      <c r="Z5" s="29"/>
      <c r="AA5" s="29"/>
      <c r="AB5" s="29">
        <v>2440</v>
      </c>
      <c r="AC5" s="29"/>
      <c r="AD5" s="29"/>
      <c r="AE5" s="29"/>
      <c r="AF5" s="29"/>
      <c r="AG5" s="28">
        <v>1830</v>
      </c>
      <c r="AH5" s="28"/>
      <c r="AI5" s="28"/>
      <c r="AJ5" s="28"/>
      <c r="AK5" s="28"/>
      <c r="AL5" s="28">
        <v>590</v>
      </c>
      <c r="AM5" s="28">
        <v>590</v>
      </c>
      <c r="AN5" s="78" t="s">
        <v>1235</v>
      </c>
      <c r="AO5" s="24">
        <v>44972</v>
      </c>
      <c r="AP5" s="24">
        <v>45031</v>
      </c>
      <c r="AQ5" s="24">
        <v>45261</v>
      </c>
      <c r="AR5" s="27" t="s">
        <v>47</v>
      </c>
      <c r="AS5" s="4"/>
      <c r="AX5" s="5"/>
      <c r="AY5" s="5"/>
    </row>
    <row r="6" spans="1:51" s="2" customFormat="1" ht="51.75" customHeight="1" x14ac:dyDescent="0.3">
      <c r="A6" s="26" t="s">
        <v>1236</v>
      </c>
      <c r="B6" s="24">
        <v>44887</v>
      </c>
      <c r="C6" s="25">
        <v>545</v>
      </c>
      <c r="D6" s="26" t="s">
        <v>1237</v>
      </c>
      <c r="E6" s="6" t="s">
        <v>1238</v>
      </c>
      <c r="F6" s="24">
        <v>44907</v>
      </c>
      <c r="G6" s="26" t="s">
        <v>1239</v>
      </c>
      <c r="H6" s="27" t="s">
        <v>179</v>
      </c>
      <c r="I6" s="27" t="s">
        <v>1240</v>
      </c>
      <c r="J6" s="28">
        <v>246317174.40000001</v>
      </c>
      <c r="K6" s="29">
        <v>246317174.40000001</v>
      </c>
      <c r="L6" s="29">
        <v>246317174.40000001</v>
      </c>
      <c r="M6" s="27" t="s">
        <v>1228</v>
      </c>
      <c r="N6" s="47" t="s">
        <v>1241</v>
      </c>
      <c r="O6" s="27" t="s">
        <v>155</v>
      </c>
      <c r="P6" s="27">
        <v>0</v>
      </c>
      <c r="Q6" s="27">
        <v>100</v>
      </c>
      <c r="R6" s="63" t="s">
        <v>174</v>
      </c>
      <c r="S6" s="25">
        <v>12</v>
      </c>
      <c r="T6" s="25">
        <v>247306.4</v>
      </c>
      <c r="U6" s="64">
        <v>2967676.8</v>
      </c>
      <c r="V6" s="29">
        <v>996</v>
      </c>
      <c r="W6" s="29">
        <v>708</v>
      </c>
      <c r="X6" s="29"/>
      <c r="Y6" s="29"/>
      <c r="Z6" s="29"/>
      <c r="AA6" s="29"/>
      <c r="AB6" s="29">
        <v>288</v>
      </c>
      <c r="AC6" s="29"/>
      <c r="AD6" s="29"/>
      <c r="AE6" s="29"/>
      <c r="AF6" s="29"/>
      <c r="AG6" s="28"/>
      <c r="AH6" s="28"/>
      <c r="AI6" s="28"/>
      <c r="AJ6" s="28"/>
      <c r="AK6" s="28"/>
      <c r="AL6" s="28">
        <v>83</v>
      </c>
      <c r="AM6" s="28">
        <v>83</v>
      </c>
      <c r="AN6" s="66" t="s">
        <v>1242</v>
      </c>
      <c r="AO6" s="24">
        <v>44972</v>
      </c>
      <c r="AP6" s="24">
        <v>45031</v>
      </c>
      <c r="AQ6" s="24"/>
      <c r="AR6" s="27" t="s">
        <v>47</v>
      </c>
      <c r="AS6" s="4"/>
      <c r="AX6" s="5"/>
      <c r="AY6" s="5"/>
    </row>
    <row r="7" spans="1:51" s="2" customFormat="1" ht="57.75" customHeight="1" x14ac:dyDescent="0.3">
      <c r="A7" s="26" t="s">
        <v>1243</v>
      </c>
      <c r="B7" s="24">
        <v>44887</v>
      </c>
      <c r="C7" s="25">
        <v>545</v>
      </c>
      <c r="D7" s="26" t="s">
        <v>1244</v>
      </c>
      <c r="E7" s="6" t="s">
        <v>1245</v>
      </c>
      <c r="F7" s="24">
        <v>44907</v>
      </c>
      <c r="G7" s="26" t="s">
        <v>1246</v>
      </c>
      <c r="H7" s="27" t="s">
        <v>179</v>
      </c>
      <c r="I7" s="27" t="s">
        <v>1218</v>
      </c>
      <c r="J7" s="28">
        <v>249191739.19999999</v>
      </c>
      <c r="K7" s="29">
        <v>249191739.19999999</v>
      </c>
      <c r="L7" s="29">
        <v>249191739.19999999</v>
      </c>
      <c r="M7" s="27" t="s">
        <v>1219</v>
      </c>
      <c r="N7" s="47" t="s">
        <v>1220</v>
      </c>
      <c r="O7" s="27" t="s">
        <v>1221</v>
      </c>
      <c r="P7" s="27">
        <v>0</v>
      </c>
      <c r="Q7" s="27">
        <v>100</v>
      </c>
      <c r="R7" s="63" t="s">
        <v>174</v>
      </c>
      <c r="S7" s="25">
        <v>10</v>
      </c>
      <c r="T7" s="25">
        <v>47284.959999999999</v>
      </c>
      <c r="U7" s="64">
        <v>472849.6</v>
      </c>
      <c r="V7" s="29">
        <v>5270</v>
      </c>
      <c r="W7" s="29">
        <v>1460</v>
      </c>
      <c r="X7" s="29"/>
      <c r="Y7" s="29"/>
      <c r="Z7" s="29"/>
      <c r="AA7" s="29"/>
      <c r="AB7" s="29">
        <v>2200</v>
      </c>
      <c r="AC7" s="29"/>
      <c r="AD7" s="29"/>
      <c r="AE7" s="29"/>
      <c r="AF7" s="29"/>
      <c r="AG7" s="28">
        <v>1610</v>
      </c>
      <c r="AH7" s="28"/>
      <c r="AI7" s="28"/>
      <c r="AJ7" s="28"/>
      <c r="AK7" s="28"/>
      <c r="AL7" s="28">
        <v>527</v>
      </c>
      <c r="AM7" s="28">
        <v>527</v>
      </c>
      <c r="AN7" s="66" t="s">
        <v>1230</v>
      </c>
      <c r="AO7" s="24">
        <v>44972</v>
      </c>
      <c r="AP7" s="24">
        <v>45031</v>
      </c>
      <c r="AQ7" s="24">
        <v>45261</v>
      </c>
      <c r="AR7" s="27" t="s">
        <v>47</v>
      </c>
      <c r="AS7" s="4"/>
      <c r="AX7" s="5"/>
      <c r="AY7" s="5"/>
    </row>
    <row r="8" spans="1:51" s="2" customFormat="1" ht="60.75" customHeight="1" x14ac:dyDescent="0.3">
      <c r="A8" s="26" t="s">
        <v>1247</v>
      </c>
      <c r="B8" s="24">
        <v>44887</v>
      </c>
      <c r="C8" s="25">
        <v>545</v>
      </c>
      <c r="D8" s="26" t="s">
        <v>1248</v>
      </c>
      <c r="E8" s="6" t="s">
        <v>1249</v>
      </c>
      <c r="F8" s="24">
        <v>44907</v>
      </c>
      <c r="G8" s="26" t="s">
        <v>1250</v>
      </c>
      <c r="H8" s="27" t="s">
        <v>179</v>
      </c>
      <c r="I8" s="27" t="s">
        <v>1251</v>
      </c>
      <c r="J8" s="28">
        <v>227913507.19999999</v>
      </c>
      <c r="K8" s="29">
        <v>256284483.19999999</v>
      </c>
      <c r="L8" s="29">
        <v>256284483.19999999</v>
      </c>
      <c r="M8" s="27" t="s">
        <v>1219</v>
      </c>
      <c r="N8" s="47" t="s">
        <v>1220</v>
      </c>
      <c r="O8" s="27" t="s">
        <v>1221</v>
      </c>
      <c r="P8" s="27">
        <v>0</v>
      </c>
      <c r="Q8" s="27">
        <v>100</v>
      </c>
      <c r="R8" s="63" t="s">
        <v>174</v>
      </c>
      <c r="S8" s="25">
        <v>10</v>
      </c>
      <c r="T8" s="25">
        <v>47284.959999999999</v>
      </c>
      <c r="U8" s="64">
        <v>472849.6</v>
      </c>
      <c r="V8" s="29">
        <v>5420</v>
      </c>
      <c r="W8" s="29">
        <v>1330</v>
      </c>
      <c r="X8" s="29"/>
      <c r="Y8" s="29"/>
      <c r="Z8" s="29"/>
      <c r="AA8" s="29"/>
      <c r="AB8" s="29">
        <v>2000</v>
      </c>
      <c r="AC8" s="29"/>
      <c r="AD8" s="29"/>
      <c r="AE8" s="29"/>
      <c r="AF8" s="29"/>
      <c r="AG8" s="28">
        <v>2090</v>
      </c>
      <c r="AH8" s="28"/>
      <c r="AI8" s="28"/>
      <c r="AJ8" s="28"/>
      <c r="AK8" s="28"/>
      <c r="AL8" s="28">
        <v>542</v>
      </c>
      <c r="AM8" s="28">
        <v>542</v>
      </c>
      <c r="AN8" s="66" t="s">
        <v>1213</v>
      </c>
      <c r="AO8" s="24">
        <v>44972</v>
      </c>
      <c r="AP8" s="24">
        <v>45031</v>
      </c>
      <c r="AQ8" s="24">
        <v>45261</v>
      </c>
      <c r="AR8" s="27" t="s">
        <v>47</v>
      </c>
      <c r="AS8" s="4"/>
      <c r="AX8" s="5"/>
      <c r="AY8" s="5"/>
    </row>
    <row r="9" spans="1:51" s="2" customFormat="1" ht="51.75" customHeight="1" x14ac:dyDescent="0.3">
      <c r="A9" s="26" t="s">
        <v>1252</v>
      </c>
      <c r="B9" s="24">
        <v>44887</v>
      </c>
      <c r="C9" s="25">
        <v>545</v>
      </c>
      <c r="D9" s="26" t="s">
        <v>1253</v>
      </c>
      <c r="E9" s="6" t="s">
        <v>1254</v>
      </c>
      <c r="F9" s="24">
        <v>44907</v>
      </c>
      <c r="G9" s="26" t="s">
        <v>1255</v>
      </c>
      <c r="H9" s="27" t="s">
        <v>179</v>
      </c>
      <c r="I9" s="27" t="s">
        <v>1256</v>
      </c>
      <c r="J9" s="28">
        <v>111969000</v>
      </c>
      <c r="K9" s="29">
        <v>111969000</v>
      </c>
      <c r="L9" s="29">
        <v>111969000</v>
      </c>
      <c r="M9" s="25" t="s">
        <v>1257</v>
      </c>
      <c r="N9" s="47" t="s">
        <v>1258</v>
      </c>
      <c r="O9" s="27" t="s">
        <v>988</v>
      </c>
      <c r="P9" s="27">
        <v>0</v>
      </c>
      <c r="Q9" s="27">
        <v>100</v>
      </c>
      <c r="R9" s="63" t="s">
        <v>156</v>
      </c>
      <c r="S9" s="25">
        <v>60</v>
      </c>
      <c r="T9" s="25">
        <v>15950</v>
      </c>
      <c r="U9" s="64">
        <v>957000</v>
      </c>
      <c r="V9" s="29">
        <v>7020</v>
      </c>
      <c r="W9" s="29">
        <v>7020</v>
      </c>
      <c r="X9" s="29"/>
      <c r="Y9" s="29"/>
      <c r="Z9" s="29"/>
      <c r="AA9" s="29"/>
      <c r="AB9" s="29"/>
      <c r="AC9" s="29"/>
      <c r="AD9" s="29"/>
      <c r="AE9" s="29"/>
      <c r="AF9" s="29"/>
      <c r="AG9" s="28"/>
      <c r="AH9" s="28"/>
      <c r="AI9" s="28"/>
      <c r="AJ9" s="28"/>
      <c r="AK9" s="28"/>
      <c r="AL9" s="28">
        <v>117</v>
      </c>
      <c r="AM9" s="28">
        <v>117</v>
      </c>
      <c r="AN9" s="78" t="s">
        <v>1259</v>
      </c>
      <c r="AO9" s="24">
        <v>44972</v>
      </c>
      <c r="AP9" s="24"/>
      <c r="AQ9" s="24"/>
      <c r="AR9" s="27" t="s">
        <v>47</v>
      </c>
      <c r="AS9" s="4"/>
      <c r="AX9" s="5"/>
      <c r="AY9" s="5"/>
    </row>
    <row r="10" spans="1:51" s="2" customFormat="1" ht="65.25" customHeight="1" x14ac:dyDescent="0.3">
      <c r="A10" s="26" t="s">
        <v>1260</v>
      </c>
      <c r="B10" s="24">
        <v>44887</v>
      </c>
      <c r="C10" s="25">
        <v>545</v>
      </c>
      <c r="D10" s="26" t="s">
        <v>1261</v>
      </c>
      <c r="E10" s="6" t="s">
        <v>1262</v>
      </c>
      <c r="F10" s="24">
        <v>44907</v>
      </c>
      <c r="G10" s="26" t="s">
        <v>1263</v>
      </c>
      <c r="H10" s="27" t="s">
        <v>179</v>
      </c>
      <c r="I10" s="27" t="s">
        <v>1264</v>
      </c>
      <c r="J10" s="28">
        <v>284420400</v>
      </c>
      <c r="K10" s="29">
        <v>284420400</v>
      </c>
      <c r="L10" s="29">
        <v>284420400</v>
      </c>
      <c r="M10" s="25" t="s">
        <v>1257</v>
      </c>
      <c r="N10" s="47" t="s">
        <v>1265</v>
      </c>
      <c r="O10" s="27" t="s">
        <v>988</v>
      </c>
      <c r="P10" s="27">
        <v>0</v>
      </c>
      <c r="Q10" s="27">
        <v>100</v>
      </c>
      <c r="R10" s="63" t="s">
        <v>156</v>
      </c>
      <c r="S10" s="25">
        <v>60</v>
      </c>
      <c r="T10" s="25">
        <v>6380</v>
      </c>
      <c r="U10" s="64">
        <v>382800</v>
      </c>
      <c r="V10" s="29">
        <v>44580</v>
      </c>
      <c r="W10" s="29">
        <v>44580</v>
      </c>
      <c r="X10" s="29"/>
      <c r="Y10" s="29"/>
      <c r="Z10" s="29"/>
      <c r="AA10" s="29"/>
      <c r="AB10" s="29"/>
      <c r="AC10" s="29"/>
      <c r="AD10" s="29"/>
      <c r="AE10" s="29"/>
      <c r="AF10" s="29"/>
      <c r="AG10" s="28"/>
      <c r="AH10" s="28"/>
      <c r="AI10" s="28"/>
      <c r="AJ10" s="28"/>
      <c r="AK10" s="28"/>
      <c r="AL10" s="28">
        <v>743</v>
      </c>
      <c r="AM10" s="28">
        <v>743</v>
      </c>
      <c r="AN10" s="78" t="s">
        <v>1266</v>
      </c>
      <c r="AO10" s="24">
        <v>44972</v>
      </c>
      <c r="AP10" s="24"/>
      <c r="AQ10" s="24"/>
      <c r="AR10" s="27" t="s">
        <v>47</v>
      </c>
      <c r="AS10" s="4"/>
      <c r="AX10" s="5"/>
      <c r="AY10" s="5"/>
    </row>
    <row r="11" spans="1:51" s="2" customFormat="1" ht="57.6" x14ac:dyDescent="0.3">
      <c r="A11" s="26" t="s">
        <v>1267</v>
      </c>
      <c r="B11" s="24">
        <v>44887</v>
      </c>
      <c r="C11" s="25">
        <v>545</v>
      </c>
      <c r="D11" s="26" t="s">
        <v>1268</v>
      </c>
      <c r="E11" s="6" t="s">
        <v>1269</v>
      </c>
      <c r="F11" s="24">
        <v>44907</v>
      </c>
      <c r="G11" s="26" t="s">
        <v>1270</v>
      </c>
      <c r="H11" s="27" t="s">
        <v>179</v>
      </c>
      <c r="I11" s="27" t="s">
        <v>1271</v>
      </c>
      <c r="J11" s="28">
        <v>164986800</v>
      </c>
      <c r="K11" s="29">
        <v>164986800</v>
      </c>
      <c r="L11" s="29">
        <v>164986800</v>
      </c>
      <c r="M11" s="25" t="s">
        <v>1257</v>
      </c>
      <c r="N11" s="47" t="s">
        <v>1265</v>
      </c>
      <c r="O11" s="27" t="s">
        <v>988</v>
      </c>
      <c r="P11" s="27">
        <v>0</v>
      </c>
      <c r="Q11" s="27">
        <v>100</v>
      </c>
      <c r="R11" s="63" t="s">
        <v>156</v>
      </c>
      <c r="S11" s="25">
        <v>60</v>
      </c>
      <c r="T11" s="25">
        <v>6380</v>
      </c>
      <c r="U11" s="64">
        <v>382800</v>
      </c>
      <c r="V11" s="29">
        <v>25860</v>
      </c>
      <c r="W11" s="29">
        <v>25860</v>
      </c>
      <c r="X11" s="29"/>
      <c r="Y11" s="29"/>
      <c r="Z11" s="29"/>
      <c r="AA11" s="29"/>
      <c r="AB11" s="29"/>
      <c r="AC11" s="29"/>
      <c r="AD11" s="29"/>
      <c r="AE11" s="29"/>
      <c r="AF11" s="29"/>
      <c r="AG11" s="28"/>
      <c r="AH11" s="28"/>
      <c r="AI11" s="28"/>
      <c r="AJ11" s="28"/>
      <c r="AK11" s="28"/>
      <c r="AL11" s="28">
        <v>431</v>
      </c>
      <c r="AM11" s="28">
        <v>431</v>
      </c>
      <c r="AN11" s="78" t="s">
        <v>1272</v>
      </c>
      <c r="AO11" s="24">
        <v>44972</v>
      </c>
      <c r="AP11" s="24"/>
      <c r="AQ11" s="24"/>
      <c r="AR11" s="27" t="s">
        <v>47</v>
      </c>
      <c r="AS11" s="4"/>
      <c r="AX11" s="5"/>
      <c r="AY11" s="5"/>
    </row>
    <row r="12" spans="1:51" s="2" customFormat="1" ht="66" customHeight="1" x14ac:dyDescent="0.3">
      <c r="A12" s="26" t="s">
        <v>1273</v>
      </c>
      <c r="B12" s="24">
        <v>44887</v>
      </c>
      <c r="C12" s="25">
        <v>545</v>
      </c>
      <c r="D12" s="26" t="s">
        <v>1274</v>
      </c>
      <c r="E12" s="6" t="s">
        <v>1275</v>
      </c>
      <c r="F12" s="24">
        <v>44907</v>
      </c>
      <c r="G12" s="26" t="s">
        <v>1276</v>
      </c>
      <c r="H12" s="27" t="s">
        <v>179</v>
      </c>
      <c r="I12" s="27" t="s">
        <v>1271</v>
      </c>
      <c r="J12" s="28">
        <v>199438800</v>
      </c>
      <c r="K12" s="29">
        <v>199438800</v>
      </c>
      <c r="L12" s="29">
        <v>199438800</v>
      </c>
      <c r="M12" s="25" t="s">
        <v>1257</v>
      </c>
      <c r="N12" s="47" t="s">
        <v>1265</v>
      </c>
      <c r="O12" s="27" t="s">
        <v>988</v>
      </c>
      <c r="P12" s="27">
        <v>0</v>
      </c>
      <c r="Q12" s="27">
        <v>100</v>
      </c>
      <c r="R12" s="63" t="s">
        <v>156</v>
      </c>
      <c r="S12" s="25">
        <v>60</v>
      </c>
      <c r="T12" s="25">
        <v>6380</v>
      </c>
      <c r="U12" s="64">
        <v>382800</v>
      </c>
      <c r="V12" s="29">
        <v>31260</v>
      </c>
      <c r="W12" s="29">
        <v>31260</v>
      </c>
      <c r="X12" s="29"/>
      <c r="Y12" s="29"/>
      <c r="Z12" s="29"/>
      <c r="AA12" s="29"/>
      <c r="AB12" s="29"/>
      <c r="AC12" s="29"/>
      <c r="AD12" s="29"/>
      <c r="AE12" s="29"/>
      <c r="AF12" s="29"/>
      <c r="AG12" s="28"/>
      <c r="AH12" s="28"/>
      <c r="AI12" s="28"/>
      <c r="AJ12" s="28"/>
      <c r="AK12" s="28"/>
      <c r="AL12" s="28">
        <v>521</v>
      </c>
      <c r="AM12" s="28">
        <v>521</v>
      </c>
      <c r="AN12" s="78" t="s">
        <v>1277</v>
      </c>
      <c r="AO12" s="24">
        <v>44972</v>
      </c>
      <c r="AP12" s="24"/>
      <c r="AQ12" s="24"/>
      <c r="AR12" s="27" t="s">
        <v>47</v>
      </c>
      <c r="AS12" s="4"/>
      <c r="AX12" s="5"/>
      <c r="AY12" s="5"/>
    </row>
    <row r="13" spans="1:51" s="2" customFormat="1" ht="43.5" customHeight="1" x14ac:dyDescent="0.3">
      <c r="A13" s="26" t="s">
        <v>1278</v>
      </c>
      <c r="B13" s="24">
        <v>44887</v>
      </c>
      <c r="C13" s="25">
        <v>545</v>
      </c>
      <c r="D13" s="26" t="s">
        <v>1279</v>
      </c>
      <c r="E13" s="6" t="s">
        <v>1280</v>
      </c>
      <c r="F13" s="24">
        <v>44907</v>
      </c>
      <c r="G13" s="26" t="s">
        <v>1281</v>
      </c>
      <c r="H13" s="27" t="s">
        <v>179</v>
      </c>
      <c r="I13" s="27" t="s">
        <v>1264</v>
      </c>
      <c r="J13" s="28">
        <v>289396800</v>
      </c>
      <c r="K13" s="29">
        <v>289396800</v>
      </c>
      <c r="L13" s="29">
        <v>289396800</v>
      </c>
      <c r="M13" s="25" t="s">
        <v>1257</v>
      </c>
      <c r="N13" s="47" t="s">
        <v>1265</v>
      </c>
      <c r="O13" s="27" t="s">
        <v>988</v>
      </c>
      <c r="P13" s="27">
        <v>0</v>
      </c>
      <c r="Q13" s="27">
        <v>100</v>
      </c>
      <c r="R13" s="63" t="s">
        <v>156</v>
      </c>
      <c r="S13" s="25">
        <v>60</v>
      </c>
      <c r="T13" s="25">
        <v>6380</v>
      </c>
      <c r="U13" s="64">
        <v>382800</v>
      </c>
      <c r="V13" s="29">
        <v>45360</v>
      </c>
      <c r="W13" s="29">
        <v>45360</v>
      </c>
      <c r="X13" s="29"/>
      <c r="Y13" s="29"/>
      <c r="Z13" s="29"/>
      <c r="AA13" s="29"/>
      <c r="AB13" s="29"/>
      <c r="AC13" s="29"/>
      <c r="AD13" s="29"/>
      <c r="AE13" s="29"/>
      <c r="AF13" s="29"/>
      <c r="AG13" s="28"/>
      <c r="AH13" s="28"/>
      <c r="AI13" s="28"/>
      <c r="AJ13" s="28"/>
      <c r="AK13" s="28"/>
      <c r="AL13" s="28">
        <v>756</v>
      </c>
      <c r="AM13" s="28">
        <v>756</v>
      </c>
      <c r="AN13" s="78" t="s">
        <v>1282</v>
      </c>
      <c r="AO13" s="24">
        <v>44972</v>
      </c>
      <c r="AP13" s="24"/>
      <c r="AQ13" s="24"/>
      <c r="AR13" s="27" t="s">
        <v>47</v>
      </c>
      <c r="AS13" s="4"/>
      <c r="AX13" s="5"/>
      <c r="AY13" s="5"/>
    </row>
    <row r="14" spans="1:51" s="2" customFormat="1" ht="57.6" x14ac:dyDescent="0.3">
      <c r="A14" s="26" t="s">
        <v>1283</v>
      </c>
      <c r="B14" s="24">
        <v>44887</v>
      </c>
      <c r="C14" s="25">
        <v>545</v>
      </c>
      <c r="D14" s="26" t="s">
        <v>1284</v>
      </c>
      <c r="E14" s="6" t="s">
        <v>1285</v>
      </c>
      <c r="F14" s="24">
        <v>44907</v>
      </c>
      <c r="G14" s="26" t="s">
        <v>1286</v>
      </c>
      <c r="H14" s="27" t="s">
        <v>179</v>
      </c>
      <c r="I14" s="27" t="s">
        <v>1256</v>
      </c>
      <c r="J14" s="28">
        <v>295713000</v>
      </c>
      <c r="K14" s="29">
        <v>295713000</v>
      </c>
      <c r="L14" s="29">
        <v>295713000</v>
      </c>
      <c r="M14" s="25" t="s">
        <v>1257</v>
      </c>
      <c r="N14" s="47" t="s">
        <v>1258</v>
      </c>
      <c r="O14" s="27" t="s">
        <v>988</v>
      </c>
      <c r="P14" s="27">
        <v>0</v>
      </c>
      <c r="Q14" s="27">
        <v>100</v>
      </c>
      <c r="R14" s="63" t="s">
        <v>156</v>
      </c>
      <c r="S14" s="25">
        <v>60</v>
      </c>
      <c r="T14" s="25">
        <v>15950</v>
      </c>
      <c r="U14" s="64">
        <v>957000</v>
      </c>
      <c r="V14" s="29">
        <v>18540</v>
      </c>
      <c r="W14" s="29">
        <v>18540</v>
      </c>
      <c r="X14" s="29"/>
      <c r="Y14" s="29"/>
      <c r="Z14" s="29"/>
      <c r="AA14" s="29"/>
      <c r="AB14" s="29"/>
      <c r="AC14" s="29"/>
      <c r="AD14" s="29"/>
      <c r="AE14" s="29"/>
      <c r="AF14" s="29"/>
      <c r="AG14" s="28"/>
      <c r="AH14" s="28"/>
      <c r="AI14" s="28"/>
      <c r="AJ14" s="28"/>
      <c r="AK14" s="28"/>
      <c r="AL14" s="28">
        <v>309</v>
      </c>
      <c r="AM14" s="28">
        <v>309</v>
      </c>
      <c r="AN14" s="78" t="s">
        <v>1230</v>
      </c>
      <c r="AO14" s="24">
        <v>44972</v>
      </c>
      <c r="AP14" s="24"/>
      <c r="AQ14" s="24"/>
      <c r="AR14" s="27" t="s">
        <v>47</v>
      </c>
      <c r="AS14" s="4"/>
      <c r="AX14" s="5"/>
      <c r="AY14" s="5"/>
    </row>
    <row r="15" spans="1:51" ht="57.6" x14ac:dyDescent="0.3">
      <c r="A15" s="26" t="s">
        <v>1287</v>
      </c>
      <c r="B15" s="24">
        <v>44888</v>
      </c>
      <c r="C15" s="25">
        <v>545</v>
      </c>
      <c r="D15" s="26" t="s">
        <v>1288</v>
      </c>
      <c r="E15" s="6" t="s">
        <v>1289</v>
      </c>
      <c r="F15" s="24">
        <v>44908</v>
      </c>
      <c r="G15" s="26" t="s">
        <v>1290</v>
      </c>
      <c r="H15" s="27" t="s">
        <v>179</v>
      </c>
      <c r="I15" s="27" t="s">
        <v>1271</v>
      </c>
      <c r="J15" s="28">
        <v>289779600</v>
      </c>
      <c r="K15" s="29">
        <v>289779600</v>
      </c>
      <c r="L15" s="29">
        <v>289779600</v>
      </c>
      <c r="M15" s="25" t="s">
        <v>1257</v>
      </c>
      <c r="N15" s="27" t="s">
        <v>1265</v>
      </c>
      <c r="O15" s="27" t="s">
        <v>988</v>
      </c>
      <c r="P15" s="27">
        <v>0</v>
      </c>
      <c r="Q15" s="27">
        <v>100</v>
      </c>
      <c r="R15" s="63" t="s">
        <v>156</v>
      </c>
      <c r="S15" s="25">
        <v>60</v>
      </c>
      <c r="T15" s="29">
        <v>6380</v>
      </c>
      <c r="U15" s="28">
        <v>382800</v>
      </c>
      <c r="V15" s="28">
        <v>45420</v>
      </c>
      <c r="W15" s="28">
        <v>45420</v>
      </c>
      <c r="X15" s="28"/>
      <c r="Y15" s="28"/>
      <c r="Z15" s="28"/>
      <c r="AA15" s="28"/>
      <c r="AB15" s="28"/>
      <c r="AC15" s="28"/>
      <c r="AD15" s="28"/>
      <c r="AE15" s="28"/>
      <c r="AF15" s="28"/>
      <c r="AG15" s="28"/>
      <c r="AH15" s="28"/>
      <c r="AI15" s="28"/>
      <c r="AJ15" s="28"/>
      <c r="AK15" s="28"/>
      <c r="AL15" s="28">
        <v>757</v>
      </c>
      <c r="AM15" s="28">
        <v>757</v>
      </c>
      <c r="AN15" s="27" t="s">
        <v>1291</v>
      </c>
      <c r="AO15" s="24">
        <v>44972</v>
      </c>
      <c r="AP15" s="24"/>
      <c r="AQ15" s="24"/>
      <c r="AR15" s="27" t="s">
        <v>47</v>
      </c>
    </row>
    <row r="16" spans="1:51" ht="57.6" x14ac:dyDescent="0.3">
      <c r="A16" s="26" t="s">
        <v>1292</v>
      </c>
      <c r="B16" s="24">
        <v>44888</v>
      </c>
      <c r="C16" s="25">
        <v>545</v>
      </c>
      <c r="D16" s="26" t="s">
        <v>1293</v>
      </c>
      <c r="E16" s="6" t="s">
        <v>1294</v>
      </c>
      <c r="F16" s="24">
        <v>44908</v>
      </c>
      <c r="G16" s="26" t="s">
        <v>1295</v>
      </c>
      <c r="H16" s="27" t="s">
        <v>179</v>
      </c>
      <c r="I16" s="27" t="s">
        <v>1296</v>
      </c>
      <c r="J16" s="28">
        <v>193314000</v>
      </c>
      <c r="K16" s="29">
        <v>193314000</v>
      </c>
      <c r="L16" s="29">
        <v>193314000</v>
      </c>
      <c r="M16" s="25" t="s">
        <v>1257</v>
      </c>
      <c r="N16" s="27" t="s">
        <v>1258</v>
      </c>
      <c r="O16" s="27" t="s">
        <v>988</v>
      </c>
      <c r="P16" s="63">
        <v>0</v>
      </c>
      <c r="Q16" s="25">
        <v>100</v>
      </c>
      <c r="R16" s="25" t="s">
        <v>156</v>
      </c>
      <c r="S16" s="67">
        <v>60</v>
      </c>
      <c r="T16" s="29">
        <v>15950</v>
      </c>
      <c r="U16" s="28">
        <v>957000</v>
      </c>
      <c r="V16" s="28">
        <v>12120</v>
      </c>
      <c r="W16" s="28">
        <v>12120</v>
      </c>
      <c r="X16" s="28"/>
      <c r="Y16" s="28"/>
      <c r="Z16" s="28"/>
      <c r="AA16" s="28"/>
      <c r="AB16" s="28"/>
      <c r="AC16" s="28"/>
      <c r="AD16" s="28"/>
      <c r="AE16" s="28"/>
      <c r="AF16" s="28"/>
      <c r="AG16" s="28"/>
      <c r="AH16" s="28"/>
      <c r="AI16" s="28"/>
      <c r="AJ16" s="28"/>
      <c r="AK16" s="28"/>
      <c r="AL16" s="28">
        <v>202</v>
      </c>
      <c r="AM16" s="28">
        <v>202</v>
      </c>
      <c r="AN16" s="27" t="s">
        <v>1297</v>
      </c>
      <c r="AO16" s="24">
        <v>44972</v>
      </c>
      <c r="AP16" s="24"/>
      <c r="AQ16" s="24"/>
      <c r="AR16" s="27" t="s">
        <v>47</v>
      </c>
    </row>
    <row r="17" spans="1:107" ht="93.6" x14ac:dyDescent="0.3">
      <c r="A17" s="26" t="s">
        <v>1298</v>
      </c>
      <c r="B17" s="24">
        <v>44888</v>
      </c>
      <c r="C17" s="25">
        <v>545</v>
      </c>
      <c r="D17" s="26" t="s">
        <v>1299</v>
      </c>
      <c r="E17" s="6" t="s">
        <v>1300</v>
      </c>
      <c r="F17" s="24">
        <v>44908</v>
      </c>
      <c r="G17" s="26" t="s">
        <v>1301</v>
      </c>
      <c r="H17" s="27" t="s">
        <v>179</v>
      </c>
      <c r="I17" s="27" t="s">
        <v>1271</v>
      </c>
      <c r="J17" s="28">
        <v>145846800</v>
      </c>
      <c r="K17" s="29">
        <v>145846800</v>
      </c>
      <c r="L17" s="29">
        <v>145846800</v>
      </c>
      <c r="M17" s="25" t="s">
        <v>1257</v>
      </c>
      <c r="N17" s="27" t="s">
        <v>1265</v>
      </c>
      <c r="O17" s="27" t="s">
        <v>988</v>
      </c>
      <c r="P17" s="63">
        <v>0</v>
      </c>
      <c r="Q17" s="25">
        <v>100</v>
      </c>
      <c r="R17" s="25" t="s">
        <v>156</v>
      </c>
      <c r="S17" s="67">
        <v>60</v>
      </c>
      <c r="T17" s="29">
        <v>6380</v>
      </c>
      <c r="U17" s="28">
        <v>382800</v>
      </c>
      <c r="V17" s="28">
        <v>22860</v>
      </c>
      <c r="W17" s="28">
        <v>22860</v>
      </c>
      <c r="X17" s="28"/>
      <c r="Y17" s="28"/>
      <c r="Z17" s="28"/>
      <c r="AA17" s="28"/>
      <c r="AB17" s="28"/>
      <c r="AC17" s="28"/>
      <c r="AD17" s="28"/>
      <c r="AE17" s="28"/>
      <c r="AF17" s="28"/>
      <c r="AG17" s="28"/>
      <c r="AH17" s="28"/>
      <c r="AI17" s="28"/>
      <c r="AJ17" s="28"/>
      <c r="AK17" s="28"/>
      <c r="AL17" s="28">
        <v>381</v>
      </c>
      <c r="AM17" s="28">
        <v>381</v>
      </c>
      <c r="AN17" s="27" t="s">
        <v>1302</v>
      </c>
      <c r="AO17" s="24">
        <v>44972</v>
      </c>
      <c r="AP17" s="24"/>
      <c r="AQ17" s="24"/>
      <c r="AR17" s="27" t="s">
        <v>47</v>
      </c>
    </row>
    <row r="18" spans="1:107" ht="78" x14ac:dyDescent="0.3">
      <c r="A18" s="26" t="s">
        <v>1303</v>
      </c>
      <c r="B18" s="24">
        <v>44889</v>
      </c>
      <c r="C18" s="25">
        <v>545</v>
      </c>
      <c r="D18" s="26" t="s">
        <v>1304</v>
      </c>
      <c r="E18" s="6" t="s">
        <v>1305</v>
      </c>
      <c r="F18" s="24">
        <v>44908</v>
      </c>
      <c r="G18" s="26" t="s">
        <v>1306</v>
      </c>
      <c r="H18" s="27" t="s">
        <v>758</v>
      </c>
      <c r="I18" s="27" t="s">
        <v>1307</v>
      </c>
      <c r="J18" s="28">
        <v>186928140</v>
      </c>
      <c r="K18" s="29">
        <v>186928140</v>
      </c>
      <c r="L18" s="29">
        <v>186928140</v>
      </c>
      <c r="M18" s="27" t="s">
        <v>1308</v>
      </c>
      <c r="N18" s="27" t="s">
        <v>1309</v>
      </c>
      <c r="O18" s="27" t="s">
        <v>155</v>
      </c>
      <c r="P18" s="63">
        <v>0</v>
      </c>
      <c r="Q18" s="25">
        <v>100</v>
      </c>
      <c r="R18" s="25" t="s">
        <v>540</v>
      </c>
      <c r="S18" s="67">
        <v>50</v>
      </c>
      <c r="T18" s="29">
        <v>1004.99</v>
      </c>
      <c r="U18" s="28">
        <v>50249.5</v>
      </c>
      <c r="V18" s="28">
        <v>186000</v>
      </c>
      <c r="W18" s="28">
        <v>186000</v>
      </c>
      <c r="X18" s="28"/>
      <c r="Y18" s="28"/>
      <c r="Z18" s="28"/>
      <c r="AA18" s="28"/>
      <c r="AB18" s="28"/>
      <c r="AC18" s="28"/>
      <c r="AD18" s="28"/>
      <c r="AE18" s="28"/>
      <c r="AF18" s="28"/>
      <c r="AG18" s="28"/>
      <c r="AH18" s="28"/>
      <c r="AI18" s="28"/>
      <c r="AJ18" s="28"/>
      <c r="AK18" s="28"/>
      <c r="AL18" s="28">
        <v>3720</v>
      </c>
      <c r="AM18" s="28">
        <v>3720</v>
      </c>
      <c r="AN18" s="27" t="s">
        <v>1310</v>
      </c>
      <c r="AO18" s="24">
        <v>44972</v>
      </c>
      <c r="AP18" s="24"/>
      <c r="AQ18" s="24"/>
      <c r="AR18" s="27" t="s">
        <v>47</v>
      </c>
    </row>
    <row r="19" spans="1:107" ht="93.6" x14ac:dyDescent="0.3">
      <c r="A19" s="26" t="s">
        <v>1311</v>
      </c>
      <c r="B19" s="24">
        <v>44889</v>
      </c>
      <c r="C19" s="25">
        <v>545</v>
      </c>
      <c r="D19" s="26" t="s">
        <v>1312</v>
      </c>
      <c r="E19" s="6" t="s">
        <v>1313</v>
      </c>
      <c r="F19" s="24">
        <v>44908</v>
      </c>
      <c r="G19" s="26" t="s">
        <v>1314</v>
      </c>
      <c r="H19" s="27" t="s">
        <v>179</v>
      </c>
      <c r="I19" s="27" t="s">
        <v>1315</v>
      </c>
      <c r="J19" s="28">
        <v>220695975</v>
      </c>
      <c r="K19" s="29">
        <v>220695975</v>
      </c>
      <c r="L19" s="29">
        <v>220695975</v>
      </c>
      <c r="M19" s="27" t="s">
        <v>892</v>
      </c>
      <c r="N19" s="27" t="s">
        <v>893</v>
      </c>
      <c r="O19" s="27" t="s">
        <v>303</v>
      </c>
      <c r="P19" s="63">
        <v>0</v>
      </c>
      <c r="Q19" s="25">
        <v>100</v>
      </c>
      <c r="R19" s="25" t="s">
        <v>174</v>
      </c>
      <c r="S19" s="67">
        <v>1</v>
      </c>
      <c r="T19" s="29">
        <v>554512.5</v>
      </c>
      <c r="U19" s="28">
        <v>554512.5</v>
      </c>
      <c r="V19" s="28">
        <v>398</v>
      </c>
      <c r="W19" s="28">
        <v>398</v>
      </c>
      <c r="X19" s="28"/>
      <c r="Y19" s="28"/>
      <c r="Z19" s="28"/>
      <c r="AA19" s="28"/>
      <c r="AB19" s="28"/>
      <c r="AC19" s="28"/>
      <c r="AD19" s="28"/>
      <c r="AE19" s="28"/>
      <c r="AF19" s="28"/>
      <c r="AG19" s="28"/>
      <c r="AH19" s="28"/>
      <c r="AI19" s="28"/>
      <c r="AJ19" s="28"/>
      <c r="AK19" s="28"/>
      <c r="AL19" s="28">
        <v>398</v>
      </c>
      <c r="AM19" s="28">
        <v>398</v>
      </c>
      <c r="AN19" s="27" t="s">
        <v>1310</v>
      </c>
      <c r="AO19" s="24">
        <v>44972</v>
      </c>
      <c r="AP19" s="24"/>
      <c r="AQ19" s="24"/>
      <c r="AR19" s="27" t="s">
        <v>47</v>
      </c>
    </row>
    <row r="20" spans="1:107" ht="66.75" customHeight="1" x14ac:dyDescent="0.3">
      <c r="A20" s="26" t="s">
        <v>1316</v>
      </c>
      <c r="B20" s="24">
        <v>44889</v>
      </c>
      <c r="C20" s="25">
        <v>545</v>
      </c>
      <c r="D20" s="26" t="s">
        <v>1317</v>
      </c>
      <c r="E20" s="6" t="s">
        <v>1318</v>
      </c>
      <c r="F20" s="24">
        <v>44908</v>
      </c>
      <c r="G20" s="26" t="s">
        <v>1319</v>
      </c>
      <c r="H20" s="27" t="s">
        <v>179</v>
      </c>
      <c r="I20" s="27" t="s">
        <v>1320</v>
      </c>
      <c r="J20" s="28">
        <v>195866668.80000001</v>
      </c>
      <c r="K20" s="29">
        <v>195866668.80000001</v>
      </c>
      <c r="L20" s="29">
        <v>195866668.80000001</v>
      </c>
      <c r="M20" s="27" t="s">
        <v>1228</v>
      </c>
      <c r="N20" s="27" t="s">
        <v>1321</v>
      </c>
      <c r="O20" s="27" t="s">
        <v>155</v>
      </c>
      <c r="P20" s="63">
        <v>0</v>
      </c>
      <c r="Q20" s="25">
        <v>100</v>
      </c>
      <c r="R20" s="25" t="s">
        <v>174</v>
      </c>
      <c r="S20" s="73">
        <v>9.6</v>
      </c>
      <c r="T20" s="29">
        <v>618266</v>
      </c>
      <c r="U20" s="28">
        <v>5935353.5999999996</v>
      </c>
      <c r="V20" s="28">
        <v>316.8</v>
      </c>
      <c r="W20" s="28">
        <v>192</v>
      </c>
      <c r="X20" s="28"/>
      <c r="Y20" s="28"/>
      <c r="Z20" s="28"/>
      <c r="AA20" s="28"/>
      <c r="AB20" s="28">
        <v>67.2</v>
      </c>
      <c r="AC20" s="28"/>
      <c r="AD20" s="28"/>
      <c r="AE20" s="28"/>
      <c r="AF20" s="28"/>
      <c r="AG20" s="28">
        <v>57.6</v>
      </c>
      <c r="AH20" s="28"/>
      <c r="AI20" s="28"/>
      <c r="AJ20" s="28"/>
      <c r="AK20" s="28"/>
      <c r="AL20" s="28">
        <v>33</v>
      </c>
      <c r="AM20" s="28">
        <v>33</v>
      </c>
      <c r="AN20" s="27" t="s">
        <v>1322</v>
      </c>
      <c r="AO20" s="24">
        <v>44972</v>
      </c>
      <c r="AP20" s="24">
        <v>45031</v>
      </c>
      <c r="AQ20" s="24">
        <v>45261</v>
      </c>
      <c r="AR20" s="27" t="s">
        <v>47</v>
      </c>
    </row>
    <row r="21" spans="1:107" ht="66.75" customHeight="1" x14ac:dyDescent="0.3">
      <c r="A21" s="26" t="s">
        <v>1323</v>
      </c>
      <c r="B21" s="24">
        <v>44890</v>
      </c>
      <c r="C21" s="25">
        <v>545</v>
      </c>
      <c r="D21" s="26" t="s">
        <v>1324</v>
      </c>
      <c r="E21" s="6" t="s">
        <v>1325</v>
      </c>
      <c r="F21" s="24">
        <v>44911</v>
      </c>
      <c r="G21" s="26" t="s">
        <v>1326</v>
      </c>
      <c r="H21" s="27" t="s">
        <v>179</v>
      </c>
      <c r="I21" s="27" t="s">
        <v>1327</v>
      </c>
      <c r="J21" s="28">
        <v>237414144</v>
      </c>
      <c r="K21" s="29">
        <v>237414144</v>
      </c>
      <c r="L21" s="29">
        <v>237414144</v>
      </c>
      <c r="M21" s="27" t="s">
        <v>1228</v>
      </c>
      <c r="N21" s="27" t="s">
        <v>1321</v>
      </c>
      <c r="O21" s="27" t="s">
        <v>155</v>
      </c>
      <c r="P21" s="63">
        <v>0</v>
      </c>
      <c r="Q21" s="25">
        <v>100</v>
      </c>
      <c r="R21" s="25" t="s">
        <v>174</v>
      </c>
      <c r="S21" s="73">
        <v>9.6</v>
      </c>
      <c r="T21" s="29">
        <v>618266</v>
      </c>
      <c r="U21" s="28">
        <v>5935353.5999999996</v>
      </c>
      <c r="V21" s="28">
        <v>384</v>
      </c>
      <c r="W21" s="28">
        <v>230.4</v>
      </c>
      <c r="X21" s="28"/>
      <c r="Y21" s="28"/>
      <c r="Z21" s="28"/>
      <c r="AA21" s="28"/>
      <c r="AB21" s="28">
        <v>57.6</v>
      </c>
      <c r="AC21" s="28"/>
      <c r="AD21" s="28"/>
      <c r="AE21" s="28"/>
      <c r="AF21" s="28"/>
      <c r="AG21" s="28">
        <v>96</v>
      </c>
      <c r="AH21" s="28"/>
      <c r="AI21" s="28"/>
      <c r="AJ21" s="28"/>
      <c r="AK21" s="28"/>
      <c r="AL21" s="28">
        <v>40</v>
      </c>
      <c r="AM21" s="28">
        <v>40</v>
      </c>
      <c r="AN21" s="27" t="s">
        <v>1328</v>
      </c>
      <c r="AO21" s="24">
        <v>44972</v>
      </c>
      <c r="AP21" s="24">
        <v>45031</v>
      </c>
      <c r="AQ21" s="24">
        <v>45261</v>
      </c>
      <c r="AR21" s="27" t="s">
        <v>47</v>
      </c>
    </row>
    <row r="22" spans="1:107" s="2" customFormat="1" ht="66.75" customHeight="1" x14ac:dyDescent="0.3">
      <c r="A22" s="26" t="s">
        <v>1329</v>
      </c>
      <c r="B22" s="24">
        <v>44890</v>
      </c>
      <c r="C22" s="25">
        <v>545</v>
      </c>
      <c r="D22" s="26" t="s">
        <v>1330</v>
      </c>
      <c r="E22" s="6" t="s">
        <v>1331</v>
      </c>
      <c r="F22" s="24">
        <v>44918</v>
      </c>
      <c r="G22" s="26" t="s">
        <v>1332</v>
      </c>
      <c r="H22" s="27" t="s">
        <v>179</v>
      </c>
      <c r="I22" s="27" t="s">
        <v>1333</v>
      </c>
      <c r="J22" s="28">
        <v>308638387.19999999</v>
      </c>
      <c r="K22" s="29">
        <v>308638387.19999999</v>
      </c>
      <c r="L22" s="29">
        <v>308638387.19999999</v>
      </c>
      <c r="M22" s="27" t="s">
        <v>1228</v>
      </c>
      <c r="N22" s="27" t="s">
        <v>1321</v>
      </c>
      <c r="O22" s="27" t="s">
        <v>155</v>
      </c>
      <c r="P22" s="63">
        <v>0</v>
      </c>
      <c r="Q22" s="25">
        <v>100</v>
      </c>
      <c r="R22" s="25" t="s">
        <v>174</v>
      </c>
      <c r="S22" s="73">
        <v>9.6</v>
      </c>
      <c r="T22" s="29">
        <v>618265.99999999988</v>
      </c>
      <c r="U22" s="28">
        <v>5935353.5999999987</v>
      </c>
      <c r="V22" s="28">
        <v>499.20000000000005</v>
      </c>
      <c r="W22" s="28">
        <v>288</v>
      </c>
      <c r="X22" s="28"/>
      <c r="Y22" s="28"/>
      <c r="Z22" s="28"/>
      <c r="AA22" s="28"/>
      <c r="AB22" s="28">
        <v>76.8</v>
      </c>
      <c r="AC22" s="28"/>
      <c r="AD22" s="28"/>
      <c r="AE22" s="28"/>
      <c r="AF22" s="28"/>
      <c r="AG22" s="28">
        <v>134.4</v>
      </c>
      <c r="AH22" s="28"/>
      <c r="AI22" s="28"/>
      <c r="AJ22" s="28"/>
      <c r="AK22" s="28"/>
      <c r="AL22" s="28">
        <v>52.000000000000007</v>
      </c>
      <c r="AM22" s="28">
        <v>52</v>
      </c>
      <c r="AN22" s="27" t="s">
        <v>1334</v>
      </c>
      <c r="AO22" s="24">
        <v>44972</v>
      </c>
      <c r="AP22" s="24">
        <v>45031</v>
      </c>
      <c r="AQ22" s="24">
        <v>45261</v>
      </c>
      <c r="AR22" s="27" t="s">
        <v>47</v>
      </c>
    </row>
    <row r="23" spans="1:107" ht="66.75" customHeight="1" x14ac:dyDescent="0.3">
      <c r="A23" s="26" t="s">
        <v>1335</v>
      </c>
      <c r="B23" s="24">
        <v>44890</v>
      </c>
      <c r="C23" s="25">
        <v>545</v>
      </c>
      <c r="D23" s="26" t="s">
        <v>1336</v>
      </c>
      <c r="E23" s="6" t="s">
        <v>1337</v>
      </c>
      <c r="F23" s="24">
        <v>44911</v>
      </c>
      <c r="G23" s="26" t="s">
        <v>1338</v>
      </c>
      <c r="H23" s="27" t="s">
        <v>179</v>
      </c>
      <c r="I23" s="27" t="s">
        <v>1320</v>
      </c>
      <c r="J23" s="28">
        <v>231478790.40000001</v>
      </c>
      <c r="K23" s="29">
        <v>231478790.40000001</v>
      </c>
      <c r="L23" s="29">
        <v>231478790.40000001</v>
      </c>
      <c r="M23" s="27" t="s">
        <v>1228</v>
      </c>
      <c r="N23" s="27" t="s">
        <v>1321</v>
      </c>
      <c r="O23" s="27" t="s">
        <v>155</v>
      </c>
      <c r="P23" s="63">
        <v>0</v>
      </c>
      <c r="Q23" s="25">
        <v>100</v>
      </c>
      <c r="R23" s="25" t="s">
        <v>174</v>
      </c>
      <c r="S23" s="73">
        <v>9.6</v>
      </c>
      <c r="T23" s="29">
        <v>618266</v>
      </c>
      <c r="U23" s="28">
        <v>5935353.5999999996</v>
      </c>
      <c r="V23" s="28">
        <v>374.40000000000003</v>
      </c>
      <c r="W23" s="28">
        <v>220.8</v>
      </c>
      <c r="X23" s="28"/>
      <c r="Y23" s="28"/>
      <c r="Z23" s="28"/>
      <c r="AA23" s="28"/>
      <c r="AB23" s="28">
        <v>57.6</v>
      </c>
      <c r="AC23" s="28"/>
      <c r="AD23" s="28"/>
      <c r="AE23" s="28"/>
      <c r="AF23" s="28"/>
      <c r="AG23" s="28">
        <v>96</v>
      </c>
      <c r="AH23" s="28"/>
      <c r="AI23" s="28"/>
      <c r="AJ23" s="28"/>
      <c r="AK23" s="28"/>
      <c r="AL23" s="28">
        <v>39.000000000000007</v>
      </c>
      <c r="AM23" s="28">
        <v>39</v>
      </c>
      <c r="AN23" s="27" t="s">
        <v>1339</v>
      </c>
      <c r="AO23" s="24">
        <v>44972</v>
      </c>
      <c r="AP23" s="24">
        <v>45031</v>
      </c>
      <c r="AQ23" s="24">
        <v>45261</v>
      </c>
      <c r="AR23" s="27" t="s">
        <v>47</v>
      </c>
    </row>
    <row r="24" spans="1:107" ht="66.75" customHeight="1" x14ac:dyDescent="0.3">
      <c r="A24" s="26" t="s">
        <v>1340</v>
      </c>
      <c r="B24" s="24">
        <v>44890</v>
      </c>
      <c r="C24" s="25">
        <v>545</v>
      </c>
      <c r="D24" s="26" t="s">
        <v>1341</v>
      </c>
      <c r="E24" s="6" t="s">
        <v>1342</v>
      </c>
      <c r="F24" s="24">
        <v>44911</v>
      </c>
      <c r="G24" s="26" t="s">
        <v>1343</v>
      </c>
      <c r="H24" s="27" t="s">
        <v>179</v>
      </c>
      <c r="I24" s="27" t="s">
        <v>1320</v>
      </c>
      <c r="J24" s="28">
        <v>231478790.40000001</v>
      </c>
      <c r="K24" s="29">
        <v>231478790.40000001</v>
      </c>
      <c r="L24" s="29">
        <v>231478790.40000001</v>
      </c>
      <c r="M24" s="27" t="s">
        <v>1228</v>
      </c>
      <c r="N24" s="27" t="s">
        <v>1321</v>
      </c>
      <c r="O24" s="27" t="s">
        <v>155</v>
      </c>
      <c r="P24" s="63">
        <v>0</v>
      </c>
      <c r="Q24" s="25">
        <v>100</v>
      </c>
      <c r="R24" s="25" t="s">
        <v>174</v>
      </c>
      <c r="S24" s="73">
        <v>9.6</v>
      </c>
      <c r="T24" s="29">
        <v>618266</v>
      </c>
      <c r="U24" s="28">
        <v>5935353.5999999996</v>
      </c>
      <c r="V24" s="28">
        <v>374.4</v>
      </c>
      <c r="W24" s="28">
        <v>230.4</v>
      </c>
      <c r="X24" s="28"/>
      <c r="Y24" s="28"/>
      <c r="Z24" s="28"/>
      <c r="AA24" s="28"/>
      <c r="AB24" s="28">
        <v>57.6</v>
      </c>
      <c r="AC24" s="28"/>
      <c r="AD24" s="28"/>
      <c r="AE24" s="28"/>
      <c r="AF24" s="28"/>
      <c r="AG24" s="28">
        <v>86.4</v>
      </c>
      <c r="AH24" s="28"/>
      <c r="AI24" s="28"/>
      <c r="AJ24" s="28"/>
      <c r="AK24" s="28"/>
      <c r="AL24" s="28">
        <v>39</v>
      </c>
      <c r="AM24" s="28">
        <v>39</v>
      </c>
      <c r="AN24" s="27" t="s">
        <v>1344</v>
      </c>
      <c r="AO24" s="24">
        <v>44972</v>
      </c>
      <c r="AP24" s="24">
        <v>45031</v>
      </c>
      <c r="AQ24" s="24">
        <v>45261</v>
      </c>
      <c r="AR24" s="27" t="s">
        <v>47</v>
      </c>
    </row>
    <row r="25" spans="1:107" ht="66.75" customHeight="1" x14ac:dyDescent="0.3">
      <c r="A25" s="26" t="s">
        <v>1345</v>
      </c>
      <c r="B25" s="24">
        <v>44893</v>
      </c>
      <c r="C25" s="25">
        <v>545</v>
      </c>
      <c r="D25" s="26" t="s">
        <v>1346</v>
      </c>
      <c r="E25" s="6" t="s">
        <v>1347</v>
      </c>
      <c r="F25" s="24">
        <v>44914</v>
      </c>
      <c r="G25" s="26" t="s">
        <v>1348</v>
      </c>
      <c r="H25" s="27" t="s">
        <v>1349</v>
      </c>
      <c r="I25" s="27" t="s">
        <v>1350</v>
      </c>
      <c r="J25" s="28">
        <v>192933171.19999999</v>
      </c>
      <c r="K25" s="29">
        <v>244181044.80000001</v>
      </c>
      <c r="L25" s="29">
        <v>244181044.80000001</v>
      </c>
      <c r="M25" s="27" t="s">
        <v>1351</v>
      </c>
      <c r="N25" s="27" t="s">
        <v>1352</v>
      </c>
      <c r="O25" s="27" t="s">
        <v>147</v>
      </c>
      <c r="P25" s="63">
        <v>0</v>
      </c>
      <c r="Q25" s="25">
        <v>100</v>
      </c>
      <c r="R25" s="25" t="s">
        <v>540</v>
      </c>
      <c r="S25" s="73">
        <v>140</v>
      </c>
      <c r="T25" s="29">
        <v>10766.36</v>
      </c>
      <c r="U25" s="28">
        <v>1507290.4000000001</v>
      </c>
      <c r="V25" s="28">
        <v>22680</v>
      </c>
      <c r="W25" s="28">
        <v>15400</v>
      </c>
      <c r="X25" s="28"/>
      <c r="Y25" s="28"/>
      <c r="Z25" s="28"/>
      <c r="AA25" s="28"/>
      <c r="AB25" s="28">
        <v>7280</v>
      </c>
      <c r="AC25" s="28"/>
      <c r="AD25" s="28"/>
      <c r="AE25" s="28"/>
      <c r="AF25" s="28"/>
      <c r="AG25" s="28"/>
      <c r="AH25" s="28"/>
      <c r="AI25" s="28"/>
      <c r="AJ25" s="28"/>
      <c r="AK25" s="28"/>
      <c r="AL25" s="28">
        <v>162</v>
      </c>
      <c r="AM25" s="28">
        <v>162</v>
      </c>
      <c r="AN25" s="27" t="s">
        <v>1235</v>
      </c>
      <c r="AO25" s="24">
        <v>44941</v>
      </c>
      <c r="AP25" s="24">
        <v>45107</v>
      </c>
      <c r="AQ25" s="24"/>
      <c r="AR25" s="27" t="s">
        <v>47</v>
      </c>
    </row>
    <row r="26" spans="1:107" s="2" customFormat="1" ht="66.75" customHeight="1" x14ac:dyDescent="0.3">
      <c r="A26" s="26" t="s">
        <v>1353</v>
      </c>
      <c r="B26" s="24">
        <v>44893</v>
      </c>
      <c r="C26" s="25">
        <v>545</v>
      </c>
      <c r="D26" s="26" t="s">
        <v>1354</v>
      </c>
      <c r="E26" s="6" t="s">
        <v>1355</v>
      </c>
      <c r="F26" s="24">
        <v>44921</v>
      </c>
      <c r="G26" s="26" t="s">
        <v>1356</v>
      </c>
      <c r="H26" s="27" t="s">
        <v>1349</v>
      </c>
      <c r="I26" s="27" t="s">
        <v>1350</v>
      </c>
      <c r="J26" s="28">
        <v>313516403.19999999</v>
      </c>
      <c r="K26" s="29">
        <v>313516403.19999999</v>
      </c>
      <c r="L26" s="29">
        <v>313516403.19999999</v>
      </c>
      <c r="M26" s="27" t="s">
        <v>1351</v>
      </c>
      <c r="N26" s="27" t="s">
        <v>1352</v>
      </c>
      <c r="O26" s="27" t="s">
        <v>147</v>
      </c>
      <c r="P26" s="63">
        <v>0</v>
      </c>
      <c r="Q26" s="25">
        <v>100</v>
      </c>
      <c r="R26" s="25" t="s">
        <v>540</v>
      </c>
      <c r="S26" s="73">
        <v>140</v>
      </c>
      <c r="T26" s="29">
        <v>10766.359999999999</v>
      </c>
      <c r="U26" s="28">
        <v>1507290.4</v>
      </c>
      <c r="V26" s="28">
        <v>29120</v>
      </c>
      <c r="W26" s="28">
        <v>24500</v>
      </c>
      <c r="X26" s="28"/>
      <c r="Y26" s="28"/>
      <c r="Z26" s="28"/>
      <c r="AA26" s="28"/>
      <c r="AB26" s="28">
        <v>4620</v>
      </c>
      <c r="AC26" s="28"/>
      <c r="AD26" s="28"/>
      <c r="AE26" s="28"/>
      <c r="AF26" s="28"/>
      <c r="AG26" s="28"/>
      <c r="AH26" s="28"/>
      <c r="AI26" s="28"/>
      <c r="AJ26" s="28"/>
      <c r="AK26" s="28"/>
      <c r="AL26" s="28">
        <v>208</v>
      </c>
      <c r="AM26" s="28">
        <v>208</v>
      </c>
      <c r="AN26" s="27" t="s">
        <v>1222</v>
      </c>
      <c r="AO26" s="24">
        <v>44941</v>
      </c>
      <c r="AP26" s="24">
        <v>45107</v>
      </c>
      <c r="AQ26" s="24"/>
      <c r="AR26" s="27" t="s">
        <v>47</v>
      </c>
    </row>
    <row r="27" spans="1:107" ht="93.6" customHeight="1" x14ac:dyDescent="0.3">
      <c r="A27" s="26" t="s">
        <v>1357</v>
      </c>
      <c r="B27" s="24">
        <v>44897</v>
      </c>
      <c r="C27" s="25">
        <v>545</v>
      </c>
      <c r="D27" s="26" t="s">
        <v>1358</v>
      </c>
      <c r="E27" s="6" t="s">
        <v>1359</v>
      </c>
      <c r="F27" s="24">
        <v>44914</v>
      </c>
      <c r="G27" s="25" t="s">
        <v>1360</v>
      </c>
      <c r="H27" s="27" t="s">
        <v>1349</v>
      </c>
      <c r="I27" s="27" t="s">
        <v>1350</v>
      </c>
      <c r="J27" s="28">
        <v>211020656</v>
      </c>
      <c r="K27" s="29">
        <v>211020656</v>
      </c>
      <c r="L27" s="29">
        <v>211020656</v>
      </c>
      <c r="M27" s="27" t="s">
        <v>1351</v>
      </c>
      <c r="N27" s="27" t="s">
        <v>1352</v>
      </c>
      <c r="O27" s="27" t="s">
        <v>147</v>
      </c>
      <c r="P27" s="63">
        <v>0</v>
      </c>
      <c r="Q27" s="25">
        <v>100</v>
      </c>
      <c r="R27" s="25" t="s">
        <v>540</v>
      </c>
      <c r="S27" s="67">
        <v>140</v>
      </c>
      <c r="T27" s="29">
        <v>10766.36</v>
      </c>
      <c r="U27" s="28">
        <v>1507290.4000000001</v>
      </c>
      <c r="V27" s="28">
        <v>19600</v>
      </c>
      <c r="W27" s="28">
        <v>5740</v>
      </c>
      <c r="X27" s="28"/>
      <c r="Y27" s="28"/>
      <c r="Z27" s="28"/>
      <c r="AA27" s="28"/>
      <c r="AB27" s="28">
        <v>13860</v>
      </c>
      <c r="AC27" s="28"/>
      <c r="AD27" s="28"/>
      <c r="AE27" s="28"/>
      <c r="AF27" s="28"/>
      <c r="AG27" s="28"/>
      <c r="AH27" s="28"/>
      <c r="AI27" s="28"/>
      <c r="AJ27" s="28"/>
      <c r="AK27" s="28"/>
      <c r="AL27" s="28">
        <v>140</v>
      </c>
      <c r="AM27" s="28">
        <v>140</v>
      </c>
      <c r="AN27" s="27" t="s">
        <v>1361</v>
      </c>
      <c r="AO27" s="24">
        <v>44941</v>
      </c>
      <c r="AP27" s="24">
        <v>45107</v>
      </c>
      <c r="AQ27" s="24"/>
      <c r="AR27" s="27" t="s">
        <v>47</v>
      </c>
    </row>
    <row r="28" spans="1:107" ht="61.2" customHeight="1" x14ac:dyDescent="0.3">
      <c r="A28" s="26" t="s">
        <v>1362</v>
      </c>
      <c r="B28" s="24">
        <v>44893</v>
      </c>
      <c r="C28" s="25">
        <v>545</v>
      </c>
      <c r="D28" s="26" t="s">
        <v>1363</v>
      </c>
      <c r="E28" s="6" t="s">
        <v>1364</v>
      </c>
      <c r="F28" s="24">
        <v>44914</v>
      </c>
      <c r="G28" s="25" t="s">
        <v>1365</v>
      </c>
      <c r="H28" s="27" t="s">
        <v>1349</v>
      </c>
      <c r="I28" s="27" t="s">
        <v>1350</v>
      </c>
      <c r="J28" s="28">
        <v>262268529.59999999</v>
      </c>
      <c r="K28" s="29">
        <v>281863304.80000001</v>
      </c>
      <c r="L28" s="29">
        <v>281863304.80000001</v>
      </c>
      <c r="M28" s="27" t="s">
        <v>1351</v>
      </c>
      <c r="N28" s="27" t="s">
        <v>1352</v>
      </c>
      <c r="O28" s="27" t="s">
        <v>147</v>
      </c>
      <c r="P28" s="63">
        <v>0</v>
      </c>
      <c r="Q28" s="25">
        <v>100</v>
      </c>
      <c r="R28" s="25" t="s">
        <v>540</v>
      </c>
      <c r="S28" s="67">
        <v>140</v>
      </c>
      <c r="T28" s="29">
        <v>10766.36</v>
      </c>
      <c r="U28" s="28">
        <v>1507290.4000000001</v>
      </c>
      <c r="V28" s="28">
        <v>26180</v>
      </c>
      <c r="W28" s="28">
        <v>20440</v>
      </c>
      <c r="X28" s="28"/>
      <c r="Y28" s="28"/>
      <c r="Z28" s="28"/>
      <c r="AA28" s="28"/>
      <c r="AB28" s="28">
        <v>5740</v>
      </c>
      <c r="AC28" s="28"/>
      <c r="AD28" s="28"/>
      <c r="AE28" s="28"/>
      <c r="AF28" s="28"/>
      <c r="AG28" s="28"/>
      <c r="AH28" s="28"/>
      <c r="AI28" s="28"/>
      <c r="AJ28" s="28"/>
      <c r="AK28" s="28"/>
      <c r="AL28" s="28">
        <v>187</v>
      </c>
      <c r="AM28" s="28">
        <v>187</v>
      </c>
      <c r="AN28" s="27" t="s">
        <v>1366</v>
      </c>
      <c r="AO28" s="24">
        <v>44941</v>
      </c>
      <c r="AP28" s="24">
        <v>45107</v>
      </c>
      <c r="AQ28" s="24"/>
      <c r="AR28" s="27" t="s">
        <v>47</v>
      </c>
    </row>
    <row r="29" spans="1:107" ht="93.6" x14ac:dyDescent="0.3">
      <c r="A29" s="26" t="s">
        <v>1367</v>
      </c>
      <c r="B29" s="24">
        <v>44893</v>
      </c>
      <c r="C29" s="25">
        <v>545</v>
      </c>
      <c r="D29" s="26" t="s">
        <v>1368</v>
      </c>
      <c r="E29" s="6" t="s">
        <v>1369</v>
      </c>
      <c r="F29" s="24">
        <v>44914</v>
      </c>
      <c r="G29" s="25" t="s">
        <v>1370</v>
      </c>
      <c r="H29" s="27" t="s">
        <v>1349</v>
      </c>
      <c r="I29" s="27" t="s">
        <v>1350</v>
      </c>
      <c r="J29" s="28">
        <v>275834143.19999999</v>
      </c>
      <c r="K29" s="29">
        <v>321052855.19999999</v>
      </c>
      <c r="L29" s="29">
        <v>321052855.19999999</v>
      </c>
      <c r="M29" s="27" t="s">
        <v>1351</v>
      </c>
      <c r="N29" s="27" t="s">
        <v>1352</v>
      </c>
      <c r="O29" s="27" t="s">
        <v>147</v>
      </c>
      <c r="P29" s="63">
        <v>0</v>
      </c>
      <c r="Q29" s="25">
        <v>100</v>
      </c>
      <c r="R29" s="25" t="s">
        <v>540</v>
      </c>
      <c r="S29" s="67">
        <v>140</v>
      </c>
      <c r="T29" s="29">
        <v>10766.359999999999</v>
      </c>
      <c r="U29" s="28">
        <v>1507290.4</v>
      </c>
      <c r="V29" s="28">
        <v>29820</v>
      </c>
      <c r="W29" s="28">
        <v>21140</v>
      </c>
      <c r="X29" s="28"/>
      <c r="Y29" s="28"/>
      <c r="Z29" s="28"/>
      <c r="AA29" s="28"/>
      <c r="AB29" s="28">
        <v>8680</v>
      </c>
      <c r="AC29" s="28"/>
      <c r="AD29" s="28"/>
      <c r="AE29" s="28"/>
      <c r="AF29" s="28"/>
      <c r="AG29" s="28"/>
      <c r="AH29" s="28"/>
      <c r="AI29" s="28"/>
      <c r="AJ29" s="28"/>
      <c r="AK29" s="28"/>
      <c r="AL29" s="28">
        <v>213</v>
      </c>
      <c r="AM29" s="28">
        <v>213</v>
      </c>
      <c r="AN29" s="27" t="s">
        <v>1371</v>
      </c>
      <c r="AO29" s="24">
        <v>44941</v>
      </c>
      <c r="AP29" s="24">
        <v>45107</v>
      </c>
      <c r="AQ29" s="24"/>
      <c r="AR29" s="27" t="s">
        <v>47</v>
      </c>
    </row>
    <row r="30" spans="1:107" ht="62.4" x14ac:dyDescent="0.3">
      <c r="A30" s="26" t="s">
        <v>1372</v>
      </c>
      <c r="B30" s="24">
        <v>44893</v>
      </c>
      <c r="C30" s="25">
        <v>545</v>
      </c>
      <c r="D30" s="26" t="s">
        <v>1373</v>
      </c>
      <c r="E30" s="6" t="s">
        <v>1374</v>
      </c>
      <c r="F30" s="24">
        <v>44914</v>
      </c>
      <c r="G30" s="26" t="s">
        <v>1375</v>
      </c>
      <c r="H30" s="27" t="s">
        <v>1376</v>
      </c>
      <c r="I30" s="27" t="s">
        <v>1377</v>
      </c>
      <c r="J30" s="28">
        <v>7358102.4000000004</v>
      </c>
      <c r="K30" s="29">
        <v>7358102.4000000004</v>
      </c>
      <c r="L30" s="29">
        <v>7358102.4000000004</v>
      </c>
      <c r="M30" s="27" t="s">
        <v>1378</v>
      </c>
      <c r="N30" s="27" t="s">
        <v>1379</v>
      </c>
      <c r="O30" s="27" t="s">
        <v>173</v>
      </c>
      <c r="P30" s="63">
        <v>0</v>
      </c>
      <c r="Q30" s="25">
        <v>100</v>
      </c>
      <c r="R30" s="25" t="s">
        <v>156</v>
      </c>
      <c r="S30" s="67">
        <v>60</v>
      </c>
      <c r="T30" s="29">
        <v>3117.84</v>
      </c>
      <c r="U30" s="28">
        <v>187070.40000000002</v>
      </c>
      <c r="V30" s="28">
        <v>2360</v>
      </c>
      <c r="W30" s="28">
        <v>2360</v>
      </c>
      <c r="X30" s="28"/>
      <c r="Y30" s="28"/>
      <c r="Z30" s="28"/>
      <c r="AA30" s="28"/>
      <c r="AB30" s="28"/>
      <c r="AC30" s="28"/>
      <c r="AD30" s="28"/>
      <c r="AE30" s="28"/>
      <c r="AF30" s="28"/>
      <c r="AG30" s="28"/>
      <c r="AH30" s="28"/>
      <c r="AI30" s="28"/>
      <c r="AJ30" s="28"/>
      <c r="AK30" s="28"/>
      <c r="AL30" s="28">
        <v>39.333333333333336</v>
      </c>
      <c r="AM30" s="28">
        <v>40</v>
      </c>
      <c r="AN30" s="27" t="s">
        <v>1310</v>
      </c>
      <c r="AO30" s="24">
        <v>44946</v>
      </c>
      <c r="AP30" s="24"/>
      <c r="AQ30" s="24"/>
      <c r="AR30" s="27" t="s">
        <v>47</v>
      </c>
    </row>
    <row r="31" spans="1:107" customFormat="1" ht="62.4" x14ac:dyDescent="0.3">
      <c r="A31" s="26" t="s">
        <v>1380</v>
      </c>
      <c r="B31" s="24">
        <v>44893</v>
      </c>
      <c r="C31" s="25">
        <v>545</v>
      </c>
      <c r="D31" s="26" t="s">
        <v>1381</v>
      </c>
      <c r="E31" s="6" t="s">
        <v>1382</v>
      </c>
      <c r="F31" s="24">
        <v>44914</v>
      </c>
      <c r="G31" s="25" t="s">
        <v>1383</v>
      </c>
      <c r="H31" s="27" t="s">
        <v>1376</v>
      </c>
      <c r="I31" s="27" t="s">
        <v>1384</v>
      </c>
      <c r="J31" s="28">
        <v>5572459.2000000002</v>
      </c>
      <c r="K31" s="29">
        <v>5572459.2000000002</v>
      </c>
      <c r="L31" s="29">
        <v>5572459.2000000002</v>
      </c>
      <c r="M31" s="27" t="s">
        <v>1378</v>
      </c>
      <c r="N31" s="27" t="s">
        <v>1385</v>
      </c>
      <c r="O31" s="27" t="s">
        <v>173</v>
      </c>
      <c r="P31" s="63">
        <v>0</v>
      </c>
      <c r="Q31" s="25">
        <v>100</v>
      </c>
      <c r="R31" s="25" t="s">
        <v>156</v>
      </c>
      <c r="S31" s="67">
        <v>60</v>
      </c>
      <c r="T31" s="29">
        <v>3316.94</v>
      </c>
      <c r="U31" s="28">
        <v>199016.4</v>
      </c>
      <c r="V31" s="28">
        <v>1680</v>
      </c>
      <c r="W31" s="28">
        <v>1680</v>
      </c>
      <c r="X31" s="28"/>
      <c r="Y31" s="28"/>
      <c r="Z31" s="28"/>
      <c r="AA31" s="28"/>
      <c r="AB31" s="28"/>
      <c r="AC31" s="28"/>
      <c r="AD31" s="28"/>
      <c r="AE31" s="28"/>
      <c r="AF31" s="28"/>
      <c r="AG31" s="28"/>
      <c r="AH31" s="28"/>
      <c r="AI31" s="28"/>
      <c r="AJ31" s="28"/>
      <c r="AK31" s="28"/>
      <c r="AL31" s="28">
        <v>28</v>
      </c>
      <c r="AM31" s="28">
        <v>28</v>
      </c>
      <c r="AN31" s="27" t="s">
        <v>1310</v>
      </c>
      <c r="AO31" s="24">
        <v>44946</v>
      </c>
      <c r="AP31" s="24"/>
      <c r="AQ31" s="24"/>
      <c r="AR31" s="27" t="s">
        <v>47</v>
      </c>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row>
    <row r="32" spans="1:107" customFormat="1" ht="83.25" customHeight="1" x14ac:dyDescent="0.3">
      <c r="A32" s="26" t="s">
        <v>1386</v>
      </c>
      <c r="B32" s="24">
        <v>44894</v>
      </c>
      <c r="C32" s="25">
        <v>545</v>
      </c>
      <c r="D32" s="26" t="s">
        <v>1387</v>
      </c>
      <c r="E32" s="6" t="s">
        <v>1388</v>
      </c>
      <c r="F32" s="24">
        <v>44915</v>
      </c>
      <c r="G32" s="26" t="s">
        <v>1389</v>
      </c>
      <c r="H32" s="27" t="s">
        <v>758</v>
      </c>
      <c r="I32" s="27" t="s">
        <v>1390</v>
      </c>
      <c r="J32" s="28">
        <v>291968107.19999999</v>
      </c>
      <c r="K32" s="29">
        <v>291968107.19999999</v>
      </c>
      <c r="L32" s="29">
        <v>291968107.19999999</v>
      </c>
      <c r="M32" s="27" t="s">
        <v>1391</v>
      </c>
      <c r="N32" s="27" t="s">
        <v>1392</v>
      </c>
      <c r="O32" s="27" t="s">
        <v>1393</v>
      </c>
      <c r="P32" s="63">
        <v>0</v>
      </c>
      <c r="Q32" s="25">
        <v>100</v>
      </c>
      <c r="R32" s="25" t="s">
        <v>156</v>
      </c>
      <c r="S32" s="67">
        <v>112</v>
      </c>
      <c r="T32" s="29">
        <v>7899.57</v>
      </c>
      <c r="U32" s="28">
        <v>884751.84</v>
      </c>
      <c r="V32" s="28">
        <v>36960</v>
      </c>
      <c r="W32" s="28">
        <v>36960</v>
      </c>
      <c r="X32" s="28"/>
      <c r="Y32" s="28"/>
      <c r="Z32" s="28"/>
      <c r="AA32" s="28"/>
      <c r="AB32" s="28"/>
      <c r="AC32" s="28"/>
      <c r="AD32" s="28"/>
      <c r="AE32" s="28"/>
      <c r="AF32" s="28"/>
      <c r="AG32" s="28"/>
      <c r="AH32" s="28"/>
      <c r="AI32" s="28"/>
      <c r="AJ32" s="28"/>
      <c r="AK32" s="28"/>
      <c r="AL32" s="28">
        <v>330</v>
      </c>
      <c r="AM32" s="28">
        <v>330</v>
      </c>
      <c r="AN32" s="27" t="s">
        <v>1394</v>
      </c>
      <c r="AO32" s="24">
        <v>45017</v>
      </c>
      <c r="AP32" s="24"/>
      <c r="AQ32" s="24"/>
      <c r="AR32" s="27" t="s">
        <v>47</v>
      </c>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row>
    <row r="33" spans="1:107" customFormat="1" ht="85.5" customHeight="1" x14ac:dyDescent="0.3">
      <c r="A33" s="26" t="s">
        <v>1395</v>
      </c>
      <c r="B33" s="24">
        <v>44894</v>
      </c>
      <c r="C33" s="25">
        <v>545</v>
      </c>
      <c r="D33" s="26" t="s">
        <v>1396</v>
      </c>
      <c r="E33" s="6" t="s">
        <v>1397</v>
      </c>
      <c r="F33" s="24">
        <v>44915</v>
      </c>
      <c r="G33" s="25" t="s">
        <v>1398</v>
      </c>
      <c r="H33" s="27" t="s">
        <v>758</v>
      </c>
      <c r="I33" s="27" t="s">
        <v>1390</v>
      </c>
      <c r="J33" s="28">
        <v>288429099.83999997</v>
      </c>
      <c r="K33" s="29">
        <v>306124136.63999999</v>
      </c>
      <c r="L33" s="29">
        <v>306124136.63999999</v>
      </c>
      <c r="M33" s="27" t="s">
        <v>1391</v>
      </c>
      <c r="N33" s="27" t="s">
        <v>1392</v>
      </c>
      <c r="O33" s="27" t="s">
        <v>1393</v>
      </c>
      <c r="P33" s="63">
        <v>0</v>
      </c>
      <c r="Q33" s="25">
        <v>100</v>
      </c>
      <c r="R33" s="25" t="s">
        <v>156</v>
      </c>
      <c r="S33" s="67">
        <v>112</v>
      </c>
      <c r="T33" s="29">
        <v>7899.57</v>
      </c>
      <c r="U33" s="28">
        <v>884751.84</v>
      </c>
      <c r="V33" s="28">
        <v>38752</v>
      </c>
      <c r="W33" s="28">
        <v>38752</v>
      </c>
      <c r="X33" s="28"/>
      <c r="Y33" s="28"/>
      <c r="Z33" s="28"/>
      <c r="AA33" s="28"/>
      <c r="AB33" s="28"/>
      <c r="AC33" s="28"/>
      <c r="AD33" s="28"/>
      <c r="AE33" s="28"/>
      <c r="AF33" s="28"/>
      <c r="AG33" s="28"/>
      <c r="AH33" s="28"/>
      <c r="AI33" s="28"/>
      <c r="AJ33" s="28"/>
      <c r="AK33" s="28"/>
      <c r="AL33" s="28">
        <v>346</v>
      </c>
      <c r="AM33" s="28">
        <v>346</v>
      </c>
      <c r="AN33" s="27" t="s">
        <v>1371</v>
      </c>
      <c r="AO33" s="24">
        <v>45017</v>
      </c>
      <c r="AP33" s="24"/>
      <c r="AQ33" s="24"/>
      <c r="AR33" s="27" t="s">
        <v>47</v>
      </c>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row>
    <row r="34" spans="1:107" customFormat="1" ht="63.75" customHeight="1" x14ac:dyDescent="0.3">
      <c r="A34" s="26" t="s">
        <v>1399</v>
      </c>
      <c r="B34" s="24">
        <v>44894</v>
      </c>
      <c r="C34" s="25">
        <v>545</v>
      </c>
      <c r="D34" s="26" t="s">
        <v>1400</v>
      </c>
      <c r="E34" s="6" t="s">
        <v>1401</v>
      </c>
      <c r="F34" s="24">
        <v>44915</v>
      </c>
      <c r="G34" s="25" t="s">
        <v>1402</v>
      </c>
      <c r="H34" s="27" t="s">
        <v>758</v>
      </c>
      <c r="I34" s="27" t="s">
        <v>1390</v>
      </c>
      <c r="J34" s="28">
        <v>278696829.60000002</v>
      </c>
      <c r="K34" s="29">
        <v>278696829.60000002</v>
      </c>
      <c r="L34" s="29">
        <v>278696829.60000002</v>
      </c>
      <c r="M34" s="27" t="s">
        <v>1391</v>
      </c>
      <c r="N34" s="27" t="s">
        <v>1392</v>
      </c>
      <c r="O34" s="27" t="s">
        <v>1393</v>
      </c>
      <c r="P34" s="63">
        <v>0</v>
      </c>
      <c r="Q34" s="25">
        <v>100</v>
      </c>
      <c r="R34" s="25" t="s">
        <v>156</v>
      </c>
      <c r="S34" s="67">
        <v>112</v>
      </c>
      <c r="T34" s="29">
        <v>7899.5700000000006</v>
      </c>
      <c r="U34" s="28">
        <v>884751.84000000008</v>
      </c>
      <c r="V34" s="28">
        <v>35280</v>
      </c>
      <c r="W34" s="28">
        <v>35280</v>
      </c>
      <c r="X34" s="28"/>
      <c r="Y34" s="28"/>
      <c r="Z34" s="28"/>
      <c r="AA34" s="28"/>
      <c r="AB34" s="28"/>
      <c r="AC34" s="28"/>
      <c r="AD34" s="28"/>
      <c r="AE34" s="28"/>
      <c r="AF34" s="28"/>
      <c r="AG34" s="28"/>
      <c r="AH34" s="28"/>
      <c r="AI34" s="28"/>
      <c r="AJ34" s="28"/>
      <c r="AK34" s="28"/>
      <c r="AL34" s="28">
        <v>315</v>
      </c>
      <c r="AM34" s="28">
        <v>315</v>
      </c>
      <c r="AN34" s="27" t="s">
        <v>1403</v>
      </c>
      <c r="AO34" s="24">
        <v>45017</v>
      </c>
      <c r="AP34" s="24"/>
      <c r="AQ34" s="24"/>
      <c r="AR34" s="27" t="s">
        <v>47</v>
      </c>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row>
    <row r="35" spans="1:107" customFormat="1" ht="63" customHeight="1" x14ac:dyDescent="0.3">
      <c r="A35" s="26" t="s">
        <v>1404</v>
      </c>
      <c r="B35" s="24">
        <v>44894</v>
      </c>
      <c r="C35" s="25">
        <v>545</v>
      </c>
      <c r="D35" s="26" t="s">
        <v>1405</v>
      </c>
      <c r="E35" s="6" t="s">
        <v>1406</v>
      </c>
      <c r="F35" s="24">
        <v>44915</v>
      </c>
      <c r="G35" s="26" t="s">
        <v>1407</v>
      </c>
      <c r="H35" s="27" t="s">
        <v>758</v>
      </c>
      <c r="I35" s="27" t="s">
        <v>1390</v>
      </c>
      <c r="J35" s="28">
        <v>196414908.47999999</v>
      </c>
      <c r="K35" s="29">
        <v>196414908.47999999</v>
      </c>
      <c r="L35" s="29">
        <v>196414908.47999999</v>
      </c>
      <c r="M35" s="27" t="s">
        <v>1391</v>
      </c>
      <c r="N35" s="27" t="s">
        <v>1392</v>
      </c>
      <c r="O35" s="27" t="s">
        <v>1393</v>
      </c>
      <c r="P35" s="63">
        <v>0</v>
      </c>
      <c r="Q35" s="25">
        <v>100</v>
      </c>
      <c r="R35" s="25" t="s">
        <v>156</v>
      </c>
      <c r="S35" s="67">
        <v>112</v>
      </c>
      <c r="T35" s="29">
        <v>7899.57</v>
      </c>
      <c r="U35" s="28">
        <v>884751.84</v>
      </c>
      <c r="V35" s="28">
        <v>24864</v>
      </c>
      <c r="W35" s="28">
        <v>24864</v>
      </c>
      <c r="X35" s="28"/>
      <c r="Y35" s="28"/>
      <c r="Z35" s="28"/>
      <c r="AA35" s="28"/>
      <c r="AB35" s="28"/>
      <c r="AC35" s="28"/>
      <c r="AD35" s="28"/>
      <c r="AE35" s="28"/>
      <c r="AF35" s="28"/>
      <c r="AG35" s="28"/>
      <c r="AH35" s="28"/>
      <c r="AI35" s="28"/>
      <c r="AJ35" s="28"/>
      <c r="AK35" s="28"/>
      <c r="AL35" s="28">
        <v>222</v>
      </c>
      <c r="AM35" s="28">
        <v>222</v>
      </c>
      <c r="AN35" s="27" t="s">
        <v>1408</v>
      </c>
      <c r="AO35" s="24">
        <v>45017</v>
      </c>
      <c r="AP35" s="24"/>
      <c r="AQ35" s="24"/>
      <c r="AR35" s="27" t="s">
        <v>47</v>
      </c>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row>
    <row r="36" spans="1:107" customFormat="1" ht="63" customHeight="1" x14ac:dyDescent="0.3">
      <c r="A36" s="26" t="s">
        <v>1409</v>
      </c>
      <c r="B36" s="24">
        <v>44894</v>
      </c>
      <c r="C36" s="25">
        <v>545</v>
      </c>
      <c r="D36" s="26" t="s">
        <v>1410</v>
      </c>
      <c r="E36" s="6" t="s">
        <v>1411</v>
      </c>
      <c r="F36" s="24">
        <v>44915</v>
      </c>
      <c r="G36" s="25" t="s">
        <v>1412</v>
      </c>
      <c r="H36" s="27" t="s">
        <v>758</v>
      </c>
      <c r="I36" s="27" t="s">
        <v>1413</v>
      </c>
      <c r="J36" s="28">
        <v>289313851.68000001</v>
      </c>
      <c r="K36" s="29">
        <v>289313851.68000001</v>
      </c>
      <c r="L36" s="29">
        <v>289313851.68000001</v>
      </c>
      <c r="M36" s="27" t="s">
        <v>1391</v>
      </c>
      <c r="N36" s="27" t="s">
        <v>1414</v>
      </c>
      <c r="O36" s="27" t="s">
        <v>1393</v>
      </c>
      <c r="P36" s="63">
        <v>0</v>
      </c>
      <c r="Q36" s="25">
        <v>100</v>
      </c>
      <c r="R36" s="25" t="s">
        <v>156</v>
      </c>
      <c r="S36" s="67">
        <v>112</v>
      </c>
      <c r="T36" s="29">
        <v>7899.5700000000006</v>
      </c>
      <c r="U36" s="28">
        <v>884751.84000000008</v>
      </c>
      <c r="V36" s="28">
        <v>36624</v>
      </c>
      <c r="W36" s="28">
        <v>20496</v>
      </c>
      <c r="X36" s="28"/>
      <c r="Y36" s="28"/>
      <c r="Z36" s="28"/>
      <c r="AA36" s="28"/>
      <c r="AB36" s="28">
        <v>16128</v>
      </c>
      <c r="AC36" s="28"/>
      <c r="AD36" s="28"/>
      <c r="AE36" s="28"/>
      <c r="AF36" s="28"/>
      <c r="AG36" s="28"/>
      <c r="AH36" s="28"/>
      <c r="AI36" s="28"/>
      <c r="AJ36" s="28"/>
      <c r="AK36" s="28"/>
      <c r="AL36" s="28">
        <v>327</v>
      </c>
      <c r="AM36" s="28">
        <v>327</v>
      </c>
      <c r="AN36" s="27" t="s">
        <v>1415</v>
      </c>
      <c r="AO36" s="24">
        <v>45017</v>
      </c>
      <c r="AP36" s="24">
        <v>45108</v>
      </c>
      <c r="AQ36" s="24"/>
      <c r="AR36" s="27" t="s">
        <v>47</v>
      </c>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row>
    <row r="37" spans="1:107" customFormat="1" ht="78" customHeight="1" x14ac:dyDescent="0.3">
      <c r="A37" s="26" t="s">
        <v>1416</v>
      </c>
      <c r="B37" s="24">
        <v>44894</v>
      </c>
      <c r="C37" s="25">
        <v>545</v>
      </c>
      <c r="D37" s="26" t="s">
        <v>1417</v>
      </c>
      <c r="E37" s="6" t="s">
        <v>1411</v>
      </c>
      <c r="F37" s="24">
        <v>44915</v>
      </c>
      <c r="G37" s="25" t="s">
        <v>1418</v>
      </c>
      <c r="H37" s="27" t="s">
        <v>758</v>
      </c>
      <c r="I37" s="27" t="s">
        <v>1413</v>
      </c>
      <c r="J37" s="28">
        <v>296391866.39999998</v>
      </c>
      <c r="K37" s="29">
        <v>331781940</v>
      </c>
      <c r="L37" s="29">
        <v>331781940</v>
      </c>
      <c r="M37" s="27" t="s">
        <v>1391</v>
      </c>
      <c r="N37" s="27" t="s">
        <v>1414</v>
      </c>
      <c r="O37" s="27" t="s">
        <v>1393</v>
      </c>
      <c r="P37" s="63">
        <v>0</v>
      </c>
      <c r="Q37" s="25">
        <v>100</v>
      </c>
      <c r="R37" s="25" t="s">
        <v>156</v>
      </c>
      <c r="S37" s="67">
        <v>112</v>
      </c>
      <c r="T37" s="29">
        <v>7899.57</v>
      </c>
      <c r="U37" s="28">
        <v>884751.84</v>
      </c>
      <c r="V37" s="28">
        <v>42000</v>
      </c>
      <c r="W37" s="28">
        <v>20720</v>
      </c>
      <c r="X37" s="28"/>
      <c r="Y37" s="28"/>
      <c r="Z37" s="28"/>
      <c r="AA37" s="28"/>
      <c r="AB37" s="28">
        <v>21280</v>
      </c>
      <c r="AC37" s="28"/>
      <c r="AD37" s="28"/>
      <c r="AE37" s="28"/>
      <c r="AF37" s="28"/>
      <c r="AG37" s="28"/>
      <c r="AH37" s="28"/>
      <c r="AI37" s="28"/>
      <c r="AJ37" s="28"/>
      <c r="AK37" s="28"/>
      <c r="AL37" s="28">
        <v>375</v>
      </c>
      <c r="AM37" s="28">
        <v>375</v>
      </c>
      <c r="AN37" s="27" t="s">
        <v>1419</v>
      </c>
      <c r="AO37" s="24">
        <v>45017</v>
      </c>
      <c r="AP37" s="24">
        <v>45108</v>
      </c>
      <c r="AQ37" s="24"/>
      <c r="AR37" s="27" t="s">
        <v>47</v>
      </c>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row>
    <row r="38" spans="1:107" customFormat="1" ht="68.25" customHeight="1" x14ac:dyDescent="0.3">
      <c r="A38" s="26" t="s">
        <v>1420</v>
      </c>
      <c r="B38" s="24">
        <v>44894</v>
      </c>
      <c r="C38" s="25">
        <v>545</v>
      </c>
      <c r="D38" s="26" t="s">
        <v>1421</v>
      </c>
      <c r="E38" s="6" t="s">
        <v>1422</v>
      </c>
      <c r="F38" s="24">
        <v>44915</v>
      </c>
      <c r="G38" s="26" t="s">
        <v>1423</v>
      </c>
      <c r="H38" s="27" t="s">
        <v>758</v>
      </c>
      <c r="I38" s="27" t="s">
        <v>1413</v>
      </c>
      <c r="J38" s="28">
        <v>284890092.48000002</v>
      </c>
      <c r="K38" s="29">
        <v>299930873.75999999</v>
      </c>
      <c r="L38" s="29">
        <v>299930873.75999999</v>
      </c>
      <c r="M38" s="27" t="s">
        <v>1391</v>
      </c>
      <c r="N38" s="27" t="s">
        <v>1414</v>
      </c>
      <c r="O38" s="27" t="s">
        <v>1393</v>
      </c>
      <c r="P38" s="63">
        <v>0</v>
      </c>
      <c r="Q38" s="25">
        <v>100</v>
      </c>
      <c r="R38" s="25" t="s">
        <v>156</v>
      </c>
      <c r="S38" s="67">
        <v>112</v>
      </c>
      <c r="T38" s="29">
        <v>7899.57</v>
      </c>
      <c r="U38" s="28">
        <v>884751.84</v>
      </c>
      <c r="V38" s="28">
        <v>37968</v>
      </c>
      <c r="W38" s="28">
        <v>20272</v>
      </c>
      <c r="X38" s="28"/>
      <c r="Y38" s="28"/>
      <c r="Z38" s="28"/>
      <c r="AA38" s="28"/>
      <c r="AB38" s="28">
        <v>17696</v>
      </c>
      <c r="AC38" s="28"/>
      <c r="AD38" s="28"/>
      <c r="AE38" s="28"/>
      <c r="AF38" s="28"/>
      <c r="AG38" s="28"/>
      <c r="AH38" s="28"/>
      <c r="AI38" s="28"/>
      <c r="AJ38" s="28"/>
      <c r="AK38" s="28"/>
      <c r="AL38" s="28">
        <v>339</v>
      </c>
      <c r="AM38" s="28">
        <v>339</v>
      </c>
      <c r="AN38" s="27" t="s">
        <v>1424</v>
      </c>
      <c r="AO38" s="24">
        <v>45017</v>
      </c>
      <c r="AP38" s="24">
        <v>45108</v>
      </c>
      <c r="AQ38" s="24"/>
      <c r="AR38" s="27" t="s">
        <v>47</v>
      </c>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row>
    <row r="39" spans="1:107" customFormat="1" ht="71.25" customHeight="1" x14ac:dyDescent="0.3">
      <c r="A39" s="26" t="s">
        <v>1425</v>
      </c>
      <c r="B39" s="24">
        <v>44894</v>
      </c>
      <c r="C39" s="25">
        <v>545</v>
      </c>
      <c r="D39" s="26" t="s">
        <v>1426</v>
      </c>
      <c r="E39" s="6" t="s">
        <v>1427</v>
      </c>
      <c r="F39" s="24">
        <v>44914</v>
      </c>
      <c r="G39" s="25" t="s">
        <v>1428</v>
      </c>
      <c r="H39" s="27" t="s">
        <v>179</v>
      </c>
      <c r="I39" s="27" t="s">
        <v>1429</v>
      </c>
      <c r="J39" s="28">
        <v>27005858.879999999</v>
      </c>
      <c r="K39" s="29">
        <v>27005858.879999999</v>
      </c>
      <c r="L39" s="29">
        <v>27005858.879999999</v>
      </c>
      <c r="M39" s="27" t="s">
        <v>1228</v>
      </c>
      <c r="N39" s="27" t="s">
        <v>1430</v>
      </c>
      <c r="O39" s="27" t="s">
        <v>1431</v>
      </c>
      <c r="P39" s="63">
        <v>0</v>
      </c>
      <c r="Q39" s="25">
        <v>100</v>
      </c>
      <c r="R39" s="25" t="s">
        <v>174</v>
      </c>
      <c r="S39" s="73">
        <v>8.4</v>
      </c>
      <c r="T39" s="29">
        <v>247306.4</v>
      </c>
      <c r="U39" s="28">
        <v>2077373.76</v>
      </c>
      <c r="V39" s="28">
        <v>109.2</v>
      </c>
      <c r="W39" s="28">
        <v>109.2</v>
      </c>
      <c r="X39" s="28"/>
      <c r="Y39" s="28"/>
      <c r="Z39" s="28"/>
      <c r="AA39" s="28"/>
      <c r="AB39" s="28"/>
      <c r="AC39" s="28"/>
      <c r="AD39" s="28"/>
      <c r="AE39" s="28"/>
      <c r="AF39" s="28"/>
      <c r="AG39" s="28"/>
      <c r="AH39" s="28"/>
      <c r="AI39" s="28"/>
      <c r="AJ39" s="28"/>
      <c r="AK39" s="28"/>
      <c r="AL39" s="28">
        <v>13</v>
      </c>
      <c r="AM39" s="28">
        <v>13</v>
      </c>
      <c r="AN39" s="27" t="s">
        <v>1310</v>
      </c>
      <c r="AO39" s="24">
        <v>44972</v>
      </c>
      <c r="AP39" s="24"/>
      <c r="AQ39" s="24"/>
      <c r="AR39" s="27" t="s">
        <v>47</v>
      </c>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row>
    <row r="40" spans="1:107" customFormat="1" ht="86.25" customHeight="1" x14ac:dyDescent="0.3">
      <c r="A40" s="26" t="s">
        <v>1432</v>
      </c>
      <c r="B40" s="24">
        <v>44894</v>
      </c>
      <c r="C40" s="25">
        <v>545</v>
      </c>
      <c r="D40" s="26" t="s">
        <v>1433</v>
      </c>
      <c r="E40" s="6" t="s">
        <v>1434</v>
      </c>
      <c r="F40" s="24">
        <v>44914</v>
      </c>
      <c r="G40" s="26" t="s">
        <v>1435</v>
      </c>
      <c r="H40" s="27" t="s">
        <v>1349</v>
      </c>
      <c r="I40" s="27" t="s">
        <v>1436</v>
      </c>
      <c r="J40" s="28">
        <v>209514360</v>
      </c>
      <c r="K40" s="29">
        <v>209514360</v>
      </c>
      <c r="L40" s="29">
        <v>209514360</v>
      </c>
      <c r="M40" s="27" t="s">
        <v>1437</v>
      </c>
      <c r="N40" s="27" t="s">
        <v>1438</v>
      </c>
      <c r="O40" s="27" t="s">
        <v>988</v>
      </c>
      <c r="P40" s="63">
        <v>0</v>
      </c>
      <c r="Q40" s="25">
        <v>100</v>
      </c>
      <c r="R40" s="25" t="s">
        <v>174</v>
      </c>
      <c r="S40" s="67">
        <v>2</v>
      </c>
      <c r="T40" s="29">
        <v>521180</v>
      </c>
      <c r="U40" s="28">
        <v>1042360</v>
      </c>
      <c r="V40" s="28">
        <v>402</v>
      </c>
      <c r="W40" s="28">
        <v>402</v>
      </c>
      <c r="X40" s="28"/>
      <c r="Y40" s="28"/>
      <c r="Z40" s="28"/>
      <c r="AA40" s="28"/>
      <c r="AB40" s="28"/>
      <c r="AC40" s="28"/>
      <c r="AD40" s="28"/>
      <c r="AE40" s="28"/>
      <c r="AF40" s="28"/>
      <c r="AG40" s="28"/>
      <c r="AH40" s="28"/>
      <c r="AI40" s="28"/>
      <c r="AJ40" s="28"/>
      <c r="AK40" s="28"/>
      <c r="AL40" s="28">
        <v>201</v>
      </c>
      <c r="AM40" s="28">
        <v>201</v>
      </c>
      <c r="AN40" s="27" t="s">
        <v>1310</v>
      </c>
      <c r="AO40" s="24">
        <v>44946</v>
      </c>
      <c r="AP40" s="24"/>
      <c r="AQ40" s="24"/>
      <c r="AR40" s="27" t="s">
        <v>47</v>
      </c>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row>
    <row r="41" spans="1:107" customFormat="1" ht="82.5" customHeight="1" x14ac:dyDescent="0.3">
      <c r="A41" s="26" t="s">
        <v>1439</v>
      </c>
      <c r="B41" s="24">
        <v>44895</v>
      </c>
      <c r="C41" s="25">
        <v>545</v>
      </c>
      <c r="D41" s="26" t="s">
        <v>1440</v>
      </c>
      <c r="E41" s="6" t="s">
        <v>1441</v>
      </c>
      <c r="F41" s="24">
        <v>44915</v>
      </c>
      <c r="G41" s="25" t="s">
        <v>1442</v>
      </c>
      <c r="H41" s="27" t="s">
        <v>834</v>
      </c>
      <c r="I41" s="27" t="s">
        <v>1443</v>
      </c>
      <c r="J41" s="28">
        <v>295111316.5</v>
      </c>
      <c r="K41" s="29">
        <v>295111316.5</v>
      </c>
      <c r="L41" s="29">
        <v>295111316.5</v>
      </c>
      <c r="M41" s="27" t="s">
        <v>1444</v>
      </c>
      <c r="N41" s="27" t="s">
        <v>1445</v>
      </c>
      <c r="O41" s="27" t="s">
        <v>303</v>
      </c>
      <c r="P41" s="63">
        <v>0</v>
      </c>
      <c r="Q41" s="25">
        <v>100</v>
      </c>
      <c r="R41" s="25" t="s">
        <v>1446</v>
      </c>
      <c r="S41" s="67">
        <v>2</v>
      </c>
      <c r="T41" s="29">
        <v>333082.75</v>
      </c>
      <c r="U41" s="28">
        <v>666165.5</v>
      </c>
      <c r="V41" s="28">
        <v>886</v>
      </c>
      <c r="W41" s="28">
        <v>326</v>
      </c>
      <c r="X41" s="28"/>
      <c r="Y41" s="28"/>
      <c r="Z41" s="28"/>
      <c r="AA41" s="28"/>
      <c r="AB41" s="28">
        <v>560</v>
      </c>
      <c r="AC41" s="28"/>
      <c r="AD41" s="28"/>
      <c r="AE41" s="28"/>
      <c r="AF41" s="28"/>
      <c r="AG41" s="28"/>
      <c r="AH41" s="28"/>
      <c r="AI41" s="28"/>
      <c r="AJ41" s="28"/>
      <c r="AK41" s="28"/>
      <c r="AL41" s="28">
        <v>443</v>
      </c>
      <c r="AM41" s="28">
        <v>443</v>
      </c>
      <c r="AN41" s="27" t="s">
        <v>1447</v>
      </c>
      <c r="AO41" s="24">
        <v>44986</v>
      </c>
      <c r="AP41" s="24">
        <v>45047</v>
      </c>
      <c r="AQ41" s="24"/>
      <c r="AR41" s="27" t="s">
        <v>47</v>
      </c>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row>
    <row r="42" spans="1:107" customFormat="1" ht="91.2" customHeight="1" x14ac:dyDescent="0.3">
      <c r="A42" s="26" t="s">
        <v>1448</v>
      </c>
      <c r="B42" s="24">
        <v>44895</v>
      </c>
      <c r="C42" s="25">
        <v>545</v>
      </c>
      <c r="D42" s="26" t="s">
        <v>1449</v>
      </c>
      <c r="E42" s="6" t="s">
        <v>1450</v>
      </c>
      <c r="F42" s="24">
        <v>44918</v>
      </c>
      <c r="G42" s="25" t="s">
        <v>1451</v>
      </c>
      <c r="H42" s="27" t="s">
        <v>758</v>
      </c>
      <c r="I42" s="27" t="s">
        <v>1413</v>
      </c>
      <c r="J42" s="28">
        <v>292852859.04000002</v>
      </c>
      <c r="K42" s="29">
        <v>303469881.12</v>
      </c>
      <c r="L42" s="29">
        <v>303469881.12</v>
      </c>
      <c r="M42" s="27" t="s">
        <v>1391</v>
      </c>
      <c r="N42" s="27" t="s">
        <v>1414</v>
      </c>
      <c r="O42" s="27" t="s">
        <v>1393</v>
      </c>
      <c r="P42" s="63">
        <v>0</v>
      </c>
      <c r="Q42" s="25">
        <v>100</v>
      </c>
      <c r="R42" s="25" t="s">
        <v>156</v>
      </c>
      <c r="S42" s="67">
        <v>112</v>
      </c>
      <c r="T42" s="29">
        <v>7899.57</v>
      </c>
      <c r="U42" s="28">
        <v>884751.84</v>
      </c>
      <c r="V42" s="28">
        <v>38416</v>
      </c>
      <c r="W42" s="28">
        <v>20720</v>
      </c>
      <c r="X42" s="28"/>
      <c r="Y42" s="28"/>
      <c r="Z42" s="28"/>
      <c r="AA42" s="28"/>
      <c r="AB42" s="28">
        <v>17696</v>
      </c>
      <c r="AC42" s="28"/>
      <c r="AD42" s="28"/>
      <c r="AE42" s="28"/>
      <c r="AF42" s="28"/>
      <c r="AG42" s="28"/>
      <c r="AH42" s="28"/>
      <c r="AI42" s="28"/>
      <c r="AJ42" s="28"/>
      <c r="AK42" s="28"/>
      <c r="AL42" s="28">
        <v>343</v>
      </c>
      <c r="AM42" s="28">
        <v>343</v>
      </c>
      <c r="AN42" s="27" t="s">
        <v>1452</v>
      </c>
      <c r="AO42" s="24">
        <v>45017</v>
      </c>
      <c r="AP42" s="24">
        <v>45108</v>
      </c>
      <c r="AQ42" s="24"/>
      <c r="AR42" s="27" t="s">
        <v>47</v>
      </c>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row>
    <row r="43" spans="1:107" customFormat="1" ht="90" customHeight="1" x14ac:dyDescent="0.3">
      <c r="A43" s="26" t="s">
        <v>1453</v>
      </c>
      <c r="B43" s="24">
        <v>44895</v>
      </c>
      <c r="C43" s="25">
        <v>545</v>
      </c>
      <c r="D43" s="26" t="s">
        <v>1454</v>
      </c>
      <c r="E43" s="6" t="s">
        <v>1455</v>
      </c>
      <c r="F43" s="24">
        <v>44918</v>
      </c>
      <c r="G43" s="25" t="s">
        <v>1456</v>
      </c>
      <c r="H43" s="27" t="s">
        <v>758</v>
      </c>
      <c r="I43" s="27" t="s">
        <v>1413</v>
      </c>
      <c r="J43" s="28">
        <v>285774844.31999999</v>
      </c>
      <c r="K43" s="29">
        <v>292852859.04000002</v>
      </c>
      <c r="L43" s="29">
        <v>292852859.04000002</v>
      </c>
      <c r="M43" s="27" t="s">
        <v>1391</v>
      </c>
      <c r="N43" s="27" t="s">
        <v>1414</v>
      </c>
      <c r="O43" s="27" t="s">
        <v>1393</v>
      </c>
      <c r="P43" s="63">
        <v>0</v>
      </c>
      <c r="Q43" s="25">
        <v>100</v>
      </c>
      <c r="R43" s="25" t="s">
        <v>156</v>
      </c>
      <c r="S43" s="67">
        <v>112</v>
      </c>
      <c r="T43" s="29">
        <v>7899.5700000000006</v>
      </c>
      <c r="U43" s="28">
        <v>884751.84000000008</v>
      </c>
      <c r="V43" s="28">
        <v>37072</v>
      </c>
      <c r="W43" s="28">
        <v>20272</v>
      </c>
      <c r="X43" s="28"/>
      <c r="Y43" s="28"/>
      <c r="Z43" s="28"/>
      <c r="AA43" s="28"/>
      <c r="AB43" s="28">
        <v>16800</v>
      </c>
      <c r="AC43" s="28"/>
      <c r="AD43" s="28"/>
      <c r="AE43" s="28"/>
      <c r="AF43" s="28"/>
      <c r="AG43" s="28"/>
      <c r="AH43" s="28"/>
      <c r="AI43" s="28"/>
      <c r="AJ43" s="28"/>
      <c r="AK43" s="28"/>
      <c r="AL43" s="28">
        <v>331</v>
      </c>
      <c r="AM43" s="28">
        <v>331</v>
      </c>
      <c r="AN43" s="27" t="s">
        <v>1457</v>
      </c>
      <c r="AO43" s="24">
        <v>45017</v>
      </c>
      <c r="AP43" s="24">
        <v>45108</v>
      </c>
      <c r="AQ43" s="24"/>
      <c r="AR43" s="27" t="s">
        <v>47</v>
      </c>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row>
    <row r="44" spans="1:107" customFormat="1" ht="92.4" customHeight="1" x14ac:dyDescent="0.3">
      <c r="A44" s="26" t="s">
        <v>1458</v>
      </c>
      <c r="B44" s="24">
        <v>44895</v>
      </c>
      <c r="C44" s="25">
        <v>545</v>
      </c>
      <c r="D44" s="26" t="s">
        <v>1459</v>
      </c>
      <c r="E44" s="6" t="s">
        <v>1460</v>
      </c>
      <c r="F44" s="24">
        <v>44918</v>
      </c>
      <c r="G44" s="25" t="s">
        <v>1461</v>
      </c>
      <c r="H44" s="27" t="s">
        <v>758</v>
      </c>
      <c r="I44" s="27" t="s">
        <v>1413</v>
      </c>
      <c r="J44" s="28">
        <v>291083355.36000001</v>
      </c>
      <c r="K44" s="29">
        <v>328242932.63999999</v>
      </c>
      <c r="L44" s="29">
        <v>328242932.63999999</v>
      </c>
      <c r="M44" s="27" t="s">
        <v>1391</v>
      </c>
      <c r="N44" s="27" t="s">
        <v>1414</v>
      </c>
      <c r="O44" s="27" t="s">
        <v>1393</v>
      </c>
      <c r="P44" s="63">
        <v>0</v>
      </c>
      <c r="Q44" s="25">
        <v>100</v>
      </c>
      <c r="R44" s="25" t="s">
        <v>156</v>
      </c>
      <c r="S44" s="67">
        <v>112</v>
      </c>
      <c r="T44" s="29">
        <v>7899.57</v>
      </c>
      <c r="U44" s="28">
        <v>884751.84</v>
      </c>
      <c r="V44" s="28">
        <v>41552</v>
      </c>
      <c r="W44" s="28">
        <v>20720</v>
      </c>
      <c r="X44" s="28"/>
      <c r="Y44" s="28"/>
      <c r="Z44" s="28"/>
      <c r="AA44" s="28"/>
      <c r="AB44" s="28">
        <v>20832</v>
      </c>
      <c r="AC44" s="28"/>
      <c r="AD44" s="28"/>
      <c r="AE44" s="28"/>
      <c r="AF44" s="28"/>
      <c r="AG44" s="28"/>
      <c r="AH44" s="28"/>
      <c r="AI44" s="28"/>
      <c r="AJ44" s="28"/>
      <c r="AK44" s="28"/>
      <c r="AL44" s="28">
        <v>371</v>
      </c>
      <c r="AM44" s="28">
        <v>371</v>
      </c>
      <c r="AN44" s="27" t="s">
        <v>1462</v>
      </c>
      <c r="AO44" s="24">
        <v>45017</v>
      </c>
      <c r="AP44" s="24">
        <v>45108</v>
      </c>
      <c r="AQ44" s="24"/>
      <c r="AR44" s="27" t="s">
        <v>47</v>
      </c>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row>
    <row r="45" spans="1:107" customFormat="1" ht="93.6" x14ac:dyDescent="0.3">
      <c r="A45" s="26" t="s">
        <v>1463</v>
      </c>
      <c r="B45" s="24">
        <v>44895</v>
      </c>
      <c r="C45" s="25">
        <v>545</v>
      </c>
      <c r="D45" s="26" t="s">
        <v>1464</v>
      </c>
      <c r="E45" s="6" t="s">
        <v>1465</v>
      </c>
      <c r="F45" s="24">
        <v>44915</v>
      </c>
      <c r="G45" s="26" t="s">
        <v>1466</v>
      </c>
      <c r="H45" s="27" t="s">
        <v>834</v>
      </c>
      <c r="I45" s="27" t="s">
        <v>1443</v>
      </c>
      <c r="J45" s="28">
        <v>296443647.5</v>
      </c>
      <c r="K45" s="29">
        <v>354400046</v>
      </c>
      <c r="L45" s="29">
        <v>354400046</v>
      </c>
      <c r="M45" s="27" t="s">
        <v>1444</v>
      </c>
      <c r="N45" s="27" t="s">
        <v>1445</v>
      </c>
      <c r="O45" s="27" t="s">
        <v>303</v>
      </c>
      <c r="P45" s="63">
        <v>0</v>
      </c>
      <c r="Q45" s="25">
        <v>100</v>
      </c>
      <c r="R45" s="25" t="s">
        <v>1446</v>
      </c>
      <c r="S45" s="67">
        <v>2</v>
      </c>
      <c r="T45" s="29">
        <v>333082.75</v>
      </c>
      <c r="U45" s="28">
        <v>666165.5</v>
      </c>
      <c r="V45" s="28">
        <v>1064</v>
      </c>
      <c r="W45" s="28">
        <v>332</v>
      </c>
      <c r="X45" s="28"/>
      <c r="Y45" s="28"/>
      <c r="Z45" s="28"/>
      <c r="AA45" s="28"/>
      <c r="AB45" s="28">
        <v>732</v>
      </c>
      <c r="AC45" s="28"/>
      <c r="AD45" s="28"/>
      <c r="AE45" s="28"/>
      <c r="AF45" s="28"/>
      <c r="AG45" s="28"/>
      <c r="AH45" s="28"/>
      <c r="AI45" s="28"/>
      <c r="AJ45" s="28"/>
      <c r="AK45" s="28"/>
      <c r="AL45" s="28">
        <v>532</v>
      </c>
      <c r="AM45" s="28">
        <v>532</v>
      </c>
      <c r="AN45" s="27" t="s">
        <v>1467</v>
      </c>
      <c r="AO45" s="24">
        <v>44986</v>
      </c>
      <c r="AP45" s="24">
        <v>45047</v>
      </c>
      <c r="AQ45" s="24"/>
      <c r="AR45" s="27" t="s">
        <v>47</v>
      </c>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row>
    <row r="46" spans="1:107" customFormat="1" ht="93.6" x14ac:dyDescent="0.3">
      <c r="A46" s="26" t="s">
        <v>1468</v>
      </c>
      <c r="B46" s="24">
        <v>44895</v>
      </c>
      <c r="C46" s="25">
        <v>545</v>
      </c>
      <c r="D46" s="26" t="s">
        <v>1469</v>
      </c>
      <c r="E46" s="6" t="s">
        <v>1470</v>
      </c>
      <c r="F46" s="24">
        <v>44915</v>
      </c>
      <c r="G46" s="26" t="s">
        <v>1471</v>
      </c>
      <c r="H46" s="27" t="s">
        <v>834</v>
      </c>
      <c r="I46" s="27" t="s">
        <v>1443</v>
      </c>
      <c r="J46" s="28">
        <v>276458682.5</v>
      </c>
      <c r="K46" s="29">
        <v>276458682.5</v>
      </c>
      <c r="L46" s="29">
        <v>276458682.5</v>
      </c>
      <c r="M46" s="27" t="s">
        <v>1444</v>
      </c>
      <c r="N46" s="27" t="s">
        <v>1445</v>
      </c>
      <c r="O46" s="27" t="s">
        <v>303</v>
      </c>
      <c r="P46" s="63">
        <v>0</v>
      </c>
      <c r="Q46" s="25">
        <v>100</v>
      </c>
      <c r="R46" s="25" t="s">
        <v>1446</v>
      </c>
      <c r="S46" s="67">
        <v>2</v>
      </c>
      <c r="T46" s="29">
        <v>333082.75</v>
      </c>
      <c r="U46" s="28">
        <v>666165.5</v>
      </c>
      <c r="V46" s="28">
        <v>830</v>
      </c>
      <c r="W46" s="28">
        <v>306</v>
      </c>
      <c r="X46" s="28"/>
      <c r="Y46" s="28"/>
      <c r="Z46" s="28"/>
      <c r="AA46" s="28"/>
      <c r="AB46" s="28">
        <v>524</v>
      </c>
      <c r="AC46" s="28"/>
      <c r="AD46" s="28"/>
      <c r="AE46" s="28"/>
      <c r="AF46" s="28"/>
      <c r="AG46" s="28"/>
      <c r="AH46" s="28"/>
      <c r="AI46" s="28"/>
      <c r="AJ46" s="28"/>
      <c r="AK46" s="28"/>
      <c r="AL46" s="28">
        <v>415</v>
      </c>
      <c r="AM46" s="28">
        <v>415</v>
      </c>
      <c r="AN46" s="27" t="s">
        <v>1472</v>
      </c>
      <c r="AO46" s="24">
        <v>44986</v>
      </c>
      <c r="AP46" s="24">
        <v>45047</v>
      </c>
      <c r="AQ46" s="24"/>
      <c r="AR46" s="27" t="s">
        <v>47</v>
      </c>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row>
    <row r="47" spans="1:107" customFormat="1" ht="93.6" x14ac:dyDescent="0.3">
      <c r="A47" s="26" t="s">
        <v>1473</v>
      </c>
      <c r="B47" s="24">
        <v>44895</v>
      </c>
      <c r="C47" s="25">
        <v>545</v>
      </c>
      <c r="D47" s="26" t="s">
        <v>1474</v>
      </c>
      <c r="E47" s="6" t="s">
        <v>1475</v>
      </c>
      <c r="F47" s="24">
        <v>44918</v>
      </c>
      <c r="G47" s="26" t="s">
        <v>1476</v>
      </c>
      <c r="H47" s="27" t="s">
        <v>758</v>
      </c>
      <c r="I47" s="27" t="s">
        <v>1477</v>
      </c>
      <c r="J47" s="28">
        <v>299107789.33999997</v>
      </c>
      <c r="K47" s="29">
        <v>316806475.10000002</v>
      </c>
      <c r="L47" s="29">
        <v>316806475.10000002</v>
      </c>
      <c r="M47" s="27" t="s">
        <v>1478</v>
      </c>
      <c r="N47" s="27" t="s">
        <v>1479</v>
      </c>
      <c r="O47" s="27" t="s">
        <v>1393</v>
      </c>
      <c r="P47" s="63">
        <v>0</v>
      </c>
      <c r="Q47" s="25">
        <v>100</v>
      </c>
      <c r="R47" s="25" t="s">
        <v>540</v>
      </c>
      <c r="S47" s="73">
        <v>27854.400000000001</v>
      </c>
      <c r="T47" s="29">
        <v>31.769999999598877</v>
      </c>
      <c r="U47" s="28">
        <v>884934.28798882698</v>
      </c>
      <c r="V47" s="28">
        <v>9971875.1999999993</v>
      </c>
      <c r="W47" s="28">
        <v>5543025.5999999996</v>
      </c>
      <c r="X47" s="28"/>
      <c r="Y47" s="28"/>
      <c r="Z47" s="28"/>
      <c r="AA47" s="28"/>
      <c r="AB47" s="28">
        <v>4428849.5999999996</v>
      </c>
      <c r="AC47" s="28"/>
      <c r="AD47" s="28"/>
      <c r="AE47" s="28"/>
      <c r="AF47" s="28"/>
      <c r="AG47" s="28"/>
      <c r="AH47" s="28"/>
      <c r="AI47" s="28"/>
      <c r="AJ47" s="28"/>
      <c r="AK47" s="28"/>
      <c r="AL47" s="28">
        <v>357.99999999999994</v>
      </c>
      <c r="AM47" s="28">
        <v>358</v>
      </c>
      <c r="AN47" s="27" t="s">
        <v>1394</v>
      </c>
      <c r="AO47" s="24">
        <v>45017</v>
      </c>
      <c r="AP47" s="24">
        <v>45108</v>
      </c>
      <c r="AQ47" s="24"/>
      <c r="AR47" s="27" t="s">
        <v>47</v>
      </c>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row>
    <row r="48" spans="1:107" customFormat="1" ht="57.6" x14ac:dyDescent="0.3">
      <c r="A48" s="26" t="s">
        <v>1480</v>
      </c>
      <c r="B48" s="24">
        <v>44895</v>
      </c>
      <c r="C48" s="25">
        <v>545</v>
      </c>
      <c r="D48" s="26" t="s">
        <v>416</v>
      </c>
      <c r="E48" s="6" t="s">
        <v>1481</v>
      </c>
      <c r="F48" s="24" t="s">
        <v>416</v>
      </c>
      <c r="G48" s="25" t="s">
        <v>416</v>
      </c>
      <c r="H48" s="27" t="s">
        <v>416</v>
      </c>
      <c r="I48" s="27" t="s">
        <v>1482</v>
      </c>
      <c r="J48" s="28" t="s">
        <v>416</v>
      </c>
      <c r="K48" s="29" t="s">
        <v>416</v>
      </c>
      <c r="L48" s="29" t="s">
        <v>416</v>
      </c>
      <c r="M48" s="27"/>
      <c r="N48" s="27"/>
      <c r="O48" s="27"/>
      <c r="P48" s="63"/>
      <c r="Q48" s="25"/>
      <c r="R48" s="25"/>
      <c r="S48" s="73"/>
      <c r="T48" s="29" t="e">
        <v>#VALUE!</v>
      </c>
      <c r="U48" s="28" t="e">
        <v>#VALUE!</v>
      </c>
      <c r="V48" s="28"/>
      <c r="W48" s="28"/>
      <c r="X48" s="28"/>
      <c r="Y48" s="28"/>
      <c r="Z48" s="28"/>
      <c r="AA48" s="28"/>
      <c r="AB48" s="28"/>
      <c r="AC48" s="28"/>
      <c r="AD48" s="28"/>
      <c r="AE48" s="28"/>
      <c r="AF48" s="28"/>
      <c r="AG48" s="28"/>
      <c r="AH48" s="28"/>
      <c r="AI48" s="28"/>
      <c r="AJ48" s="28"/>
      <c r="AK48" s="28"/>
      <c r="AL48" s="28" t="e">
        <v>#DIV/0!</v>
      </c>
      <c r="AM48" s="28" t="e">
        <v>#DIV/0!</v>
      </c>
      <c r="AN48" s="27"/>
      <c r="AO48" s="24"/>
      <c r="AP48" s="24"/>
      <c r="AQ48" s="24"/>
      <c r="AR48" s="27"/>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row>
    <row r="49" spans="1:107" customFormat="1" ht="93.6" x14ac:dyDescent="0.3">
      <c r="A49" s="26" t="s">
        <v>1483</v>
      </c>
      <c r="B49" s="24">
        <v>44895</v>
      </c>
      <c r="C49" s="25">
        <v>545</v>
      </c>
      <c r="D49" s="26" t="s">
        <v>1484</v>
      </c>
      <c r="E49" s="6" t="s">
        <v>1485</v>
      </c>
      <c r="F49" s="24">
        <v>44918</v>
      </c>
      <c r="G49" s="25" t="s">
        <v>1486</v>
      </c>
      <c r="H49" s="27" t="s">
        <v>758</v>
      </c>
      <c r="I49" s="27" t="s">
        <v>1477</v>
      </c>
      <c r="J49" s="28">
        <v>282294037.87</v>
      </c>
      <c r="K49" s="29">
        <v>352203846.62</v>
      </c>
      <c r="L49" s="29">
        <v>352203846.62</v>
      </c>
      <c r="M49" s="27" t="s">
        <v>1478</v>
      </c>
      <c r="N49" s="27" t="s">
        <v>1479</v>
      </c>
      <c r="O49" s="27" t="s">
        <v>1393</v>
      </c>
      <c r="P49" s="63">
        <v>0</v>
      </c>
      <c r="Q49" s="25">
        <v>100</v>
      </c>
      <c r="R49" s="25" t="s">
        <v>540</v>
      </c>
      <c r="S49" s="73">
        <v>27854.400000000001</v>
      </c>
      <c r="T49" s="29">
        <v>39.637805642183061</v>
      </c>
      <c r="U49" s="28">
        <v>1104087.293479624</v>
      </c>
      <c r="V49" s="28">
        <v>8885553.5999999996</v>
      </c>
      <c r="W49" s="28">
        <v>5208772.8</v>
      </c>
      <c r="X49" s="28"/>
      <c r="Y49" s="28"/>
      <c r="Z49" s="28"/>
      <c r="AA49" s="28"/>
      <c r="AB49" s="28">
        <v>5877278.4000000004</v>
      </c>
      <c r="AC49" s="28"/>
      <c r="AD49" s="28"/>
      <c r="AE49" s="28"/>
      <c r="AF49" s="28"/>
      <c r="AG49" s="28"/>
      <c r="AH49" s="28"/>
      <c r="AI49" s="28"/>
      <c r="AJ49" s="28"/>
      <c r="AK49" s="28"/>
      <c r="AL49" s="28">
        <v>318.99999999999994</v>
      </c>
      <c r="AM49" s="28">
        <v>319</v>
      </c>
      <c r="AN49" s="27" t="s">
        <v>1487</v>
      </c>
      <c r="AO49" s="24">
        <v>45017</v>
      </c>
      <c r="AP49" s="24">
        <v>45108</v>
      </c>
      <c r="AQ49" s="24"/>
      <c r="AR49" s="27" t="s">
        <v>47</v>
      </c>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row>
    <row r="50" spans="1:107" customFormat="1" ht="57.6" x14ac:dyDescent="0.3">
      <c r="A50" s="26" t="s">
        <v>1488</v>
      </c>
      <c r="B50" s="24">
        <v>44895</v>
      </c>
      <c r="C50" s="25">
        <v>545</v>
      </c>
      <c r="D50" s="26" t="s">
        <v>1489</v>
      </c>
      <c r="E50" s="6" t="s">
        <v>1490</v>
      </c>
      <c r="F50" s="24">
        <v>44915</v>
      </c>
      <c r="G50" s="25" t="s">
        <v>1491</v>
      </c>
      <c r="H50" s="27" t="s">
        <v>834</v>
      </c>
      <c r="I50" s="27" t="s">
        <v>1492</v>
      </c>
      <c r="J50" s="28">
        <v>23366039.399999999</v>
      </c>
      <c r="K50" s="29">
        <v>23366039.399999999</v>
      </c>
      <c r="L50" s="29">
        <v>23366039.399999999</v>
      </c>
      <c r="M50" s="27" t="s">
        <v>1493</v>
      </c>
      <c r="N50" s="27" t="s">
        <v>1494</v>
      </c>
      <c r="O50" s="27" t="s">
        <v>303</v>
      </c>
      <c r="P50" s="63">
        <v>0</v>
      </c>
      <c r="Q50" s="25">
        <v>100</v>
      </c>
      <c r="R50" s="25" t="s">
        <v>156</v>
      </c>
      <c r="S50" s="67">
        <v>30</v>
      </c>
      <c r="T50" s="29">
        <v>2426.3799999999997</v>
      </c>
      <c r="U50" s="28">
        <v>72791.399999999994</v>
      </c>
      <c r="V50" s="28">
        <v>9630</v>
      </c>
      <c r="W50" s="28">
        <v>4500</v>
      </c>
      <c r="X50" s="28"/>
      <c r="Y50" s="28"/>
      <c r="Z50" s="28"/>
      <c r="AA50" s="28"/>
      <c r="AB50" s="28">
        <v>5130</v>
      </c>
      <c r="AC50" s="28"/>
      <c r="AD50" s="28"/>
      <c r="AE50" s="28"/>
      <c r="AF50" s="28"/>
      <c r="AG50" s="28"/>
      <c r="AH50" s="28"/>
      <c r="AI50" s="28"/>
      <c r="AJ50" s="28"/>
      <c r="AK50" s="28"/>
      <c r="AL50" s="28">
        <v>321</v>
      </c>
      <c r="AM50" s="28">
        <v>321</v>
      </c>
      <c r="AN50" s="27" t="s">
        <v>1310</v>
      </c>
      <c r="AO50" s="24">
        <v>44946</v>
      </c>
      <c r="AP50" s="24">
        <v>44986</v>
      </c>
      <c r="AQ50" s="24"/>
      <c r="AR50" s="27" t="s">
        <v>47</v>
      </c>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row>
    <row r="51" spans="1:107" customFormat="1" ht="57.6" x14ac:dyDescent="0.3">
      <c r="A51" s="26" t="s">
        <v>1495</v>
      </c>
      <c r="B51" s="24">
        <v>44895</v>
      </c>
      <c r="C51" s="25">
        <v>545</v>
      </c>
      <c r="D51" s="26" t="s">
        <v>1496</v>
      </c>
      <c r="E51" s="6" t="s">
        <v>1497</v>
      </c>
      <c r="F51" s="24">
        <v>44915</v>
      </c>
      <c r="G51" s="25" t="s">
        <v>1498</v>
      </c>
      <c r="H51" s="27" t="s">
        <v>834</v>
      </c>
      <c r="I51" s="27" t="s">
        <v>1499</v>
      </c>
      <c r="J51" s="28">
        <v>28563777</v>
      </c>
      <c r="K51" s="29">
        <v>28563777</v>
      </c>
      <c r="L51" s="29">
        <v>28563777</v>
      </c>
      <c r="M51" s="27" t="s">
        <v>1493</v>
      </c>
      <c r="N51" s="27" t="s">
        <v>1500</v>
      </c>
      <c r="O51" s="27" t="s">
        <v>303</v>
      </c>
      <c r="P51" s="63">
        <v>0</v>
      </c>
      <c r="Q51" s="25">
        <v>100</v>
      </c>
      <c r="R51" s="25" t="s">
        <v>156</v>
      </c>
      <c r="S51" s="67">
        <v>30</v>
      </c>
      <c r="T51" s="29">
        <v>1455.85</v>
      </c>
      <c r="U51" s="28">
        <v>43675.5</v>
      </c>
      <c r="V51" s="28">
        <v>19620</v>
      </c>
      <c r="W51" s="28">
        <v>7200</v>
      </c>
      <c r="X51" s="28"/>
      <c r="Y51" s="28"/>
      <c r="Z51" s="28"/>
      <c r="AA51" s="28"/>
      <c r="AB51" s="28">
        <v>12420</v>
      </c>
      <c r="AC51" s="28"/>
      <c r="AD51" s="28"/>
      <c r="AE51" s="28"/>
      <c r="AF51" s="28"/>
      <c r="AG51" s="28"/>
      <c r="AH51" s="28"/>
      <c r="AI51" s="28"/>
      <c r="AJ51" s="28"/>
      <c r="AK51" s="28"/>
      <c r="AL51" s="28">
        <v>654</v>
      </c>
      <c r="AM51" s="28">
        <v>654</v>
      </c>
      <c r="AN51" s="27" t="s">
        <v>1310</v>
      </c>
      <c r="AO51" s="24">
        <v>44946</v>
      </c>
      <c r="AP51" s="24">
        <v>45108</v>
      </c>
      <c r="AQ51" s="24"/>
      <c r="AR51" s="27" t="s">
        <v>47</v>
      </c>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row>
    <row r="52" spans="1:107" customFormat="1" ht="92.4" customHeight="1" x14ac:dyDescent="0.3">
      <c r="A52" s="26" t="s">
        <v>1501</v>
      </c>
      <c r="B52" s="24">
        <v>44895</v>
      </c>
      <c r="C52" s="25">
        <v>545</v>
      </c>
      <c r="D52" s="26" t="s">
        <v>1502</v>
      </c>
      <c r="E52" s="6" t="s">
        <v>1503</v>
      </c>
      <c r="F52" s="24">
        <v>44918</v>
      </c>
      <c r="G52" s="25" t="s">
        <v>1504</v>
      </c>
      <c r="H52" s="27" t="s">
        <v>758</v>
      </c>
      <c r="I52" s="27" t="s">
        <v>1477</v>
      </c>
      <c r="J52" s="28">
        <v>263710417.81999999</v>
      </c>
      <c r="K52" s="29">
        <v>313266737.94999999</v>
      </c>
      <c r="L52" s="29">
        <v>313266737.94999999</v>
      </c>
      <c r="M52" s="27" t="s">
        <v>1478</v>
      </c>
      <c r="N52" s="27" t="s">
        <v>1479</v>
      </c>
      <c r="O52" s="27" t="s">
        <v>1393</v>
      </c>
      <c r="P52" s="63">
        <v>0</v>
      </c>
      <c r="Q52" s="25">
        <v>100</v>
      </c>
      <c r="R52" s="25" t="s">
        <v>540</v>
      </c>
      <c r="S52" s="73">
        <v>27854.400000000001</v>
      </c>
      <c r="T52" s="29">
        <v>31.769999999797168</v>
      </c>
      <c r="U52" s="28">
        <v>884934.28799435031</v>
      </c>
      <c r="V52" s="28">
        <v>9860457.5999999996</v>
      </c>
      <c r="W52" s="28">
        <v>4846665.5999999996</v>
      </c>
      <c r="X52" s="28"/>
      <c r="Y52" s="28"/>
      <c r="Z52" s="28"/>
      <c r="AA52" s="28"/>
      <c r="AB52" s="28">
        <v>5013792</v>
      </c>
      <c r="AC52" s="28"/>
      <c r="AD52" s="28"/>
      <c r="AE52" s="28"/>
      <c r="AF52" s="28"/>
      <c r="AG52" s="28"/>
      <c r="AH52" s="28"/>
      <c r="AI52" s="28"/>
      <c r="AJ52" s="28"/>
      <c r="AK52" s="28"/>
      <c r="AL52" s="28">
        <v>353.99999999999994</v>
      </c>
      <c r="AM52" s="28">
        <v>354</v>
      </c>
      <c r="AN52" s="27" t="s">
        <v>1505</v>
      </c>
      <c r="AO52" s="24">
        <v>45017</v>
      </c>
      <c r="AP52" s="24">
        <v>45108</v>
      </c>
      <c r="AQ52" s="24"/>
      <c r="AR52" s="27" t="s">
        <v>47</v>
      </c>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row>
    <row r="53" spans="1:107" customFormat="1" ht="101.4" customHeight="1" x14ac:dyDescent="0.3">
      <c r="A53" s="26" t="s">
        <v>1506</v>
      </c>
      <c r="B53" s="24">
        <v>44896</v>
      </c>
      <c r="C53" s="25">
        <v>545</v>
      </c>
      <c r="D53" s="26" t="s">
        <v>1507</v>
      </c>
      <c r="E53" s="6" t="s">
        <v>1508</v>
      </c>
      <c r="F53" s="24">
        <v>44918</v>
      </c>
      <c r="G53" s="25" t="s">
        <v>1509</v>
      </c>
      <c r="H53" s="27" t="s">
        <v>834</v>
      </c>
      <c r="I53" s="27" t="s">
        <v>1443</v>
      </c>
      <c r="J53" s="28">
        <v>187858671</v>
      </c>
      <c r="K53" s="29">
        <v>187858671</v>
      </c>
      <c r="L53" s="29">
        <v>187858671</v>
      </c>
      <c r="M53" s="27" t="s">
        <v>1444</v>
      </c>
      <c r="N53" s="27" t="s">
        <v>1445</v>
      </c>
      <c r="O53" s="27" t="s">
        <v>303</v>
      </c>
      <c r="P53" s="63">
        <v>0</v>
      </c>
      <c r="Q53" s="25">
        <v>100</v>
      </c>
      <c r="R53" s="25" t="s">
        <v>1446</v>
      </c>
      <c r="S53" s="67">
        <v>2</v>
      </c>
      <c r="T53" s="29">
        <v>333082.75</v>
      </c>
      <c r="U53" s="28">
        <v>666165.5</v>
      </c>
      <c r="V53" s="28">
        <v>564</v>
      </c>
      <c r="W53" s="28">
        <v>206</v>
      </c>
      <c r="X53" s="28"/>
      <c r="Y53" s="28"/>
      <c r="Z53" s="28"/>
      <c r="AA53" s="28"/>
      <c r="AB53" s="28">
        <v>358</v>
      </c>
      <c r="AC53" s="28"/>
      <c r="AD53" s="28"/>
      <c r="AE53" s="28"/>
      <c r="AF53" s="28"/>
      <c r="AG53" s="28"/>
      <c r="AH53" s="28"/>
      <c r="AI53" s="28"/>
      <c r="AJ53" s="28"/>
      <c r="AK53" s="28"/>
      <c r="AL53" s="28">
        <v>282</v>
      </c>
      <c r="AM53" s="28">
        <v>282</v>
      </c>
      <c r="AN53" s="27" t="s">
        <v>1510</v>
      </c>
      <c r="AO53" s="24">
        <v>44986</v>
      </c>
      <c r="AP53" s="24">
        <v>45047</v>
      </c>
      <c r="AQ53" s="24"/>
      <c r="AR53" s="27" t="s">
        <v>47</v>
      </c>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row>
    <row r="54" spans="1:107" customFormat="1" ht="84" customHeight="1" x14ac:dyDescent="0.3">
      <c r="A54" s="26" t="s">
        <v>1511</v>
      </c>
      <c r="B54" s="24">
        <v>44896</v>
      </c>
      <c r="C54" s="25">
        <v>545</v>
      </c>
      <c r="D54" s="26" t="s">
        <v>1512</v>
      </c>
      <c r="E54" s="6" t="s">
        <v>1513</v>
      </c>
      <c r="F54" s="24">
        <v>44918</v>
      </c>
      <c r="G54" s="25" t="s">
        <v>1514</v>
      </c>
      <c r="H54" s="27" t="s">
        <v>834</v>
      </c>
      <c r="I54" s="27" t="s">
        <v>1443</v>
      </c>
      <c r="J54" s="28">
        <v>288449661.5</v>
      </c>
      <c r="K54" s="29">
        <v>288449661.5</v>
      </c>
      <c r="L54" s="29">
        <v>288449661.5</v>
      </c>
      <c r="M54" s="27" t="s">
        <v>1444</v>
      </c>
      <c r="N54" s="27" t="s">
        <v>1445</v>
      </c>
      <c r="O54" s="27" t="s">
        <v>303</v>
      </c>
      <c r="P54" s="63">
        <v>0</v>
      </c>
      <c r="Q54" s="25">
        <v>100</v>
      </c>
      <c r="R54" s="25" t="s">
        <v>1446</v>
      </c>
      <c r="S54" s="67">
        <v>2</v>
      </c>
      <c r="T54" s="29">
        <v>333082.75</v>
      </c>
      <c r="U54" s="28">
        <v>666165.5</v>
      </c>
      <c r="V54" s="28">
        <v>866</v>
      </c>
      <c r="W54" s="28">
        <v>320</v>
      </c>
      <c r="X54" s="28"/>
      <c r="Y54" s="28"/>
      <c r="Z54" s="28"/>
      <c r="AA54" s="28"/>
      <c r="AB54" s="28">
        <v>546</v>
      </c>
      <c r="AC54" s="28"/>
      <c r="AD54" s="28"/>
      <c r="AE54" s="28"/>
      <c r="AF54" s="28"/>
      <c r="AG54" s="28"/>
      <c r="AH54" s="28"/>
      <c r="AI54" s="28"/>
      <c r="AJ54" s="28"/>
      <c r="AK54" s="28"/>
      <c r="AL54" s="28">
        <v>433</v>
      </c>
      <c r="AM54" s="28">
        <v>433</v>
      </c>
      <c r="AN54" s="27" t="s">
        <v>1515</v>
      </c>
      <c r="AO54" s="24">
        <v>44986</v>
      </c>
      <c r="AP54" s="24">
        <v>45047</v>
      </c>
      <c r="AQ54" s="24"/>
      <c r="AR54" s="27" t="s">
        <v>47</v>
      </c>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row>
    <row r="55" spans="1:107" customFormat="1" ht="76.2" customHeight="1" x14ac:dyDescent="0.3">
      <c r="A55" s="26" t="s">
        <v>1516</v>
      </c>
      <c r="B55" s="24">
        <v>44896</v>
      </c>
      <c r="C55" s="25">
        <v>545</v>
      </c>
      <c r="D55" s="26" t="s">
        <v>1517</v>
      </c>
      <c r="E55" s="6" t="s">
        <v>1518</v>
      </c>
      <c r="F55" s="24">
        <v>44918</v>
      </c>
      <c r="G55" s="25" t="s">
        <v>1519</v>
      </c>
      <c r="H55" s="27" t="s">
        <v>834</v>
      </c>
      <c r="I55" s="27" t="s">
        <v>1443</v>
      </c>
      <c r="J55" s="28">
        <v>289781992.5</v>
      </c>
      <c r="K55" s="29">
        <v>315096281.5</v>
      </c>
      <c r="L55" s="29">
        <v>315096281.5</v>
      </c>
      <c r="M55" s="27" t="s">
        <v>1444</v>
      </c>
      <c r="N55" s="27" t="s">
        <v>1445</v>
      </c>
      <c r="O55" s="27" t="s">
        <v>303</v>
      </c>
      <c r="P55" s="63">
        <v>0</v>
      </c>
      <c r="Q55" s="25">
        <v>100</v>
      </c>
      <c r="R55" s="25" t="s">
        <v>1446</v>
      </c>
      <c r="S55" s="67">
        <v>2</v>
      </c>
      <c r="T55" s="29">
        <v>333082.75</v>
      </c>
      <c r="U55" s="28">
        <v>666165.5</v>
      </c>
      <c r="V55" s="28">
        <v>946</v>
      </c>
      <c r="W55" s="28">
        <v>322</v>
      </c>
      <c r="X55" s="28"/>
      <c r="Y55" s="28"/>
      <c r="Z55" s="28"/>
      <c r="AA55" s="28"/>
      <c r="AB55" s="28">
        <v>624</v>
      </c>
      <c r="AC55" s="28"/>
      <c r="AD55" s="28"/>
      <c r="AE55" s="28"/>
      <c r="AF55" s="28"/>
      <c r="AG55" s="28"/>
      <c r="AH55" s="28"/>
      <c r="AI55" s="28"/>
      <c r="AJ55" s="28"/>
      <c r="AK55" s="28"/>
      <c r="AL55" s="28">
        <v>473</v>
      </c>
      <c r="AM55" s="28">
        <v>473</v>
      </c>
      <c r="AN55" s="27" t="s">
        <v>1520</v>
      </c>
      <c r="AO55" s="24">
        <v>44986</v>
      </c>
      <c r="AP55" s="24">
        <v>45047</v>
      </c>
      <c r="AQ55" s="24"/>
      <c r="AR55" s="27" t="s">
        <v>47</v>
      </c>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row>
    <row r="56" spans="1:107" customFormat="1" ht="93.6" x14ac:dyDescent="0.3">
      <c r="A56" s="26" t="s">
        <v>1521</v>
      </c>
      <c r="B56" s="24">
        <v>44896</v>
      </c>
      <c r="C56" s="25">
        <v>545</v>
      </c>
      <c r="D56" s="26" t="s">
        <v>1522</v>
      </c>
      <c r="E56" s="6" t="s">
        <v>1523</v>
      </c>
      <c r="F56" s="24">
        <v>44918</v>
      </c>
      <c r="G56" s="25" t="s">
        <v>1524</v>
      </c>
      <c r="H56" s="27" t="s">
        <v>834</v>
      </c>
      <c r="I56" s="27" t="s">
        <v>1443</v>
      </c>
      <c r="J56" s="28">
        <v>237154918</v>
      </c>
      <c r="K56" s="29">
        <v>267798531</v>
      </c>
      <c r="L56" s="29">
        <v>267798531</v>
      </c>
      <c r="M56" s="27" t="s">
        <v>1444</v>
      </c>
      <c r="N56" s="27" t="s">
        <v>1445</v>
      </c>
      <c r="O56" s="27" t="s">
        <v>303</v>
      </c>
      <c r="P56" s="63">
        <v>0</v>
      </c>
      <c r="Q56" s="25">
        <v>100</v>
      </c>
      <c r="R56" s="25" t="s">
        <v>1446</v>
      </c>
      <c r="S56" s="67">
        <v>2</v>
      </c>
      <c r="T56" s="29">
        <v>333082.75</v>
      </c>
      <c r="U56" s="28">
        <v>666165.5</v>
      </c>
      <c r="V56" s="28">
        <v>804</v>
      </c>
      <c r="W56" s="28">
        <v>264</v>
      </c>
      <c r="X56" s="28"/>
      <c r="Y56" s="28"/>
      <c r="Z56" s="28"/>
      <c r="AA56" s="28"/>
      <c r="AB56" s="28">
        <v>540</v>
      </c>
      <c r="AC56" s="28"/>
      <c r="AD56" s="28"/>
      <c r="AE56" s="28"/>
      <c r="AF56" s="28"/>
      <c r="AG56" s="28"/>
      <c r="AH56" s="28"/>
      <c r="AI56" s="28"/>
      <c r="AJ56" s="28"/>
      <c r="AK56" s="28"/>
      <c r="AL56" s="28">
        <v>402</v>
      </c>
      <c r="AM56" s="28">
        <v>402</v>
      </c>
      <c r="AN56" s="27" t="s">
        <v>1525</v>
      </c>
      <c r="AO56" s="24">
        <v>44986</v>
      </c>
      <c r="AP56" s="24">
        <v>45047</v>
      </c>
      <c r="AQ56" s="24"/>
      <c r="AR56" s="27" t="s">
        <v>47</v>
      </c>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row>
    <row r="57" spans="1:107" customFormat="1" ht="93.6" x14ac:dyDescent="0.3">
      <c r="A57" s="26" t="s">
        <v>1526</v>
      </c>
      <c r="B57" s="24">
        <v>44896</v>
      </c>
      <c r="C57" s="25">
        <v>545</v>
      </c>
      <c r="D57" s="26" t="s">
        <v>1527</v>
      </c>
      <c r="E57" s="6" t="s">
        <v>1528</v>
      </c>
      <c r="F57" s="24">
        <v>44918</v>
      </c>
      <c r="G57" s="25" t="s">
        <v>1529</v>
      </c>
      <c r="H57" s="27" t="s">
        <v>834</v>
      </c>
      <c r="I57" s="27" t="s">
        <v>1443</v>
      </c>
      <c r="J57" s="28">
        <v>289115827</v>
      </c>
      <c r="K57" s="29">
        <v>289115827</v>
      </c>
      <c r="L57" s="29">
        <v>289115827</v>
      </c>
      <c r="M57" s="27" t="s">
        <v>1444</v>
      </c>
      <c r="N57" s="27" t="s">
        <v>1445</v>
      </c>
      <c r="O57" s="27" t="s">
        <v>303</v>
      </c>
      <c r="P57" s="63">
        <v>0</v>
      </c>
      <c r="Q57" s="25">
        <v>100</v>
      </c>
      <c r="R57" s="25" t="s">
        <v>1446</v>
      </c>
      <c r="S57" s="67">
        <v>2</v>
      </c>
      <c r="T57" s="29">
        <v>333082.75</v>
      </c>
      <c r="U57" s="28">
        <v>666165.5</v>
      </c>
      <c r="V57" s="28">
        <v>868</v>
      </c>
      <c r="W57" s="28">
        <v>868</v>
      </c>
      <c r="X57" s="28"/>
      <c r="Y57" s="28"/>
      <c r="Z57" s="28"/>
      <c r="AA57" s="28"/>
      <c r="AB57" s="28"/>
      <c r="AC57" s="28"/>
      <c r="AD57" s="28"/>
      <c r="AE57" s="28"/>
      <c r="AF57" s="28"/>
      <c r="AG57" s="28"/>
      <c r="AH57" s="28"/>
      <c r="AI57" s="28"/>
      <c r="AJ57" s="28"/>
      <c r="AK57" s="28"/>
      <c r="AL57" s="28">
        <v>434</v>
      </c>
      <c r="AM57" s="28">
        <v>434</v>
      </c>
      <c r="AN57" s="27" t="s">
        <v>1530</v>
      </c>
      <c r="AO57" s="24">
        <v>44986</v>
      </c>
      <c r="AP57" s="24"/>
      <c r="AQ57" s="24"/>
      <c r="AR57" s="27" t="s">
        <v>47</v>
      </c>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row>
    <row r="58" spans="1:107" customFormat="1" ht="93.6" x14ac:dyDescent="0.3">
      <c r="A58" s="26" t="s">
        <v>1531</v>
      </c>
      <c r="B58" s="24">
        <v>44896</v>
      </c>
      <c r="C58" s="25">
        <v>545</v>
      </c>
      <c r="D58" s="26" t="s">
        <v>1532</v>
      </c>
      <c r="E58" s="6" t="s">
        <v>1533</v>
      </c>
      <c r="F58" s="24">
        <v>44921</v>
      </c>
      <c r="G58" s="25" t="s">
        <v>1534</v>
      </c>
      <c r="H58" s="27" t="s">
        <v>834</v>
      </c>
      <c r="I58" s="27" t="s">
        <v>1443</v>
      </c>
      <c r="J58" s="28">
        <v>269130862</v>
      </c>
      <c r="K58" s="29">
        <v>269130862</v>
      </c>
      <c r="L58" s="29">
        <v>269130862</v>
      </c>
      <c r="M58" s="27" t="s">
        <v>1444</v>
      </c>
      <c r="N58" s="27" t="s">
        <v>1445</v>
      </c>
      <c r="O58" s="27" t="s">
        <v>303</v>
      </c>
      <c r="P58" s="63">
        <v>0</v>
      </c>
      <c r="Q58" s="25">
        <v>100</v>
      </c>
      <c r="R58" s="25" t="s">
        <v>1446</v>
      </c>
      <c r="S58" s="67">
        <v>2</v>
      </c>
      <c r="T58" s="29">
        <v>333082.75</v>
      </c>
      <c r="U58" s="28">
        <v>666165.5</v>
      </c>
      <c r="V58" s="28">
        <v>808</v>
      </c>
      <c r="W58" s="28">
        <v>808</v>
      </c>
      <c r="X58" s="28"/>
      <c r="Y58" s="28"/>
      <c r="Z58" s="28"/>
      <c r="AA58" s="28"/>
      <c r="AB58" s="28"/>
      <c r="AC58" s="28"/>
      <c r="AD58" s="28"/>
      <c r="AE58" s="28"/>
      <c r="AF58" s="28"/>
      <c r="AG58" s="28"/>
      <c r="AH58" s="28"/>
      <c r="AI58" s="28"/>
      <c r="AJ58" s="28"/>
      <c r="AK58" s="28"/>
      <c r="AL58" s="28">
        <v>404</v>
      </c>
      <c r="AM58" s="28">
        <v>404</v>
      </c>
      <c r="AN58" s="27" t="s">
        <v>1535</v>
      </c>
      <c r="AO58" s="24">
        <v>45047</v>
      </c>
      <c r="AP58" s="24"/>
      <c r="AQ58" s="24"/>
      <c r="AR58" s="27" t="s">
        <v>47</v>
      </c>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row>
    <row r="59" spans="1:107" customFormat="1" ht="79.2" customHeight="1" x14ac:dyDescent="0.3">
      <c r="A59" s="26" t="s">
        <v>1536</v>
      </c>
      <c r="B59" s="24">
        <v>44896</v>
      </c>
      <c r="C59" s="25">
        <v>545</v>
      </c>
      <c r="D59" s="26" t="s">
        <v>1537</v>
      </c>
      <c r="E59" s="6" t="s">
        <v>1538</v>
      </c>
      <c r="F59" s="24">
        <v>44921</v>
      </c>
      <c r="G59" s="25" t="s">
        <v>1539</v>
      </c>
      <c r="H59" s="27" t="s">
        <v>834</v>
      </c>
      <c r="I59" s="27" t="s">
        <v>1443</v>
      </c>
      <c r="J59" s="28">
        <v>293112820</v>
      </c>
      <c r="K59" s="29">
        <v>293112820</v>
      </c>
      <c r="L59" s="29">
        <v>293112820</v>
      </c>
      <c r="M59" s="27" t="s">
        <v>1444</v>
      </c>
      <c r="N59" s="27" t="s">
        <v>1445</v>
      </c>
      <c r="O59" s="27" t="s">
        <v>303</v>
      </c>
      <c r="P59" s="63">
        <v>0</v>
      </c>
      <c r="Q59" s="25">
        <v>100</v>
      </c>
      <c r="R59" s="25" t="s">
        <v>1446</v>
      </c>
      <c r="S59" s="67">
        <v>2</v>
      </c>
      <c r="T59" s="29">
        <v>333082.75</v>
      </c>
      <c r="U59" s="28">
        <v>666165.5</v>
      </c>
      <c r="V59" s="28">
        <v>880</v>
      </c>
      <c r="W59" s="28">
        <v>326</v>
      </c>
      <c r="X59" s="28"/>
      <c r="Y59" s="28"/>
      <c r="Z59" s="28"/>
      <c r="AA59" s="28"/>
      <c r="AB59" s="28">
        <v>554</v>
      </c>
      <c r="AC59" s="28"/>
      <c r="AD59" s="28"/>
      <c r="AE59" s="28"/>
      <c r="AF59" s="28"/>
      <c r="AG59" s="28"/>
      <c r="AH59" s="28"/>
      <c r="AI59" s="28"/>
      <c r="AJ59" s="28"/>
      <c r="AK59" s="28"/>
      <c r="AL59" s="28">
        <v>440</v>
      </c>
      <c r="AM59" s="28">
        <v>440</v>
      </c>
      <c r="AN59" s="27" t="s">
        <v>1540</v>
      </c>
      <c r="AO59" s="24">
        <v>44986</v>
      </c>
      <c r="AP59" s="24">
        <v>45047</v>
      </c>
      <c r="AQ59" s="24"/>
      <c r="AR59" s="27" t="s">
        <v>47</v>
      </c>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row>
    <row r="60" spans="1:107" customFormat="1" ht="111.6" customHeight="1" x14ac:dyDescent="0.3">
      <c r="A60" s="26" t="s">
        <v>1541</v>
      </c>
      <c r="B60" s="24">
        <v>44897</v>
      </c>
      <c r="C60" s="25">
        <v>545</v>
      </c>
      <c r="D60" s="26" t="s">
        <v>1542</v>
      </c>
      <c r="E60" s="6" t="s">
        <v>1543</v>
      </c>
      <c r="F60" s="24">
        <v>44921</v>
      </c>
      <c r="G60" s="25" t="s">
        <v>1544</v>
      </c>
      <c r="H60" s="27" t="s">
        <v>179</v>
      </c>
      <c r="I60" s="27" t="s">
        <v>1545</v>
      </c>
      <c r="J60" s="28">
        <v>233330000</v>
      </c>
      <c r="K60" s="29">
        <v>233330000</v>
      </c>
      <c r="L60" s="29">
        <v>233330000</v>
      </c>
      <c r="M60" s="27" t="s">
        <v>1546</v>
      </c>
      <c r="N60" s="27" t="s">
        <v>1547</v>
      </c>
      <c r="O60" s="27" t="s">
        <v>173</v>
      </c>
      <c r="P60" s="63">
        <v>0</v>
      </c>
      <c r="Q60" s="25">
        <v>100</v>
      </c>
      <c r="R60" s="25" t="s">
        <v>174</v>
      </c>
      <c r="S60" s="67">
        <v>5</v>
      </c>
      <c r="T60" s="29">
        <v>18666.400000000001</v>
      </c>
      <c r="U60" s="28">
        <v>93332</v>
      </c>
      <c r="V60" s="28">
        <v>12500</v>
      </c>
      <c r="W60" s="28">
        <v>4715</v>
      </c>
      <c r="X60" s="28"/>
      <c r="Y60" s="28"/>
      <c r="Z60" s="28"/>
      <c r="AA60" s="28"/>
      <c r="AB60" s="28">
        <v>1770</v>
      </c>
      <c r="AC60" s="28"/>
      <c r="AD60" s="28"/>
      <c r="AE60" s="28"/>
      <c r="AF60" s="28"/>
      <c r="AG60" s="28">
        <v>6015</v>
      </c>
      <c r="AH60" s="28"/>
      <c r="AI60" s="28"/>
      <c r="AJ60" s="28"/>
      <c r="AK60" s="28"/>
      <c r="AL60" s="28">
        <v>2500</v>
      </c>
      <c r="AM60" s="28">
        <v>2500</v>
      </c>
      <c r="AN60" s="27" t="s">
        <v>1371</v>
      </c>
      <c r="AO60" s="24">
        <v>44972</v>
      </c>
      <c r="AP60" s="24">
        <v>45031</v>
      </c>
      <c r="AQ60" s="24">
        <v>45184</v>
      </c>
      <c r="AR60" s="27" t="s">
        <v>47</v>
      </c>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row>
    <row r="61" spans="1:107" customFormat="1" ht="93.6" x14ac:dyDescent="0.3">
      <c r="A61" s="26" t="s">
        <v>1548</v>
      </c>
      <c r="B61" s="24">
        <v>44897</v>
      </c>
      <c r="C61" s="25">
        <v>545</v>
      </c>
      <c r="D61" s="26" t="s">
        <v>1549</v>
      </c>
      <c r="E61" s="6" t="s">
        <v>1550</v>
      </c>
      <c r="F61" s="24">
        <v>44921</v>
      </c>
      <c r="G61" s="25" t="s">
        <v>1551</v>
      </c>
      <c r="H61" s="27" t="s">
        <v>834</v>
      </c>
      <c r="I61" s="27" t="s">
        <v>1443</v>
      </c>
      <c r="J61" s="28">
        <v>259138379.5</v>
      </c>
      <c r="K61" s="29">
        <v>259138379.5</v>
      </c>
      <c r="L61" s="29">
        <v>259138379.5</v>
      </c>
      <c r="M61" s="27" t="s">
        <v>1444</v>
      </c>
      <c r="N61" s="27" t="s">
        <v>1445</v>
      </c>
      <c r="O61" s="27" t="s">
        <v>303</v>
      </c>
      <c r="P61" s="63">
        <v>0</v>
      </c>
      <c r="Q61" s="25">
        <v>100</v>
      </c>
      <c r="R61" s="25" t="s">
        <v>1446</v>
      </c>
      <c r="S61" s="67">
        <v>2</v>
      </c>
      <c r="T61" s="29">
        <v>333082.75</v>
      </c>
      <c r="U61" s="28">
        <v>666165.5</v>
      </c>
      <c r="V61" s="28">
        <v>778</v>
      </c>
      <c r="W61" s="28">
        <v>288</v>
      </c>
      <c r="X61" s="28"/>
      <c r="Y61" s="28"/>
      <c r="Z61" s="28"/>
      <c r="AA61" s="28"/>
      <c r="AB61" s="28">
        <v>490</v>
      </c>
      <c r="AC61" s="28"/>
      <c r="AD61" s="28"/>
      <c r="AE61" s="28"/>
      <c r="AF61" s="28"/>
      <c r="AG61" s="28"/>
      <c r="AH61" s="28"/>
      <c r="AI61" s="28"/>
      <c r="AJ61" s="28"/>
      <c r="AK61" s="28"/>
      <c r="AL61" s="28">
        <v>389</v>
      </c>
      <c r="AM61" s="28">
        <v>389</v>
      </c>
      <c r="AN61" s="27" t="s">
        <v>1552</v>
      </c>
      <c r="AO61" s="24">
        <v>44986</v>
      </c>
      <c r="AP61" s="24">
        <v>45047</v>
      </c>
      <c r="AQ61" s="24"/>
      <c r="AR61" s="27" t="s">
        <v>47</v>
      </c>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row>
    <row r="62" spans="1:107" customFormat="1" ht="93.6" x14ac:dyDescent="0.3">
      <c r="A62" s="26" t="s">
        <v>1553</v>
      </c>
      <c r="B62" s="24">
        <v>44897</v>
      </c>
      <c r="C62" s="25">
        <v>545</v>
      </c>
      <c r="D62" s="26" t="s">
        <v>1554</v>
      </c>
      <c r="E62" s="6" t="s">
        <v>1555</v>
      </c>
      <c r="F62" s="24">
        <v>44921</v>
      </c>
      <c r="G62" s="25" t="s">
        <v>1556</v>
      </c>
      <c r="H62" s="27" t="s">
        <v>834</v>
      </c>
      <c r="I62" s="27" t="s">
        <v>1443</v>
      </c>
      <c r="J62" s="28">
        <v>285784999.5</v>
      </c>
      <c r="K62" s="29">
        <v>322424102</v>
      </c>
      <c r="L62" s="29">
        <v>322424102</v>
      </c>
      <c r="M62" s="27" t="s">
        <v>1444</v>
      </c>
      <c r="N62" s="27" t="s">
        <v>1445</v>
      </c>
      <c r="O62" s="27" t="s">
        <v>303</v>
      </c>
      <c r="P62" s="63">
        <v>0</v>
      </c>
      <c r="Q62" s="25">
        <v>100</v>
      </c>
      <c r="R62" s="25" t="s">
        <v>1446</v>
      </c>
      <c r="S62" s="67">
        <v>2</v>
      </c>
      <c r="T62" s="29">
        <v>333082.75</v>
      </c>
      <c r="U62" s="28">
        <v>666165.5</v>
      </c>
      <c r="V62" s="28">
        <v>968</v>
      </c>
      <c r="W62" s="28">
        <v>318</v>
      </c>
      <c r="X62" s="28"/>
      <c r="Y62" s="28"/>
      <c r="Z62" s="28"/>
      <c r="AA62" s="28"/>
      <c r="AB62" s="28">
        <v>650</v>
      </c>
      <c r="AC62" s="28"/>
      <c r="AD62" s="28"/>
      <c r="AE62" s="28"/>
      <c r="AF62" s="28"/>
      <c r="AG62" s="28"/>
      <c r="AH62" s="28"/>
      <c r="AI62" s="28"/>
      <c r="AJ62" s="28"/>
      <c r="AK62" s="28"/>
      <c r="AL62" s="28">
        <v>484</v>
      </c>
      <c r="AM62" s="28">
        <v>484</v>
      </c>
      <c r="AN62" s="27" t="s">
        <v>1557</v>
      </c>
      <c r="AO62" s="24">
        <v>44986</v>
      </c>
      <c r="AP62" s="24">
        <v>45047</v>
      </c>
      <c r="AQ62" s="24"/>
      <c r="AR62" s="27" t="s">
        <v>47</v>
      </c>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row>
    <row r="63" spans="1:107" customFormat="1" ht="105.6" customHeight="1" x14ac:dyDescent="0.3">
      <c r="A63" s="26" t="s">
        <v>1558</v>
      </c>
      <c r="B63" s="24">
        <v>44897</v>
      </c>
      <c r="C63" s="25">
        <v>545</v>
      </c>
      <c r="D63" s="26" t="s">
        <v>1559</v>
      </c>
      <c r="E63" s="6" t="s">
        <v>1560</v>
      </c>
      <c r="F63" s="24">
        <v>44921</v>
      </c>
      <c r="G63" s="25" t="s">
        <v>1561</v>
      </c>
      <c r="H63" s="27" t="s">
        <v>179</v>
      </c>
      <c r="I63" s="27" t="s">
        <v>1545</v>
      </c>
      <c r="J63" s="28">
        <v>169864240</v>
      </c>
      <c r="K63" s="29">
        <v>169864240</v>
      </c>
      <c r="L63" s="29">
        <v>169864240</v>
      </c>
      <c r="M63" s="27" t="s">
        <v>1546</v>
      </c>
      <c r="N63" s="27" t="s">
        <v>1547</v>
      </c>
      <c r="O63" s="27" t="s">
        <v>173</v>
      </c>
      <c r="P63" s="63">
        <v>0</v>
      </c>
      <c r="Q63" s="25">
        <v>100</v>
      </c>
      <c r="R63" s="25" t="s">
        <v>174</v>
      </c>
      <c r="S63" s="67">
        <v>5</v>
      </c>
      <c r="T63" s="29">
        <v>18666.400000000001</v>
      </c>
      <c r="U63" s="28">
        <v>93332</v>
      </c>
      <c r="V63" s="28">
        <v>9100</v>
      </c>
      <c r="W63" s="28">
        <v>3435</v>
      </c>
      <c r="X63" s="28"/>
      <c r="Y63" s="28"/>
      <c r="Z63" s="28"/>
      <c r="AA63" s="28"/>
      <c r="AB63" s="28">
        <v>1290</v>
      </c>
      <c r="AC63" s="28"/>
      <c r="AD63" s="28"/>
      <c r="AE63" s="28"/>
      <c r="AF63" s="28"/>
      <c r="AG63" s="28">
        <v>4375</v>
      </c>
      <c r="AH63" s="28"/>
      <c r="AI63" s="28"/>
      <c r="AJ63" s="28"/>
      <c r="AK63" s="28"/>
      <c r="AL63" s="28">
        <v>1820</v>
      </c>
      <c r="AM63" s="28">
        <v>1820</v>
      </c>
      <c r="AN63" s="27" t="s">
        <v>1562</v>
      </c>
      <c r="AO63" s="24">
        <v>44972</v>
      </c>
      <c r="AP63" s="24">
        <v>45031</v>
      </c>
      <c r="AQ63" s="24">
        <v>45184</v>
      </c>
      <c r="AR63" s="27" t="s">
        <v>47</v>
      </c>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row>
    <row r="64" spans="1:107" customFormat="1" ht="139.94999999999999" customHeight="1" x14ac:dyDescent="0.3">
      <c r="A64" s="26" t="s">
        <v>1563</v>
      </c>
      <c r="B64" s="24">
        <v>44897</v>
      </c>
      <c r="C64" s="25">
        <v>545</v>
      </c>
      <c r="D64" s="26" t="s">
        <v>1564</v>
      </c>
      <c r="E64" s="6" t="s">
        <v>1565</v>
      </c>
      <c r="F64" s="24">
        <v>44921</v>
      </c>
      <c r="G64" s="25" t="s">
        <v>1566</v>
      </c>
      <c r="H64" s="27" t="s">
        <v>179</v>
      </c>
      <c r="I64" s="27" t="s">
        <v>1545</v>
      </c>
      <c r="J64" s="28">
        <v>217090232</v>
      </c>
      <c r="K64" s="29">
        <v>217090232</v>
      </c>
      <c r="L64" s="29">
        <v>217090232</v>
      </c>
      <c r="M64" s="27" t="s">
        <v>1546</v>
      </c>
      <c r="N64" s="27" t="s">
        <v>1547</v>
      </c>
      <c r="O64" s="27" t="s">
        <v>173</v>
      </c>
      <c r="P64" s="63">
        <v>0</v>
      </c>
      <c r="Q64" s="25">
        <v>100</v>
      </c>
      <c r="R64" s="25" t="s">
        <v>174</v>
      </c>
      <c r="S64" s="67">
        <v>5</v>
      </c>
      <c r="T64" s="29">
        <v>18666.400000000001</v>
      </c>
      <c r="U64" s="28">
        <v>93332</v>
      </c>
      <c r="V64" s="28">
        <v>11630</v>
      </c>
      <c r="W64" s="28">
        <v>4390</v>
      </c>
      <c r="X64" s="28"/>
      <c r="Y64" s="28"/>
      <c r="Z64" s="28"/>
      <c r="AA64" s="28"/>
      <c r="AB64" s="28">
        <v>1650</v>
      </c>
      <c r="AC64" s="28"/>
      <c r="AD64" s="28"/>
      <c r="AE64" s="28"/>
      <c r="AF64" s="28"/>
      <c r="AG64" s="28">
        <v>5590</v>
      </c>
      <c r="AH64" s="28"/>
      <c r="AI64" s="28"/>
      <c r="AJ64" s="28"/>
      <c r="AK64" s="28"/>
      <c r="AL64" s="28">
        <v>2326</v>
      </c>
      <c r="AM64" s="28">
        <v>2326</v>
      </c>
      <c r="AN64" s="27" t="s">
        <v>1567</v>
      </c>
      <c r="AO64" s="24">
        <v>44972</v>
      </c>
      <c r="AP64" s="24">
        <v>45031</v>
      </c>
      <c r="AQ64" s="24">
        <v>45184</v>
      </c>
      <c r="AR64" s="27" t="s">
        <v>47</v>
      </c>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row>
    <row r="65" spans="1:107" customFormat="1" ht="93.6" x14ac:dyDescent="0.3">
      <c r="A65" s="26" t="s">
        <v>1568</v>
      </c>
      <c r="B65" s="24">
        <v>44897</v>
      </c>
      <c r="C65" s="25">
        <v>545</v>
      </c>
      <c r="D65" s="26" t="s">
        <v>1569</v>
      </c>
      <c r="E65" s="6" t="s">
        <v>1570</v>
      </c>
      <c r="F65" s="24">
        <v>44921</v>
      </c>
      <c r="G65" s="25" t="s">
        <v>1571</v>
      </c>
      <c r="H65" s="27" t="s">
        <v>834</v>
      </c>
      <c r="I65" s="27" t="s">
        <v>1443</v>
      </c>
      <c r="J65" s="28">
        <v>294445151</v>
      </c>
      <c r="K65" s="29">
        <v>294445151</v>
      </c>
      <c r="L65" s="29">
        <v>294445151</v>
      </c>
      <c r="M65" s="27" t="s">
        <v>1444</v>
      </c>
      <c r="N65" s="27" t="s">
        <v>1445</v>
      </c>
      <c r="O65" s="27" t="s">
        <v>303</v>
      </c>
      <c r="P65" s="63">
        <v>0</v>
      </c>
      <c r="Q65" s="25">
        <v>100</v>
      </c>
      <c r="R65" s="25" t="s">
        <v>1446</v>
      </c>
      <c r="S65" s="67">
        <v>2</v>
      </c>
      <c r="T65" s="29">
        <v>333082.75</v>
      </c>
      <c r="U65" s="28">
        <v>666165.5</v>
      </c>
      <c r="V65" s="28">
        <v>884</v>
      </c>
      <c r="W65" s="28">
        <v>328</v>
      </c>
      <c r="X65" s="28"/>
      <c r="Y65" s="28"/>
      <c r="Z65" s="28"/>
      <c r="AA65" s="28"/>
      <c r="AB65" s="28">
        <v>556</v>
      </c>
      <c r="AC65" s="28"/>
      <c r="AD65" s="28"/>
      <c r="AE65" s="28"/>
      <c r="AF65" s="28"/>
      <c r="AG65" s="28"/>
      <c r="AH65" s="28"/>
      <c r="AI65" s="28"/>
      <c r="AJ65" s="28"/>
      <c r="AK65" s="28"/>
      <c r="AL65" s="28">
        <v>442</v>
      </c>
      <c r="AM65" s="28">
        <v>442</v>
      </c>
      <c r="AN65" s="27" t="s">
        <v>1572</v>
      </c>
      <c r="AO65" s="24">
        <v>44986</v>
      </c>
      <c r="AP65" s="24">
        <v>45047</v>
      </c>
      <c r="AQ65" s="24"/>
      <c r="AR65" s="27" t="s">
        <v>47</v>
      </c>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row>
    <row r="66" spans="1:107" customFormat="1" ht="111.6" customHeight="1" x14ac:dyDescent="0.3">
      <c r="A66" s="26" t="s">
        <v>1573</v>
      </c>
      <c r="B66" s="24">
        <v>44897</v>
      </c>
      <c r="C66" s="25">
        <v>545</v>
      </c>
      <c r="D66" s="26" t="s">
        <v>1574</v>
      </c>
      <c r="E66" s="6" t="s">
        <v>1575</v>
      </c>
      <c r="F66" s="24">
        <v>44921</v>
      </c>
      <c r="G66" s="25" t="s">
        <v>1576</v>
      </c>
      <c r="H66" s="27" t="s">
        <v>179</v>
      </c>
      <c r="I66" s="27" t="s">
        <v>1545</v>
      </c>
      <c r="J66" s="28">
        <v>184424032</v>
      </c>
      <c r="K66" s="29">
        <v>184424032</v>
      </c>
      <c r="L66" s="29">
        <v>184424032</v>
      </c>
      <c r="M66" s="27" t="s">
        <v>1546</v>
      </c>
      <c r="N66" s="27" t="s">
        <v>1547</v>
      </c>
      <c r="O66" s="27" t="s">
        <v>173</v>
      </c>
      <c r="P66" s="63">
        <v>0</v>
      </c>
      <c r="Q66" s="25">
        <v>100</v>
      </c>
      <c r="R66" s="25" t="s">
        <v>174</v>
      </c>
      <c r="S66" s="67">
        <v>5</v>
      </c>
      <c r="T66" s="29">
        <v>18666.400000000001</v>
      </c>
      <c r="U66" s="28">
        <v>93332</v>
      </c>
      <c r="V66" s="28">
        <v>9880</v>
      </c>
      <c r="W66" s="28">
        <v>3730</v>
      </c>
      <c r="X66" s="28"/>
      <c r="Y66" s="28"/>
      <c r="Z66" s="28"/>
      <c r="AA66" s="28"/>
      <c r="AB66" s="28">
        <v>1400</v>
      </c>
      <c r="AC66" s="28"/>
      <c r="AD66" s="28"/>
      <c r="AE66" s="28"/>
      <c r="AF66" s="28"/>
      <c r="AG66" s="28">
        <v>4750</v>
      </c>
      <c r="AH66" s="28"/>
      <c r="AI66" s="28"/>
      <c r="AJ66" s="28"/>
      <c r="AK66" s="28"/>
      <c r="AL66" s="28">
        <v>1976</v>
      </c>
      <c r="AM66" s="28">
        <v>1976</v>
      </c>
      <c r="AN66" s="27" t="s">
        <v>1535</v>
      </c>
      <c r="AO66" s="24">
        <v>44972</v>
      </c>
      <c r="AP66" s="24">
        <v>45031</v>
      </c>
      <c r="AQ66" s="24">
        <v>45184</v>
      </c>
      <c r="AR66" s="27" t="s">
        <v>47</v>
      </c>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row>
    <row r="67" spans="1:107" customFormat="1" ht="109.5" customHeight="1" x14ac:dyDescent="0.3">
      <c r="A67" s="26" t="s">
        <v>1577</v>
      </c>
      <c r="B67" s="24">
        <v>44897</v>
      </c>
      <c r="C67" s="25">
        <v>545</v>
      </c>
      <c r="D67" s="26" t="s">
        <v>1578</v>
      </c>
      <c r="E67" s="6" t="s">
        <v>1579</v>
      </c>
      <c r="F67" s="24">
        <v>44921</v>
      </c>
      <c r="G67" s="25" t="s">
        <v>1580</v>
      </c>
      <c r="H67" s="27" t="s">
        <v>179</v>
      </c>
      <c r="I67" s="27" t="s">
        <v>1545</v>
      </c>
      <c r="J67" s="28">
        <v>193757232</v>
      </c>
      <c r="K67" s="29">
        <v>193757232</v>
      </c>
      <c r="L67" s="29">
        <v>193757232</v>
      </c>
      <c r="M67" s="27" t="s">
        <v>1546</v>
      </c>
      <c r="N67" s="27" t="s">
        <v>1547</v>
      </c>
      <c r="O67" s="27" t="s">
        <v>173</v>
      </c>
      <c r="P67" s="63">
        <v>0</v>
      </c>
      <c r="Q67" s="25">
        <v>100</v>
      </c>
      <c r="R67" s="25" t="s">
        <v>174</v>
      </c>
      <c r="S67" s="67">
        <v>5</v>
      </c>
      <c r="T67" s="29">
        <v>18666.400000000001</v>
      </c>
      <c r="U67" s="28">
        <v>93332</v>
      </c>
      <c r="V67" s="28">
        <v>10380</v>
      </c>
      <c r="W67" s="28">
        <v>10380</v>
      </c>
      <c r="X67" s="28"/>
      <c r="Y67" s="28"/>
      <c r="Z67" s="28"/>
      <c r="AA67" s="28"/>
      <c r="AB67" s="28"/>
      <c r="AC67" s="28"/>
      <c r="AD67" s="28"/>
      <c r="AE67" s="28"/>
      <c r="AF67" s="28"/>
      <c r="AG67" s="28"/>
      <c r="AH67" s="28"/>
      <c r="AI67" s="28"/>
      <c r="AJ67" s="28"/>
      <c r="AK67" s="28"/>
      <c r="AL67" s="28">
        <v>2076</v>
      </c>
      <c r="AM67" s="28">
        <v>2076</v>
      </c>
      <c r="AN67" s="27" t="s">
        <v>1581</v>
      </c>
      <c r="AO67" s="24">
        <v>45184</v>
      </c>
      <c r="AP67" s="24"/>
      <c r="AQ67" s="24"/>
      <c r="AR67" s="27" t="s">
        <v>47</v>
      </c>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row>
    <row r="68" spans="1:107" customFormat="1" ht="93.6" x14ac:dyDescent="0.3">
      <c r="A68" s="26" t="s">
        <v>1582</v>
      </c>
      <c r="B68" s="24">
        <v>44897</v>
      </c>
      <c r="C68" s="25">
        <v>545</v>
      </c>
      <c r="D68" s="26" t="s">
        <v>1583</v>
      </c>
      <c r="E68" s="6" t="s">
        <v>1584</v>
      </c>
      <c r="F68" s="24">
        <v>44925</v>
      </c>
      <c r="G68" s="25" t="s">
        <v>1585</v>
      </c>
      <c r="H68" s="27" t="s">
        <v>834</v>
      </c>
      <c r="I68" s="27" t="s">
        <v>1443</v>
      </c>
      <c r="J68" s="28">
        <v>333082750</v>
      </c>
      <c r="K68" s="29">
        <v>333082750</v>
      </c>
      <c r="L68" s="29">
        <v>333082750</v>
      </c>
      <c r="M68" s="27" t="s">
        <v>1444</v>
      </c>
      <c r="N68" s="27" t="s">
        <v>1445</v>
      </c>
      <c r="O68" s="27" t="s">
        <v>303</v>
      </c>
      <c r="P68" s="63">
        <v>0</v>
      </c>
      <c r="Q68" s="25">
        <v>100</v>
      </c>
      <c r="R68" s="25" t="s">
        <v>1446</v>
      </c>
      <c r="S68" s="67">
        <v>2</v>
      </c>
      <c r="T68" s="29">
        <v>333082.75</v>
      </c>
      <c r="U68" s="28">
        <v>666165.5</v>
      </c>
      <c r="V68" s="28">
        <v>1000</v>
      </c>
      <c r="W68" s="28">
        <v>1000</v>
      </c>
      <c r="X68" s="28"/>
      <c r="Y68" s="28"/>
      <c r="Z68" s="28"/>
      <c r="AA68" s="28"/>
      <c r="AB68" s="28"/>
      <c r="AC68" s="28"/>
      <c r="AD68" s="28"/>
      <c r="AE68" s="28"/>
      <c r="AF68" s="28"/>
      <c r="AG68" s="28"/>
      <c r="AH68" s="28"/>
      <c r="AI68" s="28"/>
      <c r="AJ68" s="28"/>
      <c r="AK68" s="28"/>
      <c r="AL68" s="28">
        <v>500</v>
      </c>
      <c r="AM68" s="28">
        <v>500</v>
      </c>
      <c r="AN68" s="27" t="s">
        <v>1222</v>
      </c>
      <c r="AO68" s="24">
        <v>45047</v>
      </c>
      <c r="AP68" s="24"/>
      <c r="AQ68" s="24"/>
      <c r="AR68" s="27" t="s">
        <v>47</v>
      </c>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row>
    <row r="69" spans="1:107" customFormat="1" ht="93.6" x14ac:dyDescent="0.3">
      <c r="A69" s="26" t="s">
        <v>1586</v>
      </c>
      <c r="B69" s="24">
        <v>44897</v>
      </c>
      <c r="C69" s="25">
        <v>545</v>
      </c>
      <c r="D69" s="26" t="s">
        <v>1587</v>
      </c>
      <c r="E69" s="6" t="s">
        <v>1588</v>
      </c>
      <c r="F69" s="24">
        <v>44925</v>
      </c>
      <c r="G69" s="25" t="s">
        <v>1589</v>
      </c>
      <c r="H69" s="27" t="s">
        <v>834</v>
      </c>
      <c r="I69" s="27" t="s">
        <v>1443</v>
      </c>
      <c r="J69" s="28">
        <v>442333892</v>
      </c>
      <c r="K69" s="29">
        <v>442333892</v>
      </c>
      <c r="L69" s="29">
        <v>442333892</v>
      </c>
      <c r="M69" s="27" t="s">
        <v>1444</v>
      </c>
      <c r="N69" s="27" t="s">
        <v>1445</v>
      </c>
      <c r="O69" s="27" t="s">
        <v>303</v>
      </c>
      <c r="P69" s="63">
        <v>0</v>
      </c>
      <c r="Q69" s="25">
        <v>100</v>
      </c>
      <c r="R69" s="25" t="s">
        <v>1446</v>
      </c>
      <c r="S69" s="67">
        <v>2</v>
      </c>
      <c r="T69" s="29">
        <v>333082.75</v>
      </c>
      <c r="U69" s="28">
        <v>666165.5</v>
      </c>
      <c r="V69" s="28">
        <v>1328</v>
      </c>
      <c r="W69" s="28">
        <v>1328</v>
      </c>
      <c r="X69" s="28"/>
      <c r="Y69" s="28"/>
      <c r="Z69" s="28"/>
      <c r="AA69" s="28"/>
      <c r="AB69" s="28"/>
      <c r="AC69" s="28"/>
      <c r="AD69" s="28"/>
      <c r="AE69" s="28"/>
      <c r="AF69" s="28"/>
      <c r="AG69" s="28"/>
      <c r="AH69" s="28"/>
      <c r="AI69" s="28"/>
      <c r="AJ69" s="28"/>
      <c r="AK69" s="28"/>
      <c r="AL69" s="28">
        <v>664</v>
      </c>
      <c r="AM69" s="28">
        <v>664</v>
      </c>
      <c r="AN69" s="27" t="s">
        <v>1222</v>
      </c>
      <c r="AO69" s="24">
        <v>44986</v>
      </c>
      <c r="AP69" s="24"/>
      <c r="AQ69" s="24"/>
      <c r="AR69" s="27" t="s">
        <v>47</v>
      </c>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row>
    <row r="70" spans="1:107" customFormat="1" ht="93.6" x14ac:dyDescent="0.3">
      <c r="A70" s="26" t="s">
        <v>1590</v>
      </c>
      <c r="B70" s="24">
        <v>44897</v>
      </c>
      <c r="C70" s="25">
        <v>545</v>
      </c>
      <c r="D70" s="26" t="s">
        <v>1591</v>
      </c>
      <c r="E70" s="6" t="s">
        <v>1592</v>
      </c>
      <c r="F70" s="24">
        <v>44925</v>
      </c>
      <c r="G70" s="25" t="s">
        <v>1593</v>
      </c>
      <c r="H70" s="27" t="s">
        <v>834</v>
      </c>
      <c r="I70" s="27" t="s">
        <v>1443</v>
      </c>
      <c r="J70" s="28">
        <v>399699300</v>
      </c>
      <c r="K70" s="29">
        <v>399699300</v>
      </c>
      <c r="L70" s="29">
        <v>399699300</v>
      </c>
      <c r="M70" s="27" t="s">
        <v>1444</v>
      </c>
      <c r="N70" s="27" t="s">
        <v>1445</v>
      </c>
      <c r="O70" s="27" t="s">
        <v>303</v>
      </c>
      <c r="P70" s="63">
        <v>0</v>
      </c>
      <c r="Q70" s="25">
        <v>100</v>
      </c>
      <c r="R70" s="25" t="s">
        <v>1446</v>
      </c>
      <c r="S70" s="67">
        <v>2</v>
      </c>
      <c r="T70" s="29">
        <v>333082.75</v>
      </c>
      <c r="U70" s="28">
        <v>666165.5</v>
      </c>
      <c r="V70" s="28">
        <v>1200</v>
      </c>
      <c r="W70" s="28">
        <v>1200</v>
      </c>
      <c r="X70" s="28"/>
      <c r="Y70" s="28"/>
      <c r="Z70" s="28"/>
      <c r="AA70" s="28"/>
      <c r="AB70" s="28"/>
      <c r="AC70" s="28"/>
      <c r="AD70" s="28"/>
      <c r="AE70" s="28"/>
      <c r="AF70" s="28"/>
      <c r="AG70" s="28"/>
      <c r="AH70" s="28"/>
      <c r="AI70" s="28"/>
      <c r="AJ70" s="28"/>
      <c r="AK70" s="28"/>
      <c r="AL70" s="28">
        <v>600</v>
      </c>
      <c r="AM70" s="28">
        <v>600</v>
      </c>
      <c r="AN70" s="27" t="s">
        <v>1535</v>
      </c>
      <c r="AO70" s="24">
        <v>44986</v>
      </c>
      <c r="AP70" s="24"/>
      <c r="AQ70" s="24"/>
      <c r="AR70" s="27" t="s">
        <v>47</v>
      </c>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row>
    <row r="71" spans="1:107" customFormat="1" ht="121.95" customHeight="1" x14ac:dyDescent="0.3">
      <c r="A71" s="26" t="s">
        <v>1594</v>
      </c>
      <c r="B71" s="24">
        <v>44897</v>
      </c>
      <c r="C71" s="25">
        <v>545</v>
      </c>
      <c r="D71" s="26" t="s">
        <v>1595</v>
      </c>
      <c r="E71" s="6" t="s">
        <v>1596</v>
      </c>
      <c r="F71" s="24">
        <v>44921</v>
      </c>
      <c r="G71" s="25" t="s">
        <v>1597</v>
      </c>
      <c r="H71" s="27" t="s">
        <v>179</v>
      </c>
      <c r="I71" s="27" t="s">
        <v>1545</v>
      </c>
      <c r="J71" s="28">
        <v>144291272</v>
      </c>
      <c r="K71" s="29">
        <v>144291272</v>
      </c>
      <c r="L71" s="29">
        <v>144291272</v>
      </c>
      <c r="M71" s="27" t="s">
        <v>1546</v>
      </c>
      <c r="N71" s="27" t="s">
        <v>1547</v>
      </c>
      <c r="O71" s="27" t="s">
        <v>173</v>
      </c>
      <c r="P71" s="63">
        <v>0</v>
      </c>
      <c r="Q71" s="25">
        <v>100</v>
      </c>
      <c r="R71" s="25" t="s">
        <v>174</v>
      </c>
      <c r="S71" s="67">
        <v>5</v>
      </c>
      <c r="T71" s="29">
        <v>18666.400000000001</v>
      </c>
      <c r="U71" s="28">
        <v>93332</v>
      </c>
      <c r="V71" s="28">
        <v>7730</v>
      </c>
      <c r="W71" s="28">
        <v>2915</v>
      </c>
      <c r="X71" s="28"/>
      <c r="Y71" s="28"/>
      <c r="Z71" s="28"/>
      <c r="AA71" s="28"/>
      <c r="AB71" s="28">
        <v>1095</v>
      </c>
      <c r="AC71" s="28"/>
      <c r="AD71" s="28"/>
      <c r="AE71" s="28"/>
      <c r="AF71" s="28"/>
      <c r="AG71" s="28">
        <v>3720</v>
      </c>
      <c r="AH71" s="28"/>
      <c r="AI71" s="28"/>
      <c r="AJ71" s="28"/>
      <c r="AK71" s="28"/>
      <c r="AL71" s="28">
        <v>1546</v>
      </c>
      <c r="AM71" s="28">
        <v>1546</v>
      </c>
      <c r="AN71" s="27" t="s">
        <v>1598</v>
      </c>
      <c r="AO71" s="24">
        <v>44972</v>
      </c>
      <c r="AP71" s="24">
        <v>45031</v>
      </c>
      <c r="AQ71" s="24">
        <v>45184</v>
      </c>
      <c r="AR71" s="27" t="s">
        <v>47</v>
      </c>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row>
    <row r="72" spans="1:107" customFormat="1" ht="93.6" x14ac:dyDescent="0.3">
      <c r="A72" s="26" t="s">
        <v>1599</v>
      </c>
      <c r="B72" s="24">
        <v>44900</v>
      </c>
      <c r="C72" s="25">
        <v>545</v>
      </c>
      <c r="D72" s="26" t="s">
        <v>1600</v>
      </c>
      <c r="E72" s="6" t="s">
        <v>1601</v>
      </c>
      <c r="F72" s="24">
        <v>44922</v>
      </c>
      <c r="G72" s="25" t="s">
        <v>1602</v>
      </c>
      <c r="H72" s="27" t="s">
        <v>834</v>
      </c>
      <c r="I72" s="27" t="s">
        <v>1443</v>
      </c>
      <c r="J72" s="28">
        <v>283786503</v>
      </c>
      <c r="K72" s="29">
        <v>283786503</v>
      </c>
      <c r="L72" s="29">
        <v>283786503</v>
      </c>
      <c r="M72" s="27" t="s">
        <v>1444</v>
      </c>
      <c r="N72" s="27" t="s">
        <v>1445</v>
      </c>
      <c r="O72" s="27" t="s">
        <v>303</v>
      </c>
      <c r="P72" s="63">
        <v>0</v>
      </c>
      <c r="Q72" s="25">
        <v>100</v>
      </c>
      <c r="R72" s="25" t="s">
        <v>1446</v>
      </c>
      <c r="S72" s="67">
        <v>2</v>
      </c>
      <c r="T72" s="29">
        <v>333082.75</v>
      </c>
      <c r="U72" s="28">
        <v>666165.5</v>
      </c>
      <c r="V72" s="28">
        <v>852</v>
      </c>
      <c r="W72" s="28">
        <v>316</v>
      </c>
      <c r="X72" s="28"/>
      <c r="Y72" s="28"/>
      <c r="Z72" s="28"/>
      <c r="AA72" s="28"/>
      <c r="AB72" s="28">
        <v>536</v>
      </c>
      <c r="AC72" s="28"/>
      <c r="AD72" s="28"/>
      <c r="AE72" s="28"/>
      <c r="AF72" s="28"/>
      <c r="AG72" s="28"/>
      <c r="AH72" s="28"/>
      <c r="AI72" s="28"/>
      <c r="AJ72" s="28"/>
      <c r="AK72" s="28"/>
      <c r="AL72" s="28">
        <v>426</v>
      </c>
      <c r="AM72" s="28">
        <v>426</v>
      </c>
      <c r="AN72" s="27" t="s">
        <v>1603</v>
      </c>
      <c r="AO72" s="24">
        <v>44986</v>
      </c>
      <c r="AP72" s="24">
        <v>45047</v>
      </c>
      <c r="AQ72" s="24"/>
      <c r="AR72" s="27" t="s">
        <v>47</v>
      </c>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row>
    <row r="73" spans="1:107" customFormat="1" ht="93.6" x14ac:dyDescent="0.3">
      <c r="A73" s="26" t="s">
        <v>1604</v>
      </c>
      <c r="B73" s="24">
        <v>44900</v>
      </c>
      <c r="C73" s="25">
        <v>545</v>
      </c>
      <c r="D73" s="26" t="s">
        <v>1605</v>
      </c>
      <c r="E73" s="6" t="s">
        <v>1606</v>
      </c>
      <c r="F73" s="24">
        <v>44922</v>
      </c>
      <c r="G73" s="25" t="s">
        <v>1607</v>
      </c>
      <c r="H73" s="27" t="s">
        <v>834</v>
      </c>
      <c r="I73" s="27" t="s">
        <v>1443</v>
      </c>
      <c r="J73" s="28">
        <v>279789510</v>
      </c>
      <c r="K73" s="29">
        <v>279789510</v>
      </c>
      <c r="L73" s="29">
        <v>279789510</v>
      </c>
      <c r="M73" s="27" t="s">
        <v>1444</v>
      </c>
      <c r="N73" s="27" t="s">
        <v>1445</v>
      </c>
      <c r="O73" s="27" t="s">
        <v>303</v>
      </c>
      <c r="P73" s="63">
        <v>0</v>
      </c>
      <c r="Q73" s="25">
        <v>100</v>
      </c>
      <c r="R73" s="25" t="s">
        <v>1446</v>
      </c>
      <c r="S73" s="67">
        <v>2</v>
      </c>
      <c r="T73" s="29">
        <v>333082.75</v>
      </c>
      <c r="U73" s="28">
        <v>666165.5</v>
      </c>
      <c r="V73" s="28">
        <v>840</v>
      </c>
      <c r="W73" s="28">
        <v>840</v>
      </c>
      <c r="X73" s="28">
        <v>0</v>
      </c>
      <c r="Y73" s="28">
        <v>0</v>
      </c>
      <c r="Z73" s="28">
        <v>0</v>
      </c>
      <c r="AA73" s="28">
        <v>0</v>
      </c>
      <c r="AB73" s="28">
        <v>0</v>
      </c>
      <c r="AC73" s="28">
        <v>0</v>
      </c>
      <c r="AD73" s="28">
        <v>0</v>
      </c>
      <c r="AE73" s="28">
        <v>0</v>
      </c>
      <c r="AF73" s="28">
        <v>0</v>
      </c>
      <c r="AG73" s="28">
        <v>0</v>
      </c>
      <c r="AH73" s="28">
        <v>0</v>
      </c>
      <c r="AI73" s="28">
        <v>0</v>
      </c>
      <c r="AJ73" s="28">
        <v>0</v>
      </c>
      <c r="AK73" s="28">
        <v>0</v>
      </c>
      <c r="AL73" s="28">
        <v>420</v>
      </c>
      <c r="AM73" s="28">
        <v>420</v>
      </c>
      <c r="AN73" s="27" t="s">
        <v>1530</v>
      </c>
      <c r="AO73" s="24">
        <v>45047</v>
      </c>
      <c r="AP73" s="24"/>
      <c r="AQ73" s="24"/>
      <c r="AR73" s="27" t="s">
        <v>47</v>
      </c>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row>
    <row r="74" spans="1:107" customFormat="1" ht="93.6" x14ac:dyDescent="0.3">
      <c r="A74" s="26" t="s">
        <v>1608</v>
      </c>
      <c r="B74" s="24">
        <v>44900</v>
      </c>
      <c r="C74" s="25">
        <v>545</v>
      </c>
      <c r="D74" s="26" t="s">
        <v>1609</v>
      </c>
      <c r="E74" s="6" t="s">
        <v>1610</v>
      </c>
      <c r="F74" s="24">
        <v>44922</v>
      </c>
      <c r="G74" s="25" t="s">
        <v>1611</v>
      </c>
      <c r="H74" s="27" t="s">
        <v>834</v>
      </c>
      <c r="I74" s="27" t="s">
        <v>1612</v>
      </c>
      <c r="J74" s="28">
        <v>266466200</v>
      </c>
      <c r="K74" s="29">
        <v>266466200</v>
      </c>
      <c r="L74" s="29">
        <v>266466200</v>
      </c>
      <c r="M74" s="27" t="s">
        <v>1444</v>
      </c>
      <c r="N74" s="27" t="s">
        <v>1445</v>
      </c>
      <c r="O74" s="27" t="s">
        <v>303</v>
      </c>
      <c r="P74" s="63">
        <v>0</v>
      </c>
      <c r="Q74" s="25">
        <v>100</v>
      </c>
      <c r="R74" s="25" t="s">
        <v>1446</v>
      </c>
      <c r="S74" s="67">
        <v>2</v>
      </c>
      <c r="T74" s="29">
        <v>333082.75</v>
      </c>
      <c r="U74" s="28">
        <v>666165.5</v>
      </c>
      <c r="V74" s="28">
        <v>800</v>
      </c>
      <c r="W74" s="28">
        <v>800</v>
      </c>
      <c r="X74" s="28">
        <v>0</v>
      </c>
      <c r="Y74" s="28">
        <v>0</v>
      </c>
      <c r="Z74" s="28">
        <v>0</v>
      </c>
      <c r="AA74" s="28">
        <v>0</v>
      </c>
      <c r="AB74" s="28">
        <v>0</v>
      </c>
      <c r="AC74" s="28">
        <v>0</v>
      </c>
      <c r="AD74" s="28">
        <v>0</v>
      </c>
      <c r="AE74" s="28">
        <v>0</v>
      </c>
      <c r="AF74" s="28">
        <v>0</v>
      </c>
      <c r="AG74" s="28">
        <v>0</v>
      </c>
      <c r="AH74" s="28">
        <v>0</v>
      </c>
      <c r="AI74" s="28">
        <v>0</v>
      </c>
      <c r="AJ74" s="28">
        <v>0</v>
      </c>
      <c r="AK74" s="28">
        <v>0</v>
      </c>
      <c r="AL74" s="28">
        <v>400</v>
      </c>
      <c r="AM74" s="28">
        <v>400</v>
      </c>
      <c r="AN74" s="27" t="s">
        <v>1334</v>
      </c>
      <c r="AO74" s="24">
        <v>44986</v>
      </c>
      <c r="AP74" s="24"/>
      <c r="AQ74" s="24"/>
      <c r="AR74" s="27" t="s">
        <v>47</v>
      </c>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row>
    <row r="75" spans="1:107" customFormat="1" ht="124.8" x14ac:dyDescent="0.3">
      <c r="A75" s="26" t="s">
        <v>1613</v>
      </c>
      <c r="B75" s="24">
        <v>44900</v>
      </c>
      <c r="C75" s="25">
        <v>545</v>
      </c>
      <c r="D75" s="26" t="s">
        <v>1614</v>
      </c>
      <c r="E75" s="6" t="s">
        <v>1615</v>
      </c>
      <c r="F75" s="24">
        <v>44922</v>
      </c>
      <c r="G75" s="25" t="s">
        <v>1616</v>
      </c>
      <c r="H75" s="27" t="s">
        <v>179</v>
      </c>
      <c r="I75" s="27" t="s">
        <v>1617</v>
      </c>
      <c r="J75" s="28">
        <v>164173033.19999999</v>
      </c>
      <c r="K75" s="29">
        <v>164173033.19999999</v>
      </c>
      <c r="L75" s="29">
        <v>164173033.19999999</v>
      </c>
      <c r="M75" s="27" t="s">
        <v>1618</v>
      </c>
      <c r="N75" s="27" t="s">
        <v>1619</v>
      </c>
      <c r="O75" s="27" t="s">
        <v>988</v>
      </c>
      <c r="P75" s="63">
        <v>0</v>
      </c>
      <c r="Q75" s="25">
        <v>100</v>
      </c>
      <c r="R75" s="25" t="s">
        <v>1446</v>
      </c>
      <c r="S75" s="67">
        <v>15</v>
      </c>
      <c r="T75" s="29">
        <v>25813.37</v>
      </c>
      <c r="U75" s="28">
        <v>387200.55</v>
      </c>
      <c r="V75" s="28">
        <v>6360</v>
      </c>
      <c r="W75" s="28">
        <v>6360</v>
      </c>
      <c r="X75" s="28">
        <v>0</v>
      </c>
      <c r="Y75" s="28">
        <v>0</v>
      </c>
      <c r="Z75" s="28">
        <v>0</v>
      </c>
      <c r="AA75" s="28">
        <v>0</v>
      </c>
      <c r="AB75" s="28">
        <v>0</v>
      </c>
      <c r="AC75" s="28">
        <v>0</v>
      </c>
      <c r="AD75" s="28">
        <v>0</v>
      </c>
      <c r="AE75" s="28">
        <v>0</v>
      </c>
      <c r="AF75" s="28">
        <v>0</v>
      </c>
      <c r="AG75" s="28">
        <v>0</v>
      </c>
      <c r="AH75" s="28">
        <v>0</v>
      </c>
      <c r="AI75" s="28">
        <v>0</v>
      </c>
      <c r="AJ75" s="28">
        <v>0</v>
      </c>
      <c r="AK75" s="28">
        <v>0</v>
      </c>
      <c r="AL75" s="28">
        <v>424</v>
      </c>
      <c r="AM75" s="28">
        <v>424</v>
      </c>
      <c r="AN75" s="27" t="s">
        <v>1366</v>
      </c>
      <c r="AO75" s="24">
        <v>44972</v>
      </c>
      <c r="AP75" s="24"/>
      <c r="AQ75" s="24"/>
      <c r="AR75" s="27" t="s">
        <v>47</v>
      </c>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row>
    <row r="76" spans="1:107" customFormat="1" ht="93.6" x14ac:dyDescent="0.3">
      <c r="A76" s="26" t="s">
        <v>1620</v>
      </c>
      <c r="B76" s="24">
        <v>44900</v>
      </c>
      <c r="C76" s="25">
        <v>545</v>
      </c>
      <c r="D76" s="26" t="s">
        <v>1621</v>
      </c>
      <c r="E76" s="6" t="s">
        <v>1622</v>
      </c>
      <c r="F76" s="24">
        <v>44922</v>
      </c>
      <c r="G76" s="25" t="s">
        <v>1623</v>
      </c>
      <c r="H76" s="27" t="s">
        <v>834</v>
      </c>
      <c r="I76" s="27" t="s">
        <v>1443</v>
      </c>
      <c r="J76" s="28">
        <v>145224079</v>
      </c>
      <c r="K76" s="29">
        <v>145224079</v>
      </c>
      <c r="L76" s="29">
        <v>145224079</v>
      </c>
      <c r="M76" s="27" t="s">
        <v>1444</v>
      </c>
      <c r="N76" s="27" t="s">
        <v>1445</v>
      </c>
      <c r="O76" s="27" t="s">
        <v>303</v>
      </c>
      <c r="P76" s="63">
        <v>0</v>
      </c>
      <c r="Q76" s="25">
        <v>100</v>
      </c>
      <c r="R76" s="25" t="s">
        <v>1446</v>
      </c>
      <c r="S76" s="67">
        <v>2</v>
      </c>
      <c r="T76" s="29">
        <v>333082.75</v>
      </c>
      <c r="U76" s="28">
        <v>666165.5</v>
      </c>
      <c r="V76" s="28">
        <v>436</v>
      </c>
      <c r="W76" s="28">
        <v>436</v>
      </c>
      <c r="X76" s="28">
        <v>0</v>
      </c>
      <c r="Y76" s="28">
        <v>0</v>
      </c>
      <c r="Z76" s="28">
        <v>0</v>
      </c>
      <c r="AA76" s="28">
        <v>0</v>
      </c>
      <c r="AB76" s="28">
        <v>0</v>
      </c>
      <c r="AC76" s="28">
        <v>0</v>
      </c>
      <c r="AD76" s="28">
        <v>0</v>
      </c>
      <c r="AE76" s="28">
        <v>0</v>
      </c>
      <c r="AF76" s="28">
        <v>0</v>
      </c>
      <c r="AG76" s="28">
        <v>0</v>
      </c>
      <c r="AH76" s="28">
        <v>0</v>
      </c>
      <c r="AI76" s="28">
        <v>0</v>
      </c>
      <c r="AJ76" s="28">
        <v>0</v>
      </c>
      <c r="AK76" s="28">
        <v>0</v>
      </c>
      <c r="AL76" s="28">
        <v>218</v>
      </c>
      <c r="AM76" s="28">
        <v>218</v>
      </c>
      <c r="AN76" s="27" t="s">
        <v>1334</v>
      </c>
      <c r="AO76" s="24">
        <v>45047</v>
      </c>
      <c r="AP76" s="24"/>
      <c r="AQ76" s="24"/>
      <c r="AR76" s="27" t="s">
        <v>47</v>
      </c>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row>
    <row r="77" spans="1:107" customFormat="1" ht="103.5" customHeight="1" x14ac:dyDescent="0.3">
      <c r="A77" s="26" t="s">
        <v>1624</v>
      </c>
      <c r="B77" s="24">
        <v>44900</v>
      </c>
      <c r="C77" s="25">
        <v>545</v>
      </c>
      <c r="D77" s="26" t="s">
        <v>1625</v>
      </c>
      <c r="E77" s="6" t="s">
        <v>1626</v>
      </c>
      <c r="F77" s="24">
        <v>44922</v>
      </c>
      <c r="G77" s="25" t="s">
        <v>1627</v>
      </c>
      <c r="H77" s="27" t="s">
        <v>179</v>
      </c>
      <c r="I77" s="27" t="s">
        <v>1545</v>
      </c>
      <c r="J77" s="28">
        <v>203837088</v>
      </c>
      <c r="K77" s="29">
        <v>203837088</v>
      </c>
      <c r="L77" s="29">
        <v>203837088</v>
      </c>
      <c r="M77" s="27" t="s">
        <v>1546</v>
      </c>
      <c r="N77" s="27" t="s">
        <v>1628</v>
      </c>
      <c r="O77" s="27" t="s">
        <v>173</v>
      </c>
      <c r="P77" s="63">
        <v>0</v>
      </c>
      <c r="Q77" s="25">
        <v>100</v>
      </c>
      <c r="R77" s="25" t="s">
        <v>174</v>
      </c>
      <c r="S77" s="67">
        <v>5</v>
      </c>
      <c r="T77" s="29">
        <v>18666.400000000001</v>
      </c>
      <c r="U77" s="28">
        <v>93332</v>
      </c>
      <c r="V77" s="28">
        <v>10920</v>
      </c>
      <c r="W77" s="28">
        <v>4120</v>
      </c>
      <c r="X77" s="28">
        <v>0</v>
      </c>
      <c r="Y77" s="28">
        <v>0</v>
      </c>
      <c r="Z77" s="28">
        <v>0</v>
      </c>
      <c r="AA77" s="28">
        <v>0</v>
      </c>
      <c r="AB77" s="28">
        <v>1550</v>
      </c>
      <c r="AC77" s="28">
        <v>0</v>
      </c>
      <c r="AD77" s="28">
        <v>0</v>
      </c>
      <c r="AE77" s="28">
        <v>0</v>
      </c>
      <c r="AF77" s="28">
        <v>0</v>
      </c>
      <c r="AG77" s="28">
        <v>5250</v>
      </c>
      <c r="AH77" s="28">
        <v>0</v>
      </c>
      <c r="AI77" s="28">
        <v>0</v>
      </c>
      <c r="AJ77" s="28">
        <v>0</v>
      </c>
      <c r="AK77" s="28">
        <v>0</v>
      </c>
      <c r="AL77" s="28">
        <v>2184</v>
      </c>
      <c r="AM77" s="28">
        <v>2184</v>
      </c>
      <c r="AN77" s="27" t="s">
        <v>1629</v>
      </c>
      <c r="AO77" s="24">
        <v>44972</v>
      </c>
      <c r="AP77" s="24">
        <v>45031</v>
      </c>
      <c r="AQ77" s="24">
        <v>45184</v>
      </c>
      <c r="AR77" s="27" t="s">
        <v>47</v>
      </c>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row>
    <row r="78" spans="1:107" customFormat="1" ht="123.75" customHeight="1" x14ac:dyDescent="0.3">
      <c r="A78" s="26" t="s">
        <v>1630</v>
      </c>
      <c r="B78" s="24">
        <v>44900</v>
      </c>
      <c r="C78" s="25">
        <v>545</v>
      </c>
      <c r="D78" s="26" t="s">
        <v>1631</v>
      </c>
      <c r="E78" s="6" t="s">
        <v>1632</v>
      </c>
      <c r="F78" s="24">
        <v>44922</v>
      </c>
      <c r="G78" s="25" t="s">
        <v>1633</v>
      </c>
      <c r="H78" s="27" t="s">
        <v>179</v>
      </c>
      <c r="I78" s="27" t="s">
        <v>1545</v>
      </c>
      <c r="J78" s="28">
        <v>209063680</v>
      </c>
      <c r="K78" s="29">
        <v>209063680</v>
      </c>
      <c r="L78" s="29">
        <v>209063680</v>
      </c>
      <c r="M78" s="27" t="s">
        <v>1546</v>
      </c>
      <c r="N78" s="27" t="s">
        <v>1628</v>
      </c>
      <c r="O78" s="27" t="s">
        <v>173</v>
      </c>
      <c r="P78" s="63">
        <v>0</v>
      </c>
      <c r="Q78" s="25">
        <v>100</v>
      </c>
      <c r="R78" s="25" t="s">
        <v>174</v>
      </c>
      <c r="S78" s="67">
        <v>5</v>
      </c>
      <c r="T78" s="29">
        <v>18666.400000000001</v>
      </c>
      <c r="U78" s="28">
        <v>93332</v>
      </c>
      <c r="V78" s="28">
        <v>11200</v>
      </c>
      <c r="W78" s="28">
        <v>8160</v>
      </c>
      <c r="X78" s="28">
        <v>0</v>
      </c>
      <c r="Y78" s="28">
        <v>0</v>
      </c>
      <c r="Z78" s="28">
        <v>0</v>
      </c>
      <c r="AA78" s="28">
        <v>0</v>
      </c>
      <c r="AB78" s="28">
        <v>3040</v>
      </c>
      <c r="AC78" s="28">
        <v>0</v>
      </c>
      <c r="AD78" s="28">
        <v>0</v>
      </c>
      <c r="AE78" s="28">
        <v>0</v>
      </c>
      <c r="AF78" s="28">
        <v>0</v>
      </c>
      <c r="AG78" s="28">
        <v>0</v>
      </c>
      <c r="AH78" s="28">
        <v>0</v>
      </c>
      <c r="AI78" s="28">
        <v>0</v>
      </c>
      <c r="AJ78" s="28">
        <v>0</v>
      </c>
      <c r="AK78" s="28">
        <v>0</v>
      </c>
      <c r="AL78" s="28">
        <v>2240</v>
      </c>
      <c r="AM78" s="28">
        <v>2240</v>
      </c>
      <c r="AN78" s="27" t="s">
        <v>1581</v>
      </c>
      <c r="AO78" s="24">
        <v>44972</v>
      </c>
      <c r="AP78" s="24">
        <v>45031</v>
      </c>
      <c r="AQ78" s="24"/>
      <c r="AR78" s="27" t="s">
        <v>47</v>
      </c>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row>
    <row r="79" spans="1:107" customFormat="1" ht="61.5" customHeight="1" x14ac:dyDescent="0.3">
      <c r="A79" s="26" t="s">
        <v>1634</v>
      </c>
      <c r="B79" s="24">
        <v>44900</v>
      </c>
      <c r="C79" s="25">
        <v>545</v>
      </c>
      <c r="D79" s="26" t="s">
        <v>1635</v>
      </c>
      <c r="E79" s="6" t="s">
        <v>1636</v>
      </c>
      <c r="F79" s="24">
        <v>44922</v>
      </c>
      <c r="G79" s="25" t="s">
        <v>1637</v>
      </c>
      <c r="H79" s="27" t="s">
        <v>179</v>
      </c>
      <c r="I79" s="27" t="s">
        <v>1545</v>
      </c>
      <c r="J79" s="28">
        <v>223250144</v>
      </c>
      <c r="K79" s="29">
        <v>223250144</v>
      </c>
      <c r="L79" s="29">
        <v>223250144</v>
      </c>
      <c r="M79" s="27" t="s">
        <v>1546</v>
      </c>
      <c r="N79" s="27" t="s">
        <v>1628</v>
      </c>
      <c r="O79" s="27" t="s">
        <v>173</v>
      </c>
      <c r="P79" s="63">
        <v>0</v>
      </c>
      <c r="Q79" s="25">
        <v>100</v>
      </c>
      <c r="R79" s="25" t="s">
        <v>174</v>
      </c>
      <c r="S79" s="67">
        <v>5</v>
      </c>
      <c r="T79" s="29">
        <v>18666.400000000001</v>
      </c>
      <c r="U79" s="28">
        <v>93332</v>
      </c>
      <c r="V79" s="28">
        <v>11960</v>
      </c>
      <c r="W79" s="28">
        <v>4510</v>
      </c>
      <c r="X79" s="28">
        <v>0</v>
      </c>
      <c r="Y79" s="28">
        <v>0</v>
      </c>
      <c r="Z79" s="28">
        <v>0</v>
      </c>
      <c r="AA79" s="28">
        <v>0</v>
      </c>
      <c r="AB79" s="28">
        <v>1695</v>
      </c>
      <c r="AC79" s="28">
        <v>0</v>
      </c>
      <c r="AD79" s="28">
        <v>0</v>
      </c>
      <c r="AE79" s="28">
        <v>0</v>
      </c>
      <c r="AF79" s="28">
        <v>0</v>
      </c>
      <c r="AG79" s="28">
        <v>5755</v>
      </c>
      <c r="AH79" s="28">
        <v>0</v>
      </c>
      <c r="AI79" s="28">
        <v>0</v>
      </c>
      <c r="AJ79" s="28">
        <v>0</v>
      </c>
      <c r="AK79" s="28">
        <v>0</v>
      </c>
      <c r="AL79" s="28">
        <v>2392</v>
      </c>
      <c r="AM79" s="28">
        <v>2392</v>
      </c>
      <c r="AN79" s="27" t="s">
        <v>1638</v>
      </c>
      <c r="AO79" s="24">
        <v>44972</v>
      </c>
      <c r="AP79" s="24">
        <v>45031</v>
      </c>
      <c r="AQ79" s="24">
        <v>45184</v>
      </c>
      <c r="AR79" s="27" t="s">
        <v>47</v>
      </c>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row>
    <row r="80" spans="1:107" customFormat="1" ht="93.6" x14ac:dyDescent="0.3">
      <c r="A80" s="26" t="s">
        <v>1639</v>
      </c>
      <c r="B80" s="24">
        <v>44900</v>
      </c>
      <c r="C80" s="25">
        <v>545</v>
      </c>
      <c r="D80" s="26" t="s">
        <v>1640</v>
      </c>
      <c r="E80" s="6" t="s">
        <v>1641</v>
      </c>
      <c r="F80" s="24">
        <v>44922</v>
      </c>
      <c r="G80" s="25" t="s">
        <v>1642</v>
      </c>
      <c r="H80" s="27" t="s">
        <v>834</v>
      </c>
      <c r="I80" s="27" t="s">
        <v>1443</v>
      </c>
      <c r="J80" s="28">
        <v>287783496</v>
      </c>
      <c r="K80" s="29">
        <v>297775978.5</v>
      </c>
      <c r="L80" s="29">
        <v>297775978.5</v>
      </c>
      <c r="M80" s="27" t="s">
        <v>1444</v>
      </c>
      <c r="N80" s="27" t="s">
        <v>1445</v>
      </c>
      <c r="O80" s="27" t="s">
        <v>303</v>
      </c>
      <c r="P80" s="63">
        <v>0</v>
      </c>
      <c r="Q80" s="25">
        <v>100</v>
      </c>
      <c r="R80" s="25" t="s">
        <v>1446</v>
      </c>
      <c r="S80" s="67">
        <v>2</v>
      </c>
      <c r="T80" s="29">
        <v>333082.75</v>
      </c>
      <c r="U80" s="28">
        <v>666165.5</v>
      </c>
      <c r="V80" s="28">
        <v>894</v>
      </c>
      <c r="W80" s="28">
        <v>318</v>
      </c>
      <c r="X80" s="28">
        <v>0</v>
      </c>
      <c r="Y80" s="28">
        <v>0</v>
      </c>
      <c r="Z80" s="28">
        <v>0</v>
      </c>
      <c r="AA80" s="28">
        <v>0</v>
      </c>
      <c r="AB80" s="28">
        <v>576</v>
      </c>
      <c r="AC80" s="28">
        <v>0</v>
      </c>
      <c r="AD80" s="28">
        <v>0</v>
      </c>
      <c r="AE80" s="28">
        <v>0</v>
      </c>
      <c r="AF80" s="28">
        <v>0</v>
      </c>
      <c r="AG80" s="28">
        <v>0</v>
      </c>
      <c r="AH80" s="28">
        <v>0</v>
      </c>
      <c r="AI80" s="28">
        <v>0</v>
      </c>
      <c r="AJ80" s="28">
        <v>0</v>
      </c>
      <c r="AK80" s="28">
        <v>0</v>
      </c>
      <c r="AL80" s="28">
        <v>447</v>
      </c>
      <c r="AM80" s="28">
        <v>447</v>
      </c>
      <c r="AN80" s="27" t="s">
        <v>1643</v>
      </c>
      <c r="AO80" s="24">
        <v>44986</v>
      </c>
      <c r="AP80" s="24">
        <v>45047</v>
      </c>
      <c r="AQ80" s="24"/>
      <c r="AR80" s="27" t="s">
        <v>47</v>
      </c>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row>
    <row r="81" spans="1:107" customFormat="1" ht="99.75" customHeight="1" x14ac:dyDescent="0.3">
      <c r="A81" s="26" t="s">
        <v>1644</v>
      </c>
      <c r="B81" s="24">
        <v>44900</v>
      </c>
      <c r="C81" s="25">
        <v>545</v>
      </c>
      <c r="D81" s="26" t="s">
        <v>1645</v>
      </c>
      <c r="E81" s="6" t="s">
        <v>1646</v>
      </c>
      <c r="F81" s="24">
        <v>44922</v>
      </c>
      <c r="G81" s="25" t="s">
        <v>1647</v>
      </c>
      <c r="H81" s="27" t="s">
        <v>834</v>
      </c>
      <c r="I81" s="27" t="s">
        <v>1443</v>
      </c>
      <c r="J81" s="28">
        <v>250478228</v>
      </c>
      <c r="K81" s="29">
        <v>287783496</v>
      </c>
      <c r="L81" s="29">
        <v>287783496</v>
      </c>
      <c r="M81" s="27" t="s">
        <v>1444</v>
      </c>
      <c r="N81" s="27" t="s">
        <v>1445</v>
      </c>
      <c r="O81" s="27" t="s">
        <v>303</v>
      </c>
      <c r="P81" s="63">
        <v>0</v>
      </c>
      <c r="Q81" s="25">
        <v>100</v>
      </c>
      <c r="R81" s="25" t="s">
        <v>1446</v>
      </c>
      <c r="S81" s="67">
        <v>2</v>
      </c>
      <c r="T81" s="29">
        <v>333082.75</v>
      </c>
      <c r="U81" s="28">
        <v>666165.5</v>
      </c>
      <c r="V81" s="28">
        <v>864</v>
      </c>
      <c r="W81" s="28">
        <v>278</v>
      </c>
      <c r="X81" s="28">
        <v>0</v>
      </c>
      <c r="Y81" s="28">
        <v>0</v>
      </c>
      <c r="Z81" s="28">
        <v>0</v>
      </c>
      <c r="AA81" s="28">
        <v>0</v>
      </c>
      <c r="AB81" s="28">
        <v>586</v>
      </c>
      <c r="AC81" s="28">
        <v>0</v>
      </c>
      <c r="AD81" s="28">
        <v>0</v>
      </c>
      <c r="AE81" s="28">
        <v>0</v>
      </c>
      <c r="AF81" s="28">
        <v>0</v>
      </c>
      <c r="AG81" s="28">
        <v>0</v>
      </c>
      <c r="AH81" s="28">
        <v>0</v>
      </c>
      <c r="AI81" s="28">
        <v>0</v>
      </c>
      <c r="AJ81" s="28">
        <v>0</v>
      </c>
      <c r="AK81" s="28">
        <v>0</v>
      </c>
      <c r="AL81" s="28">
        <v>432</v>
      </c>
      <c r="AM81" s="28">
        <v>432</v>
      </c>
      <c r="AN81" s="27" t="s">
        <v>1648</v>
      </c>
      <c r="AO81" s="24">
        <v>44986</v>
      </c>
      <c r="AP81" s="24">
        <v>45047</v>
      </c>
      <c r="AQ81" s="24"/>
      <c r="AR81" s="27" t="s">
        <v>47</v>
      </c>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row>
    <row r="82" spans="1:107" customFormat="1" ht="93.6" x14ac:dyDescent="0.3">
      <c r="A82" s="26" t="s">
        <v>1649</v>
      </c>
      <c r="B82" s="24">
        <v>44900</v>
      </c>
      <c r="C82" s="25">
        <v>545</v>
      </c>
      <c r="D82" s="26" t="s">
        <v>1650</v>
      </c>
      <c r="E82" s="6" t="s">
        <v>1651</v>
      </c>
      <c r="F82" s="24">
        <v>44922</v>
      </c>
      <c r="G82" s="25" t="s">
        <v>1652</v>
      </c>
      <c r="H82" s="27" t="s">
        <v>834</v>
      </c>
      <c r="I82" s="27" t="s">
        <v>1443</v>
      </c>
      <c r="J82" s="28">
        <v>289781992.5</v>
      </c>
      <c r="K82" s="29">
        <v>289781992.5</v>
      </c>
      <c r="L82" s="29">
        <v>289781992.5</v>
      </c>
      <c r="M82" s="27" t="s">
        <v>1444</v>
      </c>
      <c r="N82" s="27" t="s">
        <v>1445</v>
      </c>
      <c r="O82" s="27" t="s">
        <v>303</v>
      </c>
      <c r="P82" s="63">
        <v>0</v>
      </c>
      <c r="Q82" s="25">
        <v>100</v>
      </c>
      <c r="R82" s="25" t="s">
        <v>1446</v>
      </c>
      <c r="S82" s="67">
        <v>2</v>
      </c>
      <c r="T82" s="29">
        <v>333082.75</v>
      </c>
      <c r="U82" s="28">
        <v>666165.5</v>
      </c>
      <c r="V82" s="28">
        <v>870</v>
      </c>
      <c r="W82" s="28">
        <v>322</v>
      </c>
      <c r="X82" s="28">
        <v>0</v>
      </c>
      <c r="Y82" s="28">
        <v>0</v>
      </c>
      <c r="Z82" s="28">
        <v>0</v>
      </c>
      <c r="AA82" s="28">
        <v>0</v>
      </c>
      <c r="AB82" s="28">
        <v>548</v>
      </c>
      <c r="AC82" s="28">
        <v>0</v>
      </c>
      <c r="AD82" s="28">
        <v>0</v>
      </c>
      <c r="AE82" s="28">
        <v>0</v>
      </c>
      <c r="AF82" s="28">
        <v>0</v>
      </c>
      <c r="AG82" s="28">
        <v>0</v>
      </c>
      <c r="AH82" s="28">
        <v>0</v>
      </c>
      <c r="AI82" s="28">
        <v>0</v>
      </c>
      <c r="AJ82" s="28">
        <v>0</v>
      </c>
      <c r="AK82" s="28">
        <v>0</v>
      </c>
      <c r="AL82" s="28">
        <v>435</v>
      </c>
      <c r="AM82" s="28">
        <v>435</v>
      </c>
      <c r="AN82" s="27" t="s">
        <v>1653</v>
      </c>
      <c r="AO82" s="24">
        <v>44986</v>
      </c>
      <c r="AP82" s="24">
        <v>45047</v>
      </c>
      <c r="AQ82" s="24"/>
      <c r="AR82" s="27" t="s">
        <v>47</v>
      </c>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row>
    <row r="83" spans="1:107" customFormat="1" ht="93.6" x14ac:dyDescent="0.3">
      <c r="A83" s="26" t="s">
        <v>1654</v>
      </c>
      <c r="B83" s="24">
        <v>44900</v>
      </c>
      <c r="C83" s="25">
        <v>545</v>
      </c>
      <c r="D83" s="26" t="s">
        <v>1655</v>
      </c>
      <c r="E83" s="6" t="s">
        <v>1656</v>
      </c>
      <c r="F83" s="24">
        <v>44922</v>
      </c>
      <c r="G83" s="25" t="s">
        <v>1657</v>
      </c>
      <c r="H83" s="27" t="s">
        <v>834</v>
      </c>
      <c r="I83" s="27" t="s">
        <v>1443</v>
      </c>
      <c r="J83" s="28">
        <v>249145897</v>
      </c>
      <c r="K83" s="29">
        <v>249145897</v>
      </c>
      <c r="L83" s="29">
        <v>249145897</v>
      </c>
      <c r="M83" s="27" t="s">
        <v>1444</v>
      </c>
      <c r="N83" s="27" t="s">
        <v>1445</v>
      </c>
      <c r="O83" s="27" t="s">
        <v>303</v>
      </c>
      <c r="P83" s="63">
        <v>0</v>
      </c>
      <c r="Q83" s="25">
        <v>100</v>
      </c>
      <c r="R83" s="25" t="s">
        <v>1446</v>
      </c>
      <c r="S83" s="67">
        <v>2</v>
      </c>
      <c r="T83" s="29">
        <v>333082.75</v>
      </c>
      <c r="U83" s="28">
        <v>666165.5</v>
      </c>
      <c r="V83" s="28">
        <v>748</v>
      </c>
      <c r="W83" s="28">
        <v>276</v>
      </c>
      <c r="X83" s="28">
        <v>0</v>
      </c>
      <c r="Y83" s="28">
        <v>0</v>
      </c>
      <c r="Z83" s="28">
        <v>0</v>
      </c>
      <c r="AA83" s="28">
        <v>0</v>
      </c>
      <c r="AB83" s="28">
        <v>472</v>
      </c>
      <c r="AC83" s="28">
        <v>0</v>
      </c>
      <c r="AD83" s="28">
        <v>0</v>
      </c>
      <c r="AE83" s="28">
        <v>0</v>
      </c>
      <c r="AF83" s="28">
        <v>0</v>
      </c>
      <c r="AG83" s="28">
        <v>0</v>
      </c>
      <c r="AH83" s="28">
        <v>0</v>
      </c>
      <c r="AI83" s="28">
        <v>0</v>
      </c>
      <c r="AJ83" s="28">
        <v>0</v>
      </c>
      <c r="AK83" s="28">
        <v>0</v>
      </c>
      <c r="AL83" s="28">
        <v>374</v>
      </c>
      <c r="AM83" s="28">
        <v>374</v>
      </c>
      <c r="AN83" s="27" t="s">
        <v>1658</v>
      </c>
      <c r="AO83" s="24">
        <v>44986</v>
      </c>
      <c r="AP83" s="24">
        <v>45047</v>
      </c>
      <c r="AQ83" s="24"/>
      <c r="AR83" s="27" t="s">
        <v>47</v>
      </c>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row>
    <row r="84" spans="1:107" customFormat="1" ht="124.8" x14ac:dyDescent="0.3">
      <c r="A84" s="26" t="s">
        <v>1659</v>
      </c>
      <c r="B84" s="24">
        <v>44901</v>
      </c>
      <c r="C84" s="25">
        <v>545</v>
      </c>
      <c r="D84" s="26" t="s">
        <v>1660</v>
      </c>
      <c r="E84" s="6" t="s">
        <v>1661</v>
      </c>
      <c r="F84" s="24">
        <v>44925</v>
      </c>
      <c r="G84" s="25" t="s">
        <v>1662</v>
      </c>
      <c r="H84" s="27" t="s">
        <v>179</v>
      </c>
      <c r="I84" s="27" t="s">
        <v>1663</v>
      </c>
      <c r="J84" s="28">
        <v>298918361.39999998</v>
      </c>
      <c r="K84" s="29">
        <v>298918361.39999998</v>
      </c>
      <c r="L84" s="48">
        <v>298918361.39999998</v>
      </c>
      <c r="M84" s="27" t="s">
        <v>1618</v>
      </c>
      <c r="N84" s="27" t="s">
        <v>1664</v>
      </c>
      <c r="O84" s="27" t="s">
        <v>988</v>
      </c>
      <c r="P84" s="63">
        <v>0</v>
      </c>
      <c r="Q84" s="25">
        <v>100</v>
      </c>
      <c r="R84" s="25" t="s">
        <v>1446</v>
      </c>
      <c r="S84" s="67">
        <v>30</v>
      </c>
      <c r="T84" s="29">
        <v>25813.329999999998</v>
      </c>
      <c r="U84" s="28">
        <v>774399.89999999991</v>
      </c>
      <c r="V84" s="28">
        <v>11580</v>
      </c>
      <c r="W84" s="28">
        <v>11580</v>
      </c>
      <c r="X84" s="28">
        <v>0</v>
      </c>
      <c r="Y84" s="28">
        <v>0</v>
      </c>
      <c r="Z84" s="28">
        <v>0</v>
      </c>
      <c r="AA84" s="28">
        <v>0</v>
      </c>
      <c r="AB84" s="28">
        <v>0</v>
      </c>
      <c r="AC84" s="28">
        <v>0</v>
      </c>
      <c r="AD84" s="28">
        <v>0</v>
      </c>
      <c r="AE84" s="28">
        <v>0</v>
      </c>
      <c r="AF84" s="28">
        <v>0</v>
      </c>
      <c r="AG84" s="28">
        <v>0</v>
      </c>
      <c r="AH84" s="28">
        <v>0</v>
      </c>
      <c r="AI84" s="28">
        <v>0</v>
      </c>
      <c r="AJ84" s="28">
        <v>0</v>
      </c>
      <c r="AK84" s="28">
        <v>0</v>
      </c>
      <c r="AL84" s="28">
        <v>386</v>
      </c>
      <c r="AM84" s="28">
        <v>386</v>
      </c>
      <c r="AN84" s="27" t="s">
        <v>1665</v>
      </c>
      <c r="AO84" s="24">
        <v>44972</v>
      </c>
      <c r="AP84" s="24"/>
      <c r="AQ84" s="24"/>
      <c r="AR84" s="27" t="s">
        <v>47</v>
      </c>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row>
    <row r="85" spans="1:107" customFormat="1" ht="124.8" x14ac:dyDescent="0.3">
      <c r="A85" s="26" t="s">
        <v>1666</v>
      </c>
      <c r="B85" s="24">
        <v>44901</v>
      </c>
      <c r="C85" s="25">
        <v>545</v>
      </c>
      <c r="D85" s="26" t="s">
        <v>1667</v>
      </c>
      <c r="E85" s="6" t="s">
        <v>1668</v>
      </c>
      <c r="F85" s="24">
        <v>44925</v>
      </c>
      <c r="G85" s="25" t="s">
        <v>1669</v>
      </c>
      <c r="H85" s="27" t="s">
        <v>179</v>
      </c>
      <c r="I85" s="27" t="s">
        <v>1663</v>
      </c>
      <c r="J85" s="28">
        <v>293497562.10000002</v>
      </c>
      <c r="K85" s="29">
        <v>293497562.10000002</v>
      </c>
      <c r="L85" s="29">
        <v>293497562.10000002</v>
      </c>
      <c r="M85" s="27" t="s">
        <v>1618</v>
      </c>
      <c r="N85" s="27" t="s">
        <v>1664</v>
      </c>
      <c r="O85" s="27" t="s">
        <v>988</v>
      </c>
      <c r="P85" s="63">
        <v>0</v>
      </c>
      <c r="Q85" s="25">
        <v>100</v>
      </c>
      <c r="R85" s="25" t="s">
        <v>1446</v>
      </c>
      <c r="S85" s="67">
        <v>30</v>
      </c>
      <c r="T85" s="29">
        <v>25813.33</v>
      </c>
      <c r="U85" s="28">
        <v>774399.9</v>
      </c>
      <c r="V85" s="28">
        <v>11370</v>
      </c>
      <c r="W85" s="28">
        <v>11370</v>
      </c>
      <c r="X85" s="28">
        <v>0</v>
      </c>
      <c r="Y85" s="28">
        <v>0</v>
      </c>
      <c r="Z85" s="28">
        <v>0</v>
      </c>
      <c r="AA85" s="28">
        <v>0</v>
      </c>
      <c r="AB85" s="28">
        <v>0</v>
      </c>
      <c r="AC85" s="28">
        <v>0</v>
      </c>
      <c r="AD85" s="28">
        <v>0</v>
      </c>
      <c r="AE85" s="28">
        <v>0</v>
      </c>
      <c r="AF85" s="28">
        <v>0</v>
      </c>
      <c r="AG85" s="28">
        <v>0</v>
      </c>
      <c r="AH85" s="28">
        <v>0</v>
      </c>
      <c r="AI85" s="28">
        <v>0</v>
      </c>
      <c r="AJ85" s="28">
        <v>0</v>
      </c>
      <c r="AK85" s="28">
        <v>0</v>
      </c>
      <c r="AL85" s="28">
        <v>379</v>
      </c>
      <c r="AM85" s="28">
        <v>379</v>
      </c>
      <c r="AN85" s="27" t="s">
        <v>1670</v>
      </c>
      <c r="AO85" s="24">
        <v>44972</v>
      </c>
      <c r="AP85" s="24"/>
      <c r="AQ85" s="24"/>
      <c r="AR85" s="27" t="s">
        <v>47</v>
      </c>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row>
    <row r="86" spans="1:107" customFormat="1" ht="124.8" x14ac:dyDescent="0.3">
      <c r="A86" s="26" t="s">
        <v>1671</v>
      </c>
      <c r="B86" s="24">
        <v>44901</v>
      </c>
      <c r="C86" s="25">
        <v>545</v>
      </c>
      <c r="D86" s="26" t="s">
        <v>1672</v>
      </c>
      <c r="E86" s="6" t="s">
        <v>1673</v>
      </c>
      <c r="F86" s="24">
        <v>44925</v>
      </c>
      <c r="G86" s="25" t="s">
        <v>1674</v>
      </c>
      <c r="H86" s="27" t="s">
        <v>179</v>
      </c>
      <c r="I86" s="27" t="s">
        <v>1663</v>
      </c>
      <c r="J86" s="28">
        <v>285753563.10000002</v>
      </c>
      <c r="K86" s="29">
        <v>285753563.10000002</v>
      </c>
      <c r="L86" s="29">
        <v>285753563.10000002</v>
      </c>
      <c r="M86" s="27" t="s">
        <v>1618</v>
      </c>
      <c r="N86" s="27" t="s">
        <v>1664</v>
      </c>
      <c r="O86" s="27" t="s">
        <v>988</v>
      </c>
      <c r="P86" s="63">
        <v>0</v>
      </c>
      <c r="Q86" s="25">
        <v>100</v>
      </c>
      <c r="R86" s="25" t="s">
        <v>1446</v>
      </c>
      <c r="S86" s="67">
        <v>30</v>
      </c>
      <c r="T86" s="29">
        <v>25813.33</v>
      </c>
      <c r="U86" s="28">
        <v>774399.9</v>
      </c>
      <c r="V86" s="28">
        <v>11070</v>
      </c>
      <c r="W86" s="28">
        <v>11070</v>
      </c>
      <c r="X86" s="28">
        <v>0</v>
      </c>
      <c r="Y86" s="28">
        <v>0</v>
      </c>
      <c r="Z86" s="28">
        <v>0</v>
      </c>
      <c r="AA86" s="28">
        <v>0</v>
      </c>
      <c r="AB86" s="28">
        <v>0</v>
      </c>
      <c r="AC86" s="28">
        <v>0</v>
      </c>
      <c r="AD86" s="28">
        <v>0</v>
      </c>
      <c r="AE86" s="28">
        <v>0</v>
      </c>
      <c r="AF86" s="28">
        <v>0</v>
      </c>
      <c r="AG86" s="28">
        <v>0</v>
      </c>
      <c r="AH86" s="28">
        <v>0</v>
      </c>
      <c r="AI86" s="28">
        <v>0</v>
      </c>
      <c r="AJ86" s="28">
        <v>0</v>
      </c>
      <c r="AK86" s="28">
        <v>0</v>
      </c>
      <c r="AL86" s="28">
        <v>369</v>
      </c>
      <c r="AM86" s="28">
        <v>369</v>
      </c>
      <c r="AN86" s="27" t="s">
        <v>1675</v>
      </c>
      <c r="AO86" s="24">
        <v>44972</v>
      </c>
      <c r="AP86" s="24"/>
      <c r="AQ86" s="24"/>
      <c r="AR86" s="27" t="s">
        <v>47</v>
      </c>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row>
    <row r="87" spans="1:107" customFormat="1" ht="96.75" customHeight="1" x14ac:dyDescent="0.3">
      <c r="A87" s="26" t="s">
        <v>1676</v>
      </c>
      <c r="B87" s="24">
        <v>44901</v>
      </c>
      <c r="C87" s="25">
        <v>545</v>
      </c>
      <c r="D87" s="26" t="s">
        <v>1677</v>
      </c>
      <c r="E87" s="6" t="s">
        <v>1678</v>
      </c>
      <c r="F87" s="24">
        <v>44925</v>
      </c>
      <c r="G87" s="25" t="s">
        <v>1679</v>
      </c>
      <c r="H87" s="27" t="s">
        <v>179</v>
      </c>
      <c r="I87" s="27" t="s">
        <v>1663</v>
      </c>
      <c r="J87" s="28">
        <v>104543986.5</v>
      </c>
      <c r="K87" s="29">
        <v>104543986.5</v>
      </c>
      <c r="L87" s="29">
        <v>104543986.5</v>
      </c>
      <c r="M87" s="27" t="s">
        <v>1618</v>
      </c>
      <c r="N87" s="27" t="s">
        <v>1664</v>
      </c>
      <c r="O87" s="27" t="s">
        <v>988</v>
      </c>
      <c r="P87" s="63">
        <v>0</v>
      </c>
      <c r="Q87" s="25">
        <v>100</v>
      </c>
      <c r="R87" s="25" t="s">
        <v>1446</v>
      </c>
      <c r="S87" s="67">
        <v>30</v>
      </c>
      <c r="T87" s="29">
        <v>25813.33</v>
      </c>
      <c r="U87" s="28">
        <v>774399.9</v>
      </c>
      <c r="V87" s="28">
        <v>4050</v>
      </c>
      <c r="W87" s="28">
        <v>4050</v>
      </c>
      <c r="X87" s="28">
        <v>0</v>
      </c>
      <c r="Y87" s="28">
        <v>0</v>
      </c>
      <c r="Z87" s="28">
        <v>0</v>
      </c>
      <c r="AA87" s="28">
        <v>0</v>
      </c>
      <c r="AB87" s="28">
        <v>0</v>
      </c>
      <c r="AC87" s="28">
        <v>0</v>
      </c>
      <c r="AD87" s="28">
        <v>0</v>
      </c>
      <c r="AE87" s="28">
        <v>0</v>
      </c>
      <c r="AF87" s="28">
        <v>0</v>
      </c>
      <c r="AG87" s="28">
        <v>0</v>
      </c>
      <c r="AH87" s="28">
        <v>0</v>
      </c>
      <c r="AI87" s="28">
        <v>0</v>
      </c>
      <c r="AJ87" s="28">
        <v>0</v>
      </c>
      <c r="AK87" s="28">
        <v>0</v>
      </c>
      <c r="AL87" s="28">
        <v>135</v>
      </c>
      <c r="AM87" s="28">
        <v>135</v>
      </c>
      <c r="AN87" s="27" t="s">
        <v>1680</v>
      </c>
      <c r="AO87" s="24">
        <v>44972</v>
      </c>
      <c r="AP87" s="24"/>
      <c r="AQ87" s="24"/>
      <c r="AR87" s="27" t="s">
        <v>47</v>
      </c>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row>
    <row r="88" spans="1:107" customFormat="1" ht="108" customHeight="1" x14ac:dyDescent="0.3">
      <c r="A88" s="26" t="s">
        <v>1681</v>
      </c>
      <c r="B88" s="24">
        <v>44901</v>
      </c>
      <c r="C88" s="25">
        <v>545</v>
      </c>
      <c r="D88" s="26" t="s">
        <v>1682</v>
      </c>
      <c r="E88" s="6" t="s">
        <v>1683</v>
      </c>
      <c r="F88" s="24">
        <v>44925</v>
      </c>
      <c r="G88" s="25" t="s">
        <v>1684</v>
      </c>
      <c r="H88" s="27" t="s">
        <v>179</v>
      </c>
      <c r="I88" s="27" t="s">
        <v>1663</v>
      </c>
      <c r="J88" s="28">
        <v>128550383.40000001</v>
      </c>
      <c r="K88" s="29">
        <v>128550383.40000001</v>
      </c>
      <c r="L88" s="29">
        <v>128550383.40000001</v>
      </c>
      <c r="M88" s="27" t="s">
        <v>1618</v>
      </c>
      <c r="N88" s="27" t="s">
        <v>1664</v>
      </c>
      <c r="O88" s="27" t="s">
        <v>988</v>
      </c>
      <c r="P88" s="63">
        <v>0</v>
      </c>
      <c r="Q88" s="25">
        <v>100</v>
      </c>
      <c r="R88" s="25" t="s">
        <v>1446</v>
      </c>
      <c r="S88" s="67">
        <v>30</v>
      </c>
      <c r="T88" s="29">
        <v>25813.33</v>
      </c>
      <c r="U88" s="28">
        <v>774399.9</v>
      </c>
      <c r="V88" s="28">
        <v>4980</v>
      </c>
      <c r="W88" s="28">
        <v>4980</v>
      </c>
      <c r="X88" s="28">
        <v>0</v>
      </c>
      <c r="Y88" s="28">
        <v>0</v>
      </c>
      <c r="Z88" s="28">
        <v>0</v>
      </c>
      <c r="AA88" s="28">
        <v>0</v>
      </c>
      <c r="AB88" s="28">
        <v>0</v>
      </c>
      <c r="AC88" s="28">
        <v>0</v>
      </c>
      <c r="AD88" s="28">
        <v>0</v>
      </c>
      <c r="AE88" s="28">
        <v>0</v>
      </c>
      <c r="AF88" s="28">
        <v>0</v>
      </c>
      <c r="AG88" s="28">
        <v>0</v>
      </c>
      <c r="AH88" s="28">
        <v>0</v>
      </c>
      <c r="AI88" s="28">
        <v>0</v>
      </c>
      <c r="AJ88" s="28">
        <v>0</v>
      </c>
      <c r="AK88" s="28">
        <v>0</v>
      </c>
      <c r="AL88" s="28">
        <v>166</v>
      </c>
      <c r="AM88" s="28">
        <v>166</v>
      </c>
      <c r="AN88" s="27" t="s">
        <v>1685</v>
      </c>
      <c r="AO88" s="24">
        <v>44972</v>
      </c>
      <c r="AP88" s="24"/>
      <c r="AQ88" s="24"/>
      <c r="AR88" s="27" t="s">
        <v>47</v>
      </c>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row>
    <row r="89" spans="1:107" customFormat="1" ht="72.75" customHeight="1" x14ac:dyDescent="0.3">
      <c r="A89" s="26" t="s">
        <v>1686</v>
      </c>
      <c r="B89" s="24">
        <v>44901</v>
      </c>
      <c r="C89" s="25">
        <v>545</v>
      </c>
      <c r="D89" s="26" t="s">
        <v>1687</v>
      </c>
      <c r="E89" s="6" t="s">
        <v>1688</v>
      </c>
      <c r="F89" s="24">
        <v>44925</v>
      </c>
      <c r="G89" s="25" t="s">
        <v>1689</v>
      </c>
      <c r="H89" s="27" t="s">
        <v>179</v>
      </c>
      <c r="I89" s="27" t="s">
        <v>1663</v>
      </c>
      <c r="J89" s="28">
        <v>219929571.59999999</v>
      </c>
      <c r="K89" s="29">
        <v>219929571.59999999</v>
      </c>
      <c r="L89" s="29">
        <v>219929571.59999999</v>
      </c>
      <c r="M89" s="27" t="s">
        <v>1618</v>
      </c>
      <c r="N89" s="27" t="s">
        <v>1664</v>
      </c>
      <c r="O89" s="27" t="s">
        <v>988</v>
      </c>
      <c r="P89" s="63">
        <v>0</v>
      </c>
      <c r="Q89" s="25">
        <v>100</v>
      </c>
      <c r="R89" s="25" t="s">
        <v>1446</v>
      </c>
      <c r="S89" s="67">
        <v>30</v>
      </c>
      <c r="T89" s="29">
        <v>25813.329999999998</v>
      </c>
      <c r="U89" s="28">
        <v>774399.89999999991</v>
      </c>
      <c r="V89" s="28">
        <v>8520</v>
      </c>
      <c r="W89" s="28">
        <v>8520</v>
      </c>
      <c r="X89" s="28">
        <v>0</v>
      </c>
      <c r="Y89" s="28">
        <v>0</v>
      </c>
      <c r="Z89" s="28">
        <v>0</v>
      </c>
      <c r="AA89" s="28">
        <v>0</v>
      </c>
      <c r="AB89" s="28">
        <v>0</v>
      </c>
      <c r="AC89" s="28">
        <v>0</v>
      </c>
      <c r="AD89" s="28">
        <v>0</v>
      </c>
      <c r="AE89" s="28">
        <v>0</v>
      </c>
      <c r="AF89" s="28">
        <v>0</v>
      </c>
      <c r="AG89" s="28">
        <v>0</v>
      </c>
      <c r="AH89" s="28">
        <v>0</v>
      </c>
      <c r="AI89" s="28">
        <v>0</v>
      </c>
      <c r="AJ89" s="28">
        <v>0</v>
      </c>
      <c r="AK89" s="28">
        <v>0</v>
      </c>
      <c r="AL89" s="28">
        <v>284</v>
      </c>
      <c r="AM89" s="28">
        <v>284</v>
      </c>
      <c r="AN89" s="27" t="s">
        <v>1535</v>
      </c>
      <c r="AO89" s="24">
        <v>45005</v>
      </c>
      <c r="AP89" s="24"/>
      <c r="AQ89" s="24"/>
      <c r="AR89" s="27" t="s">
        <v>47</v>
      </c>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row>
    <row r="90" spans="1:107" customFormat="1" ht="135.75" customHeight="1" x14ac:dyDescent="0.3">
      <c r="A90" s="26" t="s">
        <v>1690</v>
      </c>
      <c r="B90" s="24">
        <v>44901</v>
      </c>
      <c r="C90" s="25">
        <v>545</v>
      </c>
      <c r="D90" s="26" t="s">
        <v>1691</v>
      </c>
      <c r="E90" s="6" t="s">
        <v>1692</v>
      </c>
      <c r="F90" s="24">
        <v>44925</v>
      </c>
      <c r="G90" s="25" t="s">
        <v>1693</v>
      </c>
      <c r="H90" s="27" t="s">
        <v>179</v>
      </c>
      <c r="I90" s="27" t="s">
        <v>1545</v>
      </c>
      <c r="J90" s="28">
        <v>198983824</v>
      </c>
      <c r="K90" s="29">
        <v>198983824</v>
      </c>
      <c r="L90" s="29">
        <v>198983824</v>
      </c>
      <c r="M90" s="27" t="s">
        <v>1546</v>
      </c>
      <c r="N90" s="27" t="s">
        <v>1547</v>
      </c>
      <c r="O90" s="27" t="s">
        <v>173</v>
      </c>
      <c r="P90" s="63">
        <v>0</v>
      </c>
      <c r="Q90" s="25">
        <v>100</v>
      </c>
      <c r="R90" s="25" t="s">
        <v>174</v>
      </c>
      <c r="S90" s="67">
        <v>5</v>
      </c>
      <c r="T90" s="29">
        <v>18666.400000000001</v>
      </c>
      <c r="U90" s="28">
        <v>93332</v>
      </c>
      <c r="V90" s="28">
        <v>10660</v>
      </c>
      <c r="W90" s="28">
        <v>5535</v>
      </c>
      <c r="X90" s="28">
        <v>0</v>
      </c>
      <c r="Y90" s="28">
        <v>0</v>
      </c>
      <c r="Z90" s="28">
        <v>0</v>
      </c>
      <c r="AA90" s="28">
        <v>0</v>
      </c>
      <c r="AB90" s="28">
        <v>5125</v>
      </c>
      <c r="AC90" s="28">
        <v>0</v>
      </c>
      <c r="AD90" s="28">
        <v>0</v>
      </c>
      <c r="AE90" s="28">
        <v>0</v>
      </c>
      <c r="AF90" s="28">
        <v>0</v>
      </c>
      <c r="AG90" s="28">
        <v>0</v>
      </c>
      <c r="AH90" s="28">
        <v>0</v>
      </c>
      <c r="AI90" s="28">
        <v>0</v>
      </c>
      <c r="AJ90" s="28">
        <v>0</v>
      </c>
      <c r="AK90" s="28">
        <v>0</v>
      </c>
      <c r="AL90" s="28">
        <v>2132</v>
      </c>
      <c r="AM90" s="28">
        <v>2132</v>
      </c>
      <c r="AN90" s="27" t="s">
        <v>1694</v>
      </c>
      <c r="AO90" s="24">
        <v>45031</v>
      </c>
      <c r="AP90" s="24">
        <v>45184</v>
      </c>
      <c r="AQ90" s="24"/>
      <c r="AR90" s="27" t="s">
        <v>47</v>
      </c>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row>
    <row r="91" spans="1:107" customFormat="1" ht="93.6" x14ac:dyDescent="0.3">
      <c r="A91" s="26" t="s">
        <v>1695</v>
      </c>
      <c r="B91" s="24">
        <v>44901</v>
      </c>
      <c r="C91" s="25">
        <v>545</v>
      </c>
      <c r="D91" s="26" t="s">
        <v>1696</v>
      </c>
      <c r="E91" s="6" t="s">
        <v>1697</v>
      </c>
      <c r="F91" s="24">
        <v>44925</v>
      </c>
      <c r="G91" s="25" t="s">
        <v>1698</v>
      </c>
      <c r="H91" s="27" t="s">
        <v>834</v>
      </c>
      <c r="I91" s="27" t="s">
        <v>1443</v>
      </c>
      <c r="J91" s="28">
        <v>294445151</v>
      </c>
      <c r="K91" s="29">
        <v>294445151</v>
      </c>
      <c r="L91" s="29">
        <v>294445151</v>
      </c>
      <c r="M91" s="27" t="s">
        <v>1444</v>
      </c>
      <c r="N91" s="27" t="s">
        <v>1445</v>
      </c>
      <c r="O91" s="27" t="s">
        <v>303</v>
      </c>
      <c r="P91" s="63">
        <v>0</v>
      </c>
      <c r="Q91" s="25">
        <v>100</v>
      </c>
      <c r="R91" s="25" t="s">
        <v>1446</v>
      </c>
      <c r="S91" s="67">
        <v>2</v>
      </c>
      <c r="T91" s="29">
        <v>333082.75</v>
      </c>
      <c r="U91" s="28">
        <v>666165.5</v>
      </c>
      <c r="V91" s="28">
        <v>884</v>
      </c>
      <c r="W91" s="28">
        <v>328</v>
      </c>
      <c r="X91" s="28">
        <v>0</v>
      </c>
      <c r="Y91" s="28">
        <v>0</v>
      </c>
      <c r="Z91" s="28">
        <v>0</v>
      </c>
      <c r="AA91" s="28">
        <v>0</v>
      </c>
      <c r="AB91" s="28">
        <v>556</v>
      </c>
      <c r="AC91" s="28">
        <v>0</v>
      </c>
      <c r="AD91" s="28">
        <v>0</v>
      </c>
      <c r="AE91" s="28">
        <v>0</v>
      </c>
      <c r="AF91" s="28">
        <v>0</v>
      </c>
      <c r="AG91" s="28">
        <v>0</v>
      </c>
      <c r="AH91" s="28">
        <v>0</v>
      </c>
      <c r="AI91" s="28">
        <v>0</v>
      </c>
      <c r="AJ91" s="28">
        <v>0</v>
      </c>
      <c r="AK91" s="28">
        <v>0</v>
      </c>
      <c r="AL91" s="28">
        <v>442</v>
      </c>
      <c r="AM91" s="28">
        <v>442</v>
      </c>
      <c r="AN91" s="27" t="s">
        <v>1699</v>
      </c>
      <c r="AO91" s="24">
        <v>44958</v>
      </c>
      <c r="AP91" s="24">
        <v>45047</v>
      </c>
      <c r="AQ91" s="24"/>
      <c r="AR91" s="27" t="s">
        <v>47</v>
      </c>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row>
    <row r="92" spans="1:107" customFormat="1" ht="57.6" x14ac:dyDescent="0.3">
      <c r="A92" s="26" t="s">
        <v>1700</v>
      </c>
      <c r="B92" s="24">
        <v>44901</v>
      </c>
      <c r="C92" s="25">
        <v>545</v>
      </c>
      <c r="D92" s="26" t="s">
        <v>1701</v>
      </c>
      <c r="E92" s="6" t="s">
        <v>1702</v>
      </c>
      <c r="F92" s="24">
        <v>44925</v>
      </c>
      <c r="G92" s="25" t="s">
        <v>1703</v>
      </c>
      <c r="H92" s="27" t="s">
        <v>143</v>
      </c>
      <c r="I92" s="27" t="s">
        <v>1704</v>
      </c>
      <c r="J92" s="28">
        <v>257756727.44999999</v>
      </c>
      <c r="K92" s="29">
        <v>257756727.44999999</v>
      </c>
      <c r="L92" s="29">
        <v>257756727.44999999</v>
      </c>
      <c r="M92" s="27" t="s">
        <v>1705</v>
      </c>
      <c r="N92" s="27" t="s">
        <v>1706</v>
      </c>
      <c r="O92" s="27" t="s">
        <v>147</v>
      </c>
      <c r="P92" s="63">
        <v>0</v>
      </c>
      <c r="Q92" s="25">
        <v>100</v>
      </c>
      <c r="R92" s="25" t="s">
        <v>174</v>
      </c>
      <c r="S92" s="67">
        <v>5</v>
      </c>
      <c r="T92" s="29">
        <v>904409.57</v>
      </c>
      <c r="U92" s="28">
        <v>4522047.8499999996</v>
      </c>
      <c r="V92" s="28">
        <v>285</v>
      </c>
      <c r="W92" s="28">
        <v>200</v>
      </c>
      <c r="X92" s="28">
        <v>0</v>
      </c>
      <c r="Y92" s="28">
        <v>0</v>
      </c>
      <c r="Z92" s="28">
        <v>0</v>
      </c>
      <c r="AA92" s="28">
        <v>0</v>
      </c>
      <c r="AB92" s="28">
        <v>85</v>
      </c>
      <c r="AC92" s="28">
        <v>0</v>
      </c>
      <c r="AD92" s="28">
        <v>0</v>
      </c>
      <c r="AE92" s="28">
        <v>0</v>
      </c>
      <c r="AF92" s="28">
        <v>0</v>
      </c>
      <c r="AG92" s="28">
        <v>0</v>
      </c>
      <c r="AH92" s="28">
        <v>0</v>
      </c>
      <c r="AI92" s="28">
        <v>0</v>
      </c>
      <c r="AJ92" s="28">
        <v>0</v>
      </c>
      <c r="AK92" s="28">
        <v>0</v>
      </c>
      <c r="AL92" s="28">
        <v>57</v>
      </c>
      <c r="AM92" s="28">
        <v>57</v>
      </c>
      <c r="AN92" s="27" t="s">
        <v>1707</v>
      </c>
      <c r="AO92" s="24">
        <v>44946</v>
      </c>
      <c r="AP92" s="24">
        <v>45108</v>
      </c>
      <c r="AQ92" s="24"/>
      <c r="AR92" s="27" t="s">
        <v>47</v>
      </c>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row>
    <row r="93" spans="1:107" customFormat="1" ht="62.4" x14ac:dyDescent="0.3">
      <c r="A93" s="26" t="s">
        <v>1708</v>
      </c>
      <c r="B93" s="24">
        <v>44901</v>
      </c>
      <c r="C93" s="25">
        <v>545</v>
      </c>
      <c r="D93" s="26" t="s">
        <v>1709</v>
      </c>
      <c r="E93" s="6" t="s">
        <v>1710</v>
      </c>
      <c r="F93" s="24">
        <v>44925</v>
      </c>
      <c r="G93" s="25" t="s">
        <v>1711</v>
      </c>
      <c r="H93" s="27" t="s">
        <v>143</v>
      </c>
      <c r="I93" s="27" t="s">
        <v>1704</v>
      </c>
      <c r="J93" s="28">
        <v>117573244.09999999</v>
      </c>
      <c r="K93" s="29">
        <v>117573244.09999999</v>
      </c>
      <c r="L93" s="29">
        <v>117573244.09999999</v>
      </c>
      <c r="M93" s="27" t="s">
        <v>1705</v>
      </c>
      <c r="N93" s="27" t="s">
        <v>1706</v>
      </c>
      <c r="O93" s="27" t="s">
        <v>147</v>
      </c>
      <c r="P93" s="63">
        <v>0</v>
      </c>
      <c r="Q93" s="25">
        <v>100</v>
      </c>
      <c r="R93" s="25" t="s">
        <v>174</v>
      </c>
      <c r="S93" s="67">
        <v>5</v>
      </c>
      <c r="T93" s="29">
        <v>904409.57</v>
      </c>
      <c r="U93" s="28">
        <v>4522047.8499999996</v>
      </c>
      <c r="V93" s="28">
        <v>130</v>
      </c>
      <c r="W93" s="28">
        <v>90</v>
      </c>
      <c r="X93" s="28">
        <v>0</v>
      </c>
      <c r="Y93" s="28">
        <v>0</v>
      </c>
      <c r="Z93" s="28">
        <v>0</v>
      </c>
      <c r="AA93" s="28">
        <v>0</v>
      </c>
      <c r="AB93" s="28">
        <v>40</v>
      </c>
      <c r="AC93" s="28">
        <v>0</v>
      </c>
      <c r="AD93" s="28">
        <v>0</v>
      </c>
      <c r="AE93" s="28">
        <v>0</v>
      </c>
      <c r="AF93" s="28">
        <v>0</v>
      </c>
      <c r="AG93" s="28">
        <v>0</v>
      </c>
      <c r="AH93" s="28">
        <v>0</v>
      </c>
      <c r="AI93" s="28">
        <v>0</v>
      </c>
      <c r="AJ93" s="28">
        <v>0</v>
      </c>
      <c r="AK93" s="28">
        <v>0</v>
      </c>
      <c r="AL93" s="28">
        <v>26</v>
      </c>
      <c r="AM93" s="28">
        <v>26</v>
      </c>
      <c r="AN93" s="27" t="s">
        <v>1712</v>
      </c>
      <c r="AO93" s="24">
        <v>44946</v>
      </c>
      <c r="AP93" s="24">
        <v>45108</v>
      </c>
      <c r="AQ93" s="24"/>
      <c r="AR93" s="27" t="s">
        <v>47</v>
      </c>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row>
    <row r="94" spans="1:107" customFormat="1" ht="62.4" x14ac:dyDescent="0.3">
      <c r="A94" s="26" t="s">
        <v>1713</v>
      </c>
      <c r="B94" s="24">
        <v>44902</v>
      </c>
      <c r="C94" s="25">
        <v>545</v>
      </c>
      <c r="D94" s="26" t="s">
        <v>1714</v>
      </c>
      <c r="E94" s="6" t="s">
        <v>1715</v>
      </c>
      <c r="F94" s="24">
        <v>44935</v>
      </c>
      <c r="G94" s="25" t="s">
        <v>1716</v>
      </c>
      <c r="H94" s="27" t="s">
        <v>143</v>
      </c>
      <c r="I94" s="27" t="s">
        <v>1704</v>
      </c>
      <c r="J94" s="28">
        <v>284889014.55000001</v>
      </c>
      <c r="K94" s="29">
        <v>339153588.75</v>
      </c>
      <c r="L94" s="29">
        <v>339153588.75</v>
      </c>
      <c r="M94" s="27" t="s">
        <v>1705</v>
      </c>
      <c r="N94" s="27" t="s">
        <v>1706</v>
      </c>
      <c r="O94" s="27" t="s">
        <v>147</v>
      </c>
      <c r="P94" s="63">
        <v>0</v>
      </c>
      <c r="Q94" s="25">
        <v>100</v>
      </c>
      <c r="R94" s="25" t="s">
        <v>174</v>
      </c>
      <c r="S94" s="67">
        <v>5</v>
      </c>
      <c r="T94" s="29">
        <v>904409.57</v>
      </c>
      <c r="U94" s="28">
        <v>4522047.8499999996</v>
      </c>
      <c r="V94" s="28">
        <v>375</v>
      </c>
      <c r="W94" s="28">
        <v>210</v>
      </c>
      <c r="X94" s="28">
        <v>0</v>
      </c>
      <c r="Y94" s="28">
        <v>0</v>
      </c>
      <c r="Z94" s="28">
        <v>0</v>
      </c>
      <c r="AA94" s="28">
        <v>0</v>
      </c>
      <c r="AB94" s="28">
        <v>165</v>
      </c>
      <c r="AC94" s="28">
        <v>0</v>
      </c>
      <c r="AD94" s="28">
        <v>0</v>
      </c>
      <c r="AE94" s="28">
        <v>0</v>
      </c>
      <c r="AF94" s="28">
        <v>0</v>
      </c>
      <c r="AG94" s="28">
        <v>0</v>
      </c>
      <c r="AH94" s="28">
        <v>0</v>
      </c>
      <c r="AI94" s="28">
        <v>0</v>
      </c>
      <c r="AJ94" s="28">
        <v>0</v>
      </c>
      <c r="AK94" s="28">
        <v>0</v>
      </c>
      <c r="AL94" s="28">
        <v>75</v>
      </c>
      <c r="AM94" s="28">
        <v>75</v>
      </c>
      <c r="AN94" s="27" t="s">
        <v>1717</v>
      </c>
      <c r="AO94" s="24">
        <v>44946</v>
      </c>
      <c r="AP94" s="24">
        <v>45108</v>
      </c>
      <c r="AQ94" s="24"/>
      <c r="AR94" s="27" t="s">
        <v>47</v>
      </c>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row>
    <row r="95" spans="1:107" customFormat="1" ht="62.4" x14ac:dyDescent="0.3">
      <c r="A95" s="26" t="s">
        <v>1718</v>
      </c>
      <c r="B95" s="24">
        <v>44902</v>
      </c>
      <c r="C95" s="25">
        <v>545</v>
      </c>
      <c r="D95" s="26" t="s">
        <v>1719</v>
      </c>
      <c r="E95" s="6" t="s">
        <v>1720</v>
      </c>
      <c r="F95" s="24">
        <v>44935</v>
      </c>
      <c r="G95" s="25" t="s">
        <v>1721</v>
      </c>
      <c r="H95" s="27" t="s">
        <v>143</v>
      </c>
      <c r="I95" s="27" t="s">
        <v>1704</v>
      </c>
      <c r="J95" s="28">
        <v>171837818.30000001</v>
      </c>
      <c r="K95" s="29">
        <v>185403961.84999999</v>
      </c>
      <c r="L95" s="29">
        <v>185403961.84999999</v>
      </c>
      <c r="M95" s="27" t="s">
        <v>1705</v>
      </c>
      <c r="N95" s="27" t="s">
        <v>1706</v>
      </c>
      <c r="O95" s="27" t="s">
        <v>147</v>
      </c>
      <c r="P95" s="63">
        <v>0</v>
      </c>
      <c r="Q95" s="25">
        <v>100</v>
      </c>
      <c r="R95" s="25" t="s">
        <v>174</v>
      </c>
      <c r="S95" s="67">
        <v>5</v>
      </c>
      <c r="T95" s="29">
        <v>904409.57</v>
      </c>
      <c r="U95" s="28">
        <v>4522047.8499999996</v>
      </c>
      <c r="V95" s="28">
        <v>205</v>
      </c>
      <c r="W95" s="28">
        <v>135</v>
      </c>
      <c r="X95" s="28">
        <v>0</v>
      </c>
      <c r="Y95" s="28">
        <v>0</v>
      </c>
      <c r="Z95" s="28">
        <v>0</v>
      </c>
      <c r="AA95" s="28">
        <v>0</v>
      </c>
      <c r="AB95" s="28">
        <v>70</v>
      </c>
      <c r="AC95" s="28">
        <v>0</v>
      </c>
      <c r="AD95" s="28">
        <v>0</v>
      </c>
      <c r="AE95" s="28">
        <v>0</v>
      </c>
      <c r="AF95" s="28">
        <v>0</v>
      </c>
      <c r="AG95" s="28">
        <v>0</v>
      </c>
      <c r="AH95" s="28">
        <v>0</v>
      </c>
      <c r="AI95" s="28">
        <v>0</v>
      </c>
      <c r="AJ95" s="28">
        <v>0</v>
      </c>
      <c r="AK95" s="28">
        <v>0</v>
      </c>
      <c r="AL95" s="28">
        <v>41</v>
      </c>
      <c r="AM95" s="28">
        <v>41</v>
      </c>
      <c r="AN95" s="27" t="s">
        <v>1722</v>
      </c>
      <c r="AO95" s="24">
        <v>44946</v>
      </c>
      <c r="AP95" s="24">
        <v>45108</v>
      </c>
      <c r="AQ95" s="24"/>
      <c r="AR95" s="27" t="s">
        <v>47</v>
      </c>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row>
    <row r="96" spans="1:107" customFormat="1" ht="57.6" x14ac:dyDescent="0.3">
      <c r="A96" s="26" t="s">
        <v>1723</v>
      </c>
      <c r="B96" s="24">
        <v>44902</v>
      </c>
      <c r="C96" s="25">
        <v>545</v>
      </c>
      <c r="D96" s="26" t="s">
        <v>1724</v>
      </c>
      <c r="E96" s="6" t="s">
        <v>1725</v>
      </c>
      <c r="F96" s="24">
        <v>44935</v>
      </c>
      <c r="G96" s="25" t="s">
        <v>1726</v>
      </c>
      <c r="H96" s="27" t="s">
        <v>143</v>
      </c>
      <c r="I96" s="27" t="s">
        <v>1704</v>
      </c>
      <c r="J96" s="28">
        <v>293933110.25</v>
      </c>
      <c r="K96" s="29">
        <v>321065397.35000002</v>
      </c>
      <c r="L96" s="29">
        <v>321065397.35000002</v>
      </c>
      <c r="M96" s="27" t="s">
        <v>1705</v>
      </c>
      <c r="N96" s="27" t="s">
        <v>1706</v>
      </c>
      <c r="O96" s="27" t="s">
        <v>147</v>
      </c>
      <c r="P96" s="63">
        <v>0</v>
      </c>
      <c r="Q96" s="25">
        <v>100</v>
      </c>
      <c r="R96" s="25" t="s">
        <v>174</v>
      </c>
      <c r="S96" s="67">
        <v>5</v>
      </c>
      <c r="T96" s="29">
        <v>904409.57000000007</v>
      </c>
      <c r="U96" s="28">
        <v>4522047.8500000006</v>
      </c>
      <c r="V96" s="28">
        <v>355</v>
      </c>
      <c r="W96" s="28">
        <v>225</v>
      </c>
      <c r="X96" s="28">
        <v>0</v>
      </c>
      <c r="Y96" s="28">
        <v>0</v>
      </c>
      <c r="Z96" s="28">
        <v>0</v>
      </c>
      <c r="AA96" s="28">
        <v>0</v>
      </c>
      <c r="AB96" s="28">
        <v>130</v>
      </c>
      <c r="AC96" s="28">
        <v>0</v>
      </c>
      <c r="AD96" s="28">
        <v>0</v>
      </c>
      <c r="AE96" s="28">
        <v>0</v>
      </c>
      <c r="AF96" s="28">
        <v>0</v>
      </c>
      <c r="AG96" s="28">
        <v>0</v>
      </c>
      <c r="AH96" s="28">
        <v>0</v>
      </c>
      <c r="AI96" s="28">
        <v>0</v>
      </c>
      <c r="AJ96" s="28">
        <v>0</v>
      </c>
      <c r="AK96" s="28">
        <v>0</v>
      </c>
      <c r="AL96" s="28">
        <v>71</v>
      </c>
      <c r="AM96" s="28">
        <v>71</v>
      </c>
      <c r="AN96" s="27" t="s">
        <v>1727</v>
      </c>
      <c r="AO96" s="24">
        <v>44946</v>
      </c>
      <c r="AP96" s="24">
        <v>45108</v>
      </c>
      <c r="AQ96" s="24"/>
      <c r="AR96" s="27" t="s">
        <v>47</v>
      </c>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row>
    <row r="97" spans="1:107" customFormat="1" ht="57.6" x14ac:dyDescent="0.3">
      <c r="A97" s="26" t="s">
        <v>1728</v>
      </c>
      <c r="B97" s="24">
        <v>44902</v>
      </c>
      <c r="C97" s="25">
        <v>545</v>
      </c>
      <c r="D97" s="26" t="s">
        <v>1729</v>
      </c>
      <c r="E97" s="6" t="s">
        <v>1730</v>
      </c>
      <c r="F97" s="24">
        <v>44935</v>
      </c>
      <c r="G97" s="25" t="s">
        <v>1731</v>
      </c>
      <c r="H97" s="27" t="s">
        <v>143</v>
      </c>
      <c r="I97" s="27" t="s">
        <v>1704</v>
      </c>
      <c r="J97" s="28">
        <v>284889014.55000001</v>
      </c>
      <c r="K97" s="29">
        <v>284889014.55000001</v>
      </c>
      <c r="L97" s="29">
        <v>284889014.55000001</v>
      </c>
      <c r="M97" s="27" t="s">
        <v>1705</v>
      </c>
      <c r="N97" s="27" t="s">
        <v>1706</v>
      </c>
      <c r="O97" s="27" t="s">
        <v>147</v>
      </c>
      <c r="P97" s="63">
        <v>0</v>
      </c>
      <c r="Q97" s="25">
        <v>100</v>
      </c>
      <c r="R97" s="25" t="s">
        <v>174</v>
      </c>
      <c r="S97" s="67">
        <v>5</v>
      </c>
      <c r="T97" s="29">
        <v>904409.57000000007</v>
      </c>
      <c r="U97" s="28">
        <v>4522047.8500000006</v>
      </c>
      <c r="V97" s="28">
        <v>315</v>
      </c>
      <c r="W97" s="28">
        <v>210</v>
      </c>
      <c r="X97" s="28">
        <v>0</v>
      </c>
      <c r="Y97" s="28">
        <v>0</v>
      </c>
      <c r="Z97" s="28">
        <v>0</v>
      </c>
      <c r="AA97" s="28">
        <v>0</v>
      </c>
      <c r="AB97" s="28">
        <v>105</v>
      </c>
      <c r="AC97" s="28">
        <v>0</v>
      </c>
      <c r="AD97" s="28">
        <v>0</v>
      </c>
      <c r="AE97" s="28">
        <v>0</v>
      </c>
      <c r="AF97" s="28">
        <v>0</v>
      </c>
      <c r="AG97" s="28">
        <v>0</v>
      </c>
      <c r="AH97" s="28">
        <v>0</v>
      </c>
      <c r="AI97" s="28">
        <v>0</v>
      </c>
      <c r="AJ97" s="28">
        <v>0</v>
      </c>
      <c r="AK97" s="28">
        <v>0</v>
      </c>
      <c r="AL97" s="28">
        <v>63</v>
      </c>
      <c r="AM97" s="28">
        <v>63</v>
      </c>
      <c r="AN97" s="27" t="s">
        <v>1732</v>
      </c>
      <c r="AO97" s="24">
        <v>44946</v>
      </c>
      <c r="AP97" s="24">
        <v>45108</v>
      </c>
      <c r="AQ97" s="24"/>
      <c r="AR97" s="27" t="s">
        <v>47</v>
      </c>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row>
    <row r="98" spans="1:107" customFormat="1" ht="57.6" x14ac:dyDescent="0.3">
      <c r="A98" s="26" t="s">
        <v>1733</v>
      </c>
      <c r="B98" s="24">
        <v>44902</v>
      </c>
      <c r="C98" s="25">
        <v>545</v>
      </c>
      <c r="D98" s="26" t="s">
        <v>1734</v>
      </c>
      <c r="E98" s="6" t="s">
        <v>1735</v>
      </c>
      <c r="F98" s="24">
        <v>44935</v>
      </c>
      <c r="G98" s="25" t="s">
        <v>1736</v>
      </c>
      <c r="H98" s="27" t="s">
        <v>143</v>
      </c>
      <c r="I98" s="27" t="s">
        <v>1704</v>
      </c>
      <c r="J98" s="28">
        <v>244190583.90000001</v>
      </c>
      <c r="K98" s="29">
        <v>298455158.10000002</v>
      </c>
      <c r="L98" s="29">
        <v>298455158.10000002</v>
      </c>
      <c r="M98" s="27" t="s">
        <v>1705</v>
      </c>
      <c r="N98" s="27" t="s">
        <v>1706</v>
      </c>
      <c r="O98" s="27" t="s">
        <v>147</v>
      </c>
      <c r="P98" s="63">
        <v>0</v>
      </c>
      <c r="Q98" s="25">
        <v>100</v>
      </c>
      <c r="R98" s="25" t="s">
        <v>174</v>
      </c>
      <c r="S98" s="67">
        <v>5</v>
      </c>
      <c r="T98" s="29">
        <v>904409.57000000007</v>
      </c>
      <c r="U98" s="28">
        <v>4522047.8500000006</v>
      </c>
      <c r="V98" s="28">
        <v>330</v>
      </c>
      <c r="W98" s="28">
        <v>330</v>
      </c>
      <c r="X98" s="28">
        <v>0</v>
      </c>
      <c r="Y98" s="28">
        <v>0</v>
      </c>
      <c r="Z98" s="28">
        <v>0</v>
      </c>
      <c r="AA98" s="28">
        <v>0</v>
      </c>
      <c r="AB98" s="28">
        <v>0</v>
      </c>
      <c r="AC98" s="28">
        <v>0</v>
      </c>
      <c r="AD98" s="28">
        <v>0</v>
      </c>
      <c r="AE98" s="28">
        <v>0</v>
      </c>
      <c r="AF98" s="28">
        <v>0</v>
      </c>
      <c r="AG98" s="28">
        <v>0</v>
      </c>
      <c r="AH98" s="28">
        <v>0</v>
      </c>
      <c r="AI98" s="28">
        <v>0</v>
      </c>
      <c r="AJ98" s="28">
        <v>0</v>
      </c>
      <c r="AK98" s="28">
        <v>0</v>
      </c>
      <c r="AL98" s="28">
        <v>66</v>
      </c>
      <c r="AM98" s="28">
        <v>66</v>
      </c>
      <c r="AN98" s="27" t="s">
        <v>1222</v>
      </c>
      <c r="AO98" s="24">
        <v>45108</v>
      </c>
      <c r="AP98" s="24"/>
      <c r="AQ98" s="24"/>
      <c r="AR98" s="27" t="s">
        <v>47</v>
      </c>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row>
    <row r="99" spans="1:107" customFormat="1" ht="57.6" x14ac:dyDescent="0.3">
      <c r="A99" s="26" t="s">
        <v>1737</v>
      </c>
      <c r="B99" s="24">
        <v>44902</v>
      </c>
      <c r="C99" s="25">
        <v>545</v>
      </c>
      <c r="D99" s="26" t="s">
        <v>1738</v>
      </c>
      <c r="E99" s="6" t="s">
        <v>1739</v>
      </c>
      <c r="F99" s="24">
        <v>44935</v>
      </c>
      <c r="G99" s="25" t="s">
        <v>1740</v>
      </c>
      <c r="H99" s="27" t="s">
        <v>143</v>
      </c>
      <c r="I99" s="27" t="s">
        <v>1704</v>
      </c>
      <c r="J99" s="28">
        <v>298455158.10000002</v>
      </c>
      <c r="K99" s="29">
        <v>298455158.10000002</v>
      </c>
      <c r="L99" s="29">
        <v>298455158.10000002</v>
      </c>
      <c r="M99" s="27" t="s">
        <v>1705</v>
      </c>
      <c r="N99" s="27" t="s">
        <v>1706</v>
      </c>
      <c r="O99" s="27" t="s">
        <v>147</v>
      </c>
      <c r="P99" s="63">
        <v>0</v>
      </c>
      <c r="Q99" s="25">
        <v>100</v>
      </c>
      <c r="R99" s="25" t="s">
        <v>174</v>
      </c>
      <c r="S99" s="67">
        <v>5</v>
      </c>
      <c r="T99" s="29">
        <v>904409.57000000007</v>
      </c>
      <c r="U99" s="28">
        <v>4522047.8500000006</v>
      </c>
      <c r="V99" s="28">
        <v>330</v>
      </c>
      <c r="W99" s="28">
        <v>330</v>
      </c>
      <c r="X99" s="28">
        <v>0</v>
      </c>
      <c r="Y99" s="28">
        <v>0</v>
      </c>
      <c r="Z99" s="28">
        <v>0</v>
      </c>
      <c r="AA99" s="28">
        <v>0</v>
      </c>
      <c r="AB99" s="28">
        <v>0</v>
      </c>
      <c r="AC99" s="28">
        <v>0</v>
      </c>
      <c r="AD99" s="28">
        <v>0</v>
      </c>
      <c r="AE99" s="28">
        <v>0</v>
      </c>
      <c r="AF99" s="28">
        <v>0</v>
      </c>
      <c r="AG99" s="28">
        <v>0</v>
      </c>
      <c r="AH99" s="28">
        <v>0</v>
      </c>
      <c r="AI99" s="28">
        <v>0</v>
      </c>
      <c r="AJ99" s="28">
        <v>0</v>
      </c>
      <c r="AK99" s="28">
        <v>0</v>
      </c>
      <c r="AL99" s="28">
        <v>66</v>
      </c>
      <c r="AM99" s="28">
        <v>66</v>
      </c>
      <c r="AN99" s="27" t="s">
        <v>1222</v>
      </c>
      <c r="AO99" s="24">
        <v>44946</v>
      </c>
      <c r="AP99" s="24"/>
      <c r="AQ99" s="24"/>
      <c r="AR99" s="27" t="s">
        <v>47</v>
      </c>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row>
    <row r="100" spans="1:107" customFormat="1" ht="57.6" x14ac:dyDescent="0.3">
      <c r="A100" s="26" t="s">
        <v>1741</v>
      </c>
      <c r="B100" s="24">
        <v>44902</v>
      </c>
      <c r="C100" s="25">
        <v>545</v>
      </c>
      <c r="D100" s="26" t="s">
        <v>1742</v>
      </c>
      <c r="E100" s="6" t="s">
        <v>1743</v>
      </c>
      <c r="F100" s="24">
        <v>44935</v>
      </c>
      <c r="G100" s="25" t="s">
        <v>1744</v>
      </c>
      <c r="H100" s="27" t="s">
        <v>143</v>
      </c>
      <c r="I100" s="27" t="s">
        <v>1704</v>
      </c>
      <c r="J100" s="28">
        <v>221580344.65000001</v>
      </c>
      <c r="K100" s="29">
        <v>221580344.65000001</v>
      </c>
      <c r="L100" s="29">
        <v>221580344.65000001</v>
      </c>
      <c r="M100" s="27" t="s">
        <v>1705</v>
      </c>
      <c r="N100" s="27" t="s">
        <v>1706</v>
      </c>
      <c r="O100" s="27" t="s">
        <v>147</v>
      </c>
      <c r="P100" s="63">
        <v>0</v>
      </c>
      <c r="Q100" s="25">
        <v>100</v>
      </c>
      <c r="R100" s="25" t="s">
        <v>174</v>
      </c>
      <c r="S100" s="67">
        <v>5</v>
      </c>
      <c r="T100" s="29">
        <v>904409.57000000007</v>
      </c>
      <c r="U100" s="28">
        <v>4522047.8500000006</v>
      </c>
      <c r="V100" s="28">
        <v>245</v>
      </c>
      <c r="W100" s="28">
        <v>170</v>
      </c>
      <c r="X100" s="28">
        <v>0</v>
      </c>
      <c r="Y100" s="28">
        <v>0</v>
      </c>
      <c r="Z100" s="28">
        <v>0</v>
      </c>
      <c r="AA100" s="28">
        <v>0</v>
      </c>
      <c r="AB100" s="28">
        <v>75</v>
      </c>
      <c r="AC100" s="28">
        <v>0</v>
      </c>
      <c r="AD100" s="28">
        <v>0</v>
      </c>
      <c r="AE100" s="28">
        <v>0</v>
      </c>
      <c r="AF100" s="28">
        <v>0</v>
      </c>
      <c r="AG100" s="28">
        <v>0</v>
      </c>
      <c r="AH100" s="28">
        <v>0</v>
      </c>
      <c r="AI100" s="28">
        <v>0</v>
      </c>
      <c r="AJ100" s="28">
        <v>0</v>
      </c>
      <c r="AK100" s="28">
        <v>0</v>
      </c>
      <c r="AL100" s="28">
        <v>49</v>
      </c>
      <c r="AM100" s="28">
        <v>49</v>
      </c>
      <c r="AN100" s="27" t="s">
        <v>1745</v>
      </c>
      <c r="AO100" s="24">
        <v>44946</v>
      </c>
      <c r="AP100" s="24">
        <v>45108</v>
      </c>
      <c r="AQ100" s="24"/>
      <c r="AR100" s="27" t="s">
        <v>47</v>
      </c>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row>
    <row r="101" spans="1:107" customFormat="1" ht="57.6" x14ac:dyDescent="0.3">
      <c r="A101" s="26" t="s">
        <v>1746</v>
      </c>
      <c r="B101" s="24">
        <v>44902</v>
      </c>
      <c r="C101" s="25">
        <v>545</v>
      </c>
      <c r="D101" s="26" t="s">
        <v>1747</v>
      </c>
      <c r="E101" s="6" t="s">
        <v>1748</v>
      </c>
      <c r="F101" s="24">
        <v>44935</v>
      </c>
      <c r="G101" s="25" t="s">
        <v>1749</v>
      </c>
      <c r="H101" s="27" t="s">
        <v>143</v>
      </c>
      <c r="I101" s="27" t="s">
        <v>1704</v>
      </c>
      <c r="J101" s="28">
        <v>293933110.25</v>
      </c>
      <c r="K101" s="29">
        <v>321065397.35000002</v>
      </c>
      <c r="L101" s="29">
        <v>321065397.35000002</v>
      </c>
      <c r="M101" s="27" t="s">
        <v>1705</v>
      </c>
      <c r="N101" s="27" t="s">
        <v>1706</v>
      </c>
      <c r="O101" s="27" t="s">
        <v>147</v>
      </c>
      <c r="P101" s="63">
        <v>0</v>
      </c>
      <c r="Q101" s="25">
        <v>100</v>
      </c>
      <c r="R101" s="25" t="s">
        <v>174</v>
      </c>
      <c r="S101" s="67">
        <v>5</v>
      </c>
      <c r="T101" s="29">
        <v>904409.57000000007</v>
      </c>
      <c r="U101" s="28">
        <v>4522047.8500000006</v>
      </c>
      <c r="V101" s="28">
        <v>355</v>
      </c>
      <c r="W101" s="28">
        <v>225</v>
      </c>
      <c r="X101" s="28">
        <v>0</v>
      </c>
      <c r="Y101" s="28">
        <v>0</v>
      </c>
      <c r="Z101" s="28">
        <v>0</v>
      </c>
      <c r="AA101" s="28">
        <v>0</v>
      </c>
      <c r="AB101" s="28">
        <v>130</v>
      </c>
      <c r="AC101" s="28">
        <v>0</v>
      </c>
      <c r="AD101" s="28">
        <v>0</v>
      </c>
      <c r="AE101" s="28">
        <v>0</v>
      </c>
      <c r="AF101" s="28">
        <v>0</v>
      </c>
      <c r="AG101" s="28">
        <v>0</v>
      </c>
      <c r="AH101" s="28">
        <v>0</v>
      </c>
      <c r="AI101" s="28">
        <v>0</v>
      </c>
      <c r="AJ101" s="28">
        <v>0</v>
      </c>
      <c r="AK101" s="28">
        <v>0</v>
      </c>
      <c r="AL101" s="28">
        <v>71</v>
      </c>
      <c r="AM101" s="28">
        <v>71</v>
      </c>
      <c r="AN101" s="27" t="s">
        <v>1750</v>
      </c>
      <c r="AO101" s="24">
        <v>44946</v>
      </c>
      <c r="AP101" s="24">
        <v>45108</v>
      </c>
      <c r="AQ101" s="24"/>
      <c r="AR101" s="27" t="s">
        <v>47</v>
      </c>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row>
    <row r="102" spans="1:107" customFormat="1" ht="57.6" x14ac:dyDescent="0.3">
      <c r="A102" s="26" t="s">
        <v>1751</v>
      </c>
      <c r="B102" s="24">
        <v>44902</v>
      </c>
      <c r="C102" s="25">
        <v>545</v>
      </c>
      <c r="D102" s="26" t="s">
        <v>1752</v>
      </c>
      <c r="E102" s="6" t="s">
        <v>1753</v>
      </c>
      <c r="F102" s="24">
        <v>44935</v>
      </c>
      <c r="G102" s="25" t="s">
        <v>1754</v>
      </c>
      <c r="H102" s="27" t="s">
        <v>143</v>
      </c>
      <c r="I102" s="27" t="s">
        <v>1704</v>
      </c>
      <c r="J102" s="28">
        <v>167315770.44999999</v>
      </c>
      <c r="K102" s="29">
        <v>167315770.44999999</v>
      </c>
      <c r="L102" s="29">
        <v>167315770.44999999</v>
      </c>
      <c r="M102" s="27" t="s">
        <v>1705</v>
      </c>
      <c r="N102" s="27" t="s">
        <v>1706</v>
      </c>
      <c r="O102" s="27" t="s">
        <v>147</v>
      </c>
      <c r="P102" s="63">
        <v>0</v>
      </c>
      <c r="Q102" s="25">
        <v>100</v>
      </c>
      <c r="R102" s="25" t="s">
        <v>174</v>
      </c>
      <c r="S102" s="67">
        <v>5</v>
      </c>
      <c r="T102" s="29">
        <v>904409.57</v>
      </c>
      <c r="U102" s="28">
        <v>4522047.8499999996</v>
      </c>
      <c r="V102" s="28">
        <v>185</v>
      </c>
      <c r="W102" s="28">
        <v>130</v>
      </c>
      <c r="X102" s="28">
        <v>0</v>
      </c>
      <c r="Y102" s="28">
        <v>0</v>
      </c>
      <c r="Z102" s="28">
        <v>0</v>
      </c>
      <c r="AA102" s="28">
        <v>0</v>
      </c>
      <c r="AB102" s="28">
        <v>55</v>
      </c>
      <c r="AC102" s="28">
        <v>0</v>
      </c>
      <c r="AD102" s="28">
        <v>0</v>
      </c>
      <c r="AE102" s="28">
        <v>0</v>
      </c>
      <c r="AF102" s="28">
        <v>0</v>
      </c>
      <c r="AG102" s="28">
        <v>0</v>
      </c>
      <c r="AH102" s="28">
        <v>0</v>
      </c>
      <c r="AI102" s="28">
        <v>0</v>
      </c>
      <c r="AJ102" s="28">
        <v>0</v>
      </c>
      <c r="AK102" s="28">
        <v>0</v>
      </c>
      <c r="AL102" s="28">
        <v>37</v>
      </c>
      <c r="AM102" s="28">
        <v>37</v>
      </c>
      <c r="AN102" s="27" t="s">
        <v>1755</v>
      </c>
      <c r="AO102" s="24">
        <v>44946</v>
      </c>
      <c r="AP102" s="24">
        <v>45108</v>
      </c>
      <c r="AQ102" s="24"/>
      <c r="AR102" s="27" t="s">
        <v>47</v>
      </c>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row>
    <row r="103" spans="1:107" customFormat="1" ht="57.6" x14ac:dyDescent="0.3">
      <c r="A103" s="26" t="s">
        <v>1756</v>
      </c>
      <c r="B103" s="24">
        <v>44902</v>
      </c>
      <c r="C103" s="25">
        <v>545</v>
      </c>
      <c r="D103" s="26" t="s">
        <v>1757</v>
      </c>
      <c r="E103" s="6" t="s">
        <v>1758</v>
      </c>
      <c r="F103" s="24">
        <v>44935</v>
      </c>
      <c r="G103" s="25" t="s">
        <v>1759</v>
      </c>
      <c r="H103" s="27" t="s">
        <v>1760</v>
      </c>
      <c r="I103" s="27" t="s">
        <v>1704</v>
      </c>
      <c r="J103" s="28">
        <v>230624440.34999999</v>
      </c>
      <c r="K103" s="29">
        <v>257756727.44999999</v>
      </c>
      <c r="L103" s="29">
        <v>257756727.44999999</v>
      </c>
      <c r="M103" s="27" t="s">
        <v>1705</v>
      </c>
      <c r="N103" s="27" t="s">
        <v>1706</v>
      </c>
      <c r="O103" s="27" t="s">
        <v>147</v>
      </c>
      <c r="P103" s="63">
        <v>0</v>
      </c>
      <c r="Q103" s="25">
        <v>100</v>
      </c>
      <c r="R103" s="25" t="s">
        <v>174</v>
      </c>
      <c r="S103" s="67">
        <v>5</v>
      </c>
      <c r="T103" s="29">
        <v>904409.57</v>
      </c>
      <c r="U103" s="28">
        <v>4522047.8499999996</v>
      </c>
      <c r="V103" s="28">
        <v>285</v>
      </c>
      <c r="W103" s="28">
        <v>180</v>
      </c>
      <c r="X103" s="28">
        <v>0</v>
      </c>
      <c r="Y103" s="28">
        <v>0</v>
      </c>
      <c r="Z103" s="28">
        <v>0</v>
      </c>
      <c r="AA103" s="28">
        <v>0</v>
      </c>
      <c r="AB103" s="28">
        <v>105</v>
      </c>
      <c r="AC103" s="28">
        <v>0</v>
      </c>
      <c r="AD103" s="28">
        <v>0</v>
      </c>
      <c r="AE103" s="28">
        <v>0</v>
      </c>
      <c r="AF103" s="28">
        <v>0</v>
      </c>
      <c r="AG103" s="28">
        <v>0</v>
      </c>
      <c r="AH103" s="28">
        <v>0</v>
      </c>
      <c r="AI103" s="28">
        <v>0</v>
      </c>
      <c r="AJ103" s="28">
        <v>0</v>
      </c>
      <c r="AK103" s="28">
        <v>0</v>
      </c>
      <c r="AL103" s="28">
        <v>57</v>
      </c>
      <c r="AM103" s="28">
        <v>57</v>
      </c>
      <c r="AN103" s="27" t="s">
        <v>1761</v>
      </c>
      <c r="AO103" s="24">
        <v>44946</v>
      </c>
      <c r="AP103" s="24">
        <v>45108</v>
      </c>
      <c r="AQ103" s="24"/>
      <c r="AR103" s="27" t="s">
        <v>47</v>
      </c>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row>
    <row r="104" spans="1:107" customFormat="1" ht="63.6" customHeight="1" x14ac:dyDescent="0.3">
      <c r="A104" s="26" t="s">
        <v>1762</v>
      </c>
      <c r="B104" s="24">
        <v>44902</v>
      </c>
      <c r="C104" s="25">
        <v>545</v>
      </c>
      <c r="D104" s="26" t="s">
        <v>1763</v>
      </c>
      <c r="E104" s="6" t="s">
        <v>1764</v>
      </c>
      <c r="F104" s="24">
        <v>44935</v>
      </c>
      <c r="G104" s="25" t="s">
        <v>1765</v>
      </c>
      <c r="H104" s="27" t="s">
        <v>1760</v>
      </c>
      <c r="I104" s="27" t="s">
        <v>1704</v>
      </c>
      <c r="J104" s="28">
        <v>253234679.59999999</v>
      </c>
      <c r="K104" s="29">
        <v>271322871</v>
      </c>
      <c r="L104" s="29">
        <v>271322871</v>
      </c>
      <c r="M104" s="27" t="s">
        <v>1705</v>
      </c>
      <c r="N104" s="27" t="s">
        <v>1706</v>
      </c>
      <c r="O104" s="27" t="s">
        <v>147</v>
      </c>
      <c r="P104" s="63">
        <v>0</v>
      </c>
      <c r="Q104" s="25">
        <v>100</v>
      </c>
      <c r="R104" s="25" t="s">
        <v>174</v>
      </c>
      <c r="S104" s="67">
        <v>5</v>
      </c>
      <c r="T104" s="29">
        <v>904409.57</v>
      </c>
      <c r="U104" s="28">
        <v>4522047.8499999996</v>
      </c>
      <c r="V104" s="28">
        <v>300</v>
      </c>
      <c r="W104" s="28">
        <v>180</v>
      </c>
      <c r="X104" s="28">
        <v>0</v>
      </c>
      <c r="Y104" s="28">
        <v>0</v>
      </c>
      <c r="Z104" s="28">
        <v>0</v>
      </c>
      <c r="AA104" s="28">
        <v>0</v>
      </c>
      <c r="AB104" s="28">
        <v>120</v>
      </c>
      <c r="AC104" s="28">
        <v>0</v>
      </c>
      <c r="AD104" s="28">
        <v>0</v>
      </c>
      <c r="AE104" s="28">
        <v>0</v>
      </c>
      <c r="AF104" s="28">
        <v>0</v>
      </c>
      <c r="AG104" s="28">
        <v>0</v>
      </c>
      <c r="AH104" s="28">
        <v>0</v>
      </c>
      <c r="AI104" s="28">
        <v>0</v>
      </c>
      <c r="AJ104" s="28">
        <v>0</v>
      </c>
      <c r="AK104" s="28">
        <v>0</v>
      </c>
      <c r="AL104" s="28">
        <v>60</v>
      </c>
      <c r="AM104" s="28">
        <v>60</v>
      </c>
      <c r="AN104" s="27" t="s">
        <v>1766</v>
      </c>
      <c r="AO104" s="24">
        <v>44946</v>
      </c>
      <c r="AP104" s="24">
        <v>45108</v>
      </c>
      <c r="AQ104" s="24"/>
      <c r="AR104" s="27" t="s">
        <v>47</v>
      </c>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row>
    <row r="105" spans="1:107" customFormat="1" ht="59.25" customHeight="1" x14ac:dyDescent="0.3">
      <c r="A105" s="26" t="s">
        <v>1767</v>
      </c>
      <c r="B105" s="24">
        <v>44903</v>
      </c>
      <c r="C105" s="25">
        <v>545</v>
      </c>
      <c r="D105" s="26" t="s">
        <v>1768</v>
      </c>
      <c r="E105" s="6" t="s">
        <v>1769</v>
      </c>
      <c r="F105" s="24">
        <v>44935</v>
      </c>
      <c r="G105" s="25" t="s">
        <v>1770</v>
      </c>
      <c r="H105" s="27" t="s">
        <v>143</v>
      </c>
      <c r="I105" s="27" t="s">
        <v>1704</v>
      </c>
      <c r="J105" s="28">
        <v>266800823.15000001</v>
      </c>
      <c r="K105" s="29">
        <v>293933110.25</v>
      </c>
      <c r="L105" s="29">
        <v>293933110.25</v>
      </c>
      <c r="M105" s="27" t="s">
        <v>1705</v>
      </c>
      <c r="N105" s="27" t="s">
        <v>1706</v>
      </c>
      <c r="O105" s="27" t="s">
        <v>147</v>
      </c>
      <c r="P105" s="63">
        <v>0</v>
      </c>
      <c r="Q105" s="25">
        <v>100</v>
      </c>
      <c r="R105" s="25" t="s">
        <v>174</v>
      </c>
      <c r="S105" s="67">
        <v>5</v>
      </c>
      <c r="T105" s="29">
        <v>904409.57</v>
      </c>
      <c r="U105" s="28">
        <v>4522047.8499999996</v>
      </c>
      <c r="V105" s="28">
        <v>325</v>
      </c>
      <c r="W105" s="28">
        <v>205</v>
      </c>
      <c r="X105" s="28">
        <v>0</v>
      </c>
      <c r="Y105" s="28">
        <v>0</v>
      </c>
      <c r="Z105" s="28">
        <v>0</v>
      </c>
      <c r="AA105" s="28">
        <v>0</v>
      </c>
      <c r="AB105" s="28">
        <v>120</v>
      </c>
      <c r="AC105" s="28">
        <v>0</v>
      </c>
      <c r="AD105" s="28">
        <v>0</v>
      </c>
      <c r="AE105" s="28">
        <v>0</v>
      </c>
      <c r="AF105" s="28">
        <v>0</v>
      </c>
      <c r="AG105" s="28">
        <v>0</v>
      </c>
      <c r="AH105" s="28">
        <v>0</v>
      </c>
      <c r="AI105" s="28">
        <v>0</v>
      </c>
      <c r="AJ105" s="28">
        <v>0</v>
      </c>
      <c r="AK105" s="28">
        <v>0</v>
      </c>
      <c r="AL105" s="28">
        <v>65</v>
      </c>
      <c r="AM105" s="28">
        <v>65</v>
      </c>
      <c r="AN105" s="27" t="s">
        <v>1771</v>
      </c>
      <c r="AO105" s="24">
        <v>44946</v>
      </c>
      <c r="AP105" s="24">
        <v>45108</v>
      </c>
      <c r="AQ105" s="24"/>
      <c r="AR105" s="27" t="s">
        <v>47</v>
      </c>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row>
    <row r="106" spans="1:107" customFormat="1" ht="59.25" customHeight="1" x14ac:dyDescent="0.3">
      <c r="A106" s="26" t="s">
        <v>1772</v>
      </c>
      <c r="B106" s="24">
        <v>44903</v>
      </c>
      <c r="C106" s="25">
        <v>545</v>
      </c>
      <c r="D106" s="26" t="s">
        <v>1773</v>
      </c>
      <c r="E106" s="6" t="s">
        <v>1774</v>
      </c>
      <c r="F106" s="24">
        <v>44935</v>
      </c>
      <c r="G106" s="25" t="s">
        <v>1775</v>
      </c>
      <c r="H106" s="27" t="s">
        <v>143</v>
      </c>
      <c r="I106" s="27" t="s">
        <v>1704</v>
      </c>
      <c r="J106" s="28">
        <v>293933110.25</v>
      </c>
      <c r="K106" s="29">
        <v>293933110.25</v>
      </c>
      <c r="L106" s="29">
        <v>293933110.25</v>
      </c>
      <c r="M106" s="27" t="s">
        <v>1705</v>
      </c>
      <c r="N106" s="27" t="s">
        <v>1706</v>
      </c>
      <c r="O106" s="27" t="s">
        <v>147</v>
      </c>
      <c r="P106" s="63">
        <v>0</v>
      </c>
      <c r="Q106" s="25">
        <v>100</v>
      </c>
      <c r="R106" s="25" t="s">
        <v>174</v>
      </c>
      <c r="S106" s="67">
        <v>5</v>
      </c>
      <c r="T106" s="29">
        <v>904409.57</v>
      </c>
      <c r="U106" s="28">
        <v>4522047.8499999996</v>
      </c>
      <c r="V106" s="28">
        <v>325</v>
      </c>
      <c r="W106" s="28">
        <v>225</v>
      </c>
      <c r="X106" s="28">
        <v>0</v>
      </c>
      <c r="Y106" s="28">
        <v>0</v>
      </c>
      <c r="Z106" s="28">
        <v>0</v>
      </c>
      <c r="AA106" s="28">
        <v>0</v>
      </c>
      <c r="AB106" s="28">
        <v>100</v>
      </c>
      <c r="AC106" s="28">
        <v>0</v>
      </c>
      <c r="AD106" s="28">
        <v>0</v>
      </c>
      <c r="AE106" s="28">
        <v>0</v>
      </c>
      <c r="AF106" s="28">
        <v>0</v>
      </c>
      <c r="AG106" s="28">
        <v>0</v>
      </c>
      <c r="AH106" s="28">
        <v>0</v>
      </c>
      <c r="AI106" s="28">
        <v>0</v>
      </c>
      <c r="AJ106" s="28">
        <v>0</v>
      </c>
      <c r="AK106" s="28">
        <v>0</v>
      </c>
      <c r="AL106" s="28">
        <v>65</v>
      </c>
      <c r="AM106" s="28">
        <v>65</v>
      </c>
      <c r="AN106" s="27" t="s">
        <v>1776</v>
      </c>
      <c r="AO106" s="24">
        <v>44946</v>
      </c>
      <c r="AP106" s="24">
        <v>45108</v>
      </c>
      <c r="AQ106" s="24"/>
      <c r="AR106" s="27" t="s">
        <v>47</v>
      </c>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row>
    <row r="107" spans="1:107" customFormat="1" ht="59.25" customHeight="1" x14ac:dyDescent="0.3">
      <c r="A107" s="26" t="s">
        <v>1777</v>
      </c>
      <c r="B107" s="24">
        <v>44903</v>
      </c>
      <c r="C107" s="25">
        <v>545</v>
      </c>
      <c r="D107" s="26" t="s">
        <v>1778</v>
      </c>
      <c r="E107" s="6" t="s">
        <v>1779</v>
      </c>
      <c r="F107" s="24">
        <v>44936</v>
      </c>
      <c r="G107" s="25" t="s">
        <v>1780</v>
      </c>
      <c r="H107" s="27" t="s">
        <v>143</v>
      </c>
      <c r="I107" s="27" t="s">
        <v>1704</v>
      </c>
      <c r="J107" s="28">
        <v>212536248.94999999</v>
      </c>
      <c r="K107" s="29">
        <v>226102392.5</v>
      </c>
      <c r="L107" s="29">
        <v>226102392.5</v>
      </c>
      <c r="M107" s="27" t="s">
        <v>1705</v>
      </c>
      <c r="N107" s="27" t="s">
        <v>1706</v>
      </c>
      <c r="O107" s="27" t="s">
        <v>147</v>
      </c>
      <c r="P107" s="63">
        <v>0</v>
      </c>
      <c r="Q107" s="25">
        <v>100</v>
      </c>
      <c r="R107" s="25" t="s">
        <v>174</v>
      </c>
      <c r="S107" s="67">
        <v>5</v>
      </c>
      <c r="T107" s="29">
        <v>904409.57</v>
      </c>
      <c r="U107" s="28">
        <v>4522047.8499999996</v>
      </c>
      <c r="V107" s="28">
        <v>250</v>
      </c>
      <c r="W107" s="28">
        <v>165</v>
      </c>
      <c r="X107" s="28">
        <v>0</v>
      </c>
      <c r="Y107" s="28">
        <v>0</v>
      </c>
      <c r="Z107" s="28">
        <v>0</v>
      </c>
      <c r="AA107" s="28">
        <v>0</v>
      </c>
      <c r="AB107" s="28">
        <v>85</v>
      </c>
      <c r="AC107" s="28">
        <v>0</v>
      </c>
      <c r="AD107" s="28">
        <v>0</v>
      </c>
      <c r="AE107" s="28">
        <v>0</v>
      </c>
      <c r="AF107" s="28">
        <v>0</v>
      </c>
      <c r="AG107" s="28">
        <v>0</v>
      </c>
      <c r="AH107" s="28">
        <v>0</v>
      </c>
      <c r="AI107" s="28">
        <v>0</v>
      </c>
      <c r="AJ107" s="28">
        <v>0</v>
      </c>
      <c r="AK107" s="28">
        <v>0</v>
      </c>
      <c r="AL107" s="28">
        <v>50</v>
      </c>
      <c r="AM107" s="28">
        <v>50</v>
      </c>
      <c r="AN107" s="27" t="s">
        <v>1781</v>
      </c>
      <c r="AO107" s="24">
        <v>44946</v>
      </c>
      <c r="AP107" s="24">
        <v>45108</v>
      </c>
      <c r="AQ107" s="24"/>
      <c r="AR107" s="27" t="s">
        <v>47</v>
      </c>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row>
    <row r="108" spans="1:107" customFormat="1" ht="59.25" customHeight="1" x14ac:dyDescent="0.3">
      <c r="A108" s="26" t="s">
        <v>1782</v>
      </c>
      <c r="B108" s="24">
        <v>44903</v>
      </c>
      <c r="C108" s="25">
        <v>545</v>
      </c>
      <c r="D108" s="26" t="s">
        <v>1783</v>
      </c>
      <c r="E108" s="6" t="s">
        <v>1784</v>
      </c>
      <c r="F108" s="24">
        <v>44936</v>
      </c>
      <c r="G108" s="25" t="s">
        <v>1785</v>
      </c>
      <c r="H108" s="27" t="s">
        <v>143</v>
      </c>
      <c r="I108" s="27" t="s">
        <v>1704</v>
      </c>
      <c r="J108" s="28">
        <v>271322871</v>
      </c>
      <c r="K108" s="29">
        <v>307499253.80000001</v>
      </c>
      <c r="L108" s="29">
        <v>307499253.80000001</v>
      </c>
      <c r="M108" s="27" t="s">
        <v>1705</v>
      </c>
      <c r="N108" s="27" t="s">
        <v>1706</v>
      </c>
      <c r="O108" s="27" t="s">
        <v>147</v>
      </c>
      <c r="P108" s="63">
        <v>0</v>
      </c>
      <c r="Q108" s="25">
        <v>100</v>
      </c>
      <c r="R108" s="25" t="s">
        <v>174</v>
      </c>
      <c r="S108" s="67">
        <v>5</v>
      </c>
      <c r="T108" s="29">
        <v>904409.57000000007</v>
      </c>
      <c r="U108" s="28">
        <v>4522047.8500000006</v>
      </c>
      <c r="V108" s="28">
        <v>340</v>
      </c>
      <c r="W108" s="28">
        <v>210</v>
      </c>
      <c r="X108" s="28">
        <v>0</v>
      </c>
      <c r="Y108" s="28">
        <v>0</v>
      </c>
      <c r="Z108" s="28">
        <v>0</v>
      </c>
      <c r="AA108" s="28">
        <v>0</v>
      </c>
      <c r="AB108" s="28">
        <v>130</v>
      </c>
      <c r="AC108" s="28">
        <v>0</v>
      </c>
      <c r="AD108" s="28">
        <v>0</v>
      </c>
      <c r="AE108" s="28">
        <v>0</v>
      </c>
      <c r="AF108" s="28">
        <v>0</v>
      </c>
      <c r="AG108" s="28">
        <v>0</v>
      </c>
      <c r="AH108" s="28">
        <v>0</v>
      </c>
      <c r="AI108" s="28">
        <v>0</v>
      </c>
      <c r="AJ108" s="28">
        <v>0</v>
      </c>
      <c r="AK108" s="28">
        <v>0</v>
      </c>
      <c r="AL108" s="28">
        <v>68</v>
      </c>
      <c r="AM108" s="28">
        <v>68</v>
      </c>
      <c r="AN108" s="27" t="s">
        <v>1786</v>
      </c>
      <c r="AO108" s="24">
        <v>44946</v>
      </c>
      <c r="AP108" s="24">
        <v>45108</v>
      </c>
      <c r="AQ108" s="24"/>
      <c r="AR108" s="27" t="s">
        <v>47</v>
      </c>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row>
    <row r="109" spans="1:107" customFormat="1" ht="59.25" customHeight="1" x14ac:dyDescent="0.3">
      <c r="A109" s="26" t="s">
        <v>1787</v>
      </c>
      <c r="B109" s="24">
        <v>44903</v>
      </c>
      <c r="C109" s="25">
        <v>545</v>
      </c>
      <c r="D109" s="26" t="s">
        <v>1788</v>
      </c>
      <c r="E109" s="6" t="s">
        <v>1789</v>
      </c>
      <c r="F109" s="24">
        <v>44936</v>
      </c>
      <c r="G109" s="25" t="s">
        <v>1790</v>
      </c>
      <c r="H109" s="27" t="s">
        <v>143</v>
      </c>
      <c r="I109" s="27" t="s">
        <v>1704</v>
      </c>
      <c r="J109" s="28">
        <v>271322871</v>
      </c>
      <c r="K109" s="29">
        <v>271322871</v>
      </c>
      <c r="L109" s="29">
        <v>271322871</v>
      </c>
      <c r="M109" s="27" t="s">
        <v>1705</v>
      </c>
      <c r="N109" s="27" t="s">
        <v>1706</v>
      </c>
      <c r="O109" s="27" t="s">
        <v>147</v>
      </c>
      <c r="P109" s="63">
        <v>0</v>
      </c>
      <c r="Q109" s="25">
        <v>100</v>
      </c>
      <c r="R109" s="25" t="s">
        <v>174</v>
      </c>
      <c r="S109" s="67">
        <v>5</v>
      </c>
      <c r="T109" s="29">
        <v>904409.57</v>
      </c>
      <c r="U109" s="28">
        <v>4522047.8499999996</v>
      </c>
      <c r="V109" s="28">
        <v>300</v>
      </c>
      <c r="W109" s="28">
        <v>210</v>
      </c>
      <c r="X109" s="28">
        <v>0</v>
      </c>
      <c r="Y109" s="28">
        <v>0</v>
      </c>
      <c r="Z109" s="28">
        <v>0</v>
      </c>
      <c r="AA109" s="28">
        <v>0</v>
      </c>
      <c r="AB109" s="28">
        <v>90</v>
      </c>
      <c r="AC109" s="28">
        <v>0</v>
      </c>
      <c r="AD109" s="28">
        <v>0</v>
      </c>
      <c r="AE109" s="28">
        <v>0</v>
      </c>
      <c r="AF109" s="28">
        <v>0</v>
      </c>
      <c r="AG109" s="28">
        <v>0</v>
      </c>
      <c r="AH109" s="28">
        <v>0</v>
      </c>
      <c r="AI109" s="28">
        <v>0</v>
      </c>
      <c r="AJ109" s="28">
        <v>0</v>
      </c>
      <c r="AK109" s="28">
        <v>0</v>
      </c>
      <c r="AL109" s="28">
        <v>60</v>
      </c>
      <c r="AM109" s="28">
        <v>60</v>
      </c>
      <c r="AN109" s="27" t="s">
        <v>1791</v>
      </c>
      <c r="AO109" s="24">
        <v>44946</v>
      </c>
      <c r="AP109" s="24">
        <v>45108</v>
      </c>
      <c r="AQ109" s="24"/>
      <c r="AR109" s="27" t="s">
        <v>47</v>
      </c>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row>
    <row r="110" spans="1:107" customFormat="1" ht="59.25" customHeight="1" x14ac:dyDescent="0.3">
      <c r="A110" s="26" t="s">
        <v>1792</v>
      </c>
      <c r="B110" s="24">
        <v>44903</v>
      </c>
      <c r="C110" s="25">
        <v>545</v>
      </c>
      <c r="D110" s="26" t="s">
        <v>1793</v>
      </c>
      <c r="E110" s="6" t="s">
        <v>1794</v>
      </c>
      <c r="F110" s="24">
        <v>44936</v>
      </c>
      <c r="G110" s="25" t="s">
        <v>1795</v>
      </c>
      <c r="H110" s="27" t="s">
        <v>143</v>
      </c>
      <c r="I110" s="27" t="s">
        <v>1704</v>
      </c>
      <c r="J110" s="28">
        <v>280366966.69999999</v>
      </c>
      <c r="K110" s="29">
        <v>293933110.25</v>
      </c>
      <c r="L110" s="29">
        <v>293933110.25</v>
      </c>
      <c r="M110" s="27" t="s">
        <v>1705</v>
      </c>
      <c r="N110" s="27" t="s">
        <v>1706</v>
      </c>
      <c r="O110" s="27" t="s">
        <v>147</v>
      </c>
      <c r="P110" s="63">
        <v>0</v>
      </c>
      <c r="Q110" s="25">
        <v>100</v>
      </c>
      <c r="R110" s="25" t="s">
        <v>174</v>
      </c>
      <c r="S110" s="67">
        <v>5</v>
      </c>
      <c r="T110" s="29">
        <v>904409.57</v>
      </c>
      <c r="U110" s="28">
        <v>4522047.8499999996</v>
      </c>
      <c r="V110" s="28">
        <v>325</v>
      </c>
      <c r="W110" s="28">
        <v>215</v>
      </c>
      <c r="X110" s="28">
        <v>0</v>
      </c>
      <c r="Y110" s="28">
        <v>0</v>
      </c>
      <c r="Z110" s="28">
        <v>0</v>
      </c>
      <c r="AA110" s="28">
        <v>0</v>
      </c>
      <c r="AB110" s="28">
        <v>110</v>
      </c>
      <c r="AC110" s="28">
        <v>0</v>
      </c>
      <c r="AD110" s="28">
        <v>0</v>
      </c>
      <c r="AE110" s="28">
        <v>0</v>
      </c>
      <c r="AF110" s="28">
        <v>0</v>
      </c>
      <c r="AG110" s="28">
        <v>0</v>
      </c>
      <c r="AH110" s="28">
        <v>0</v>
      </c>
      <c r="AI110" s="28">
        <v>0</v>
      </c>
      <c r="AJ110" s="28">
        <v>0</v>
      </c>
      <c r="AK110" s="28">
        <v>0</v>
      </c>
      <c r="AL110" s="28">
        <v>65</v>
      </c>
      <c r="AM110" s="28">
        <v>65</v>
      </c>
      <c r="AN110" s="27" t="s">
        <v>1796</v>
      </c>
      <c r="AO110" s="24">
        <v>44946</v>
      </c>
      <c r="AP110" s="24">
        <v>45108</v>
      </c>
      <c r="AQ110" s="24"/>
      <c r="AR110" s="27" t="s">
        <v>47</v>
      </c>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row>
    <row r="111" spans="1:107" customFormat="1" ht="59.25" customHeight="1" x14ac:dyDescent="0.3">
      <c r="A111" s="26" t="s">
        <v>1797</v>
      </c>
      <c r="B111" s="24">
        <v>44903</v>
      </c>
      <c r="C111" s="25">
        <v>545</v>
      </c>
      <c r="D111" s="26" t="s">
        <v>1798</v>
      </c>
      <c r="E111" s="6" t="s">
        <v>1799</v>
      </c>
      <c r="F111" s="24">
        <v>44936</v>
      </c>
      <c r="G111" s="25" t="s">
        <v>1800</v>
      </c>
      <c r="H111" s="27" t="s">
        <v>143</v>
      </c>
      <c r="I111" s="27" t="s">
        <v>1704</v>
      </c>
      <c r="J111" s="28">
        <v>293933110.25</v>
      </c>
      <c r="K111" s="29">
        <v>330109493.05000001</v>
      </c>
      <c r="L111" s="29">
        <v>330109493.05000001</v>
      </c>
      <c r="M111" s="27" t="s">
        <v>1705</v>
      </c>
      <c r="N111" s="27" t="s">
        <v>1706</v>
      </c>
      <c r="O111" s="27" t="s">
        <v>147</v>
      </c>
      <c r="P111" s="63">
        <v>0</v>
      </c>
      <c r="Q111" s="25">
        <v>100</v>
      </c>
      <c r="R111" s="25" t="s">
        <v>174</v>
      </c>
      <c r="S111" s="67">
        <v>5</v>
      </c>
      <c r="T111" s="29">
        <v>904409.57000000007</v>
      </c>
      <c r="U111" s="28">
        <v>4522047.8500000006</v>
      </c>
      <c r="V111" s="28">
        <v>365</v>
      </c>
      <c r="W111" s="28">
        <v>220</v>
      </c>
      <c r="X111" s="28">
        <v>0</v>
      </c>
      <c r="Y111" s="28">
        <v>0</v>
      </c>
      <c r="Z111" s="28">
        <v>0</v>
      </c>
      <c r="AA111" s="28">
        <v>0</v>
      </c>
      <c r="AB111" s="28">
        <v>145</v>
      </c>
      <c r="AC111" s="28">
        <v>0</v>
      </c>
      <c r="AD111" s="28">
        <v>0</v>
      </c>
      <c r="AE111" s="28">
        <v>0</v>
      </c>
      <c r="AF111" s="28">
        <v>0</v>
      </c>
      <c r="AG111" s="28">
        <v>0</v>
      </c>
      <c r="AH111" s="28">
        <v>0</v>
      </c>
      <c r="AI111" s="28">
        <v>0</v>
      </c>
      <c r="AJ111" s="28">
        <v>0</v>
      </c>
      <c r="AK111" s="28">
        <v>0</v>
      </c>
      <c r="AL111" s="28">
        <v>73</v>
      </c>
      <c r="AM111" s="28">
        <v>73</v>
      </c>
      <c r="AN111" s="27" t="s">
        <v>1801</v>
      </c>
      <c r="AO111" s="24">
        <v>44946</v>
      </c>
      <c r="AP111" s="24">
        <v>45108</v>
      </c>
      <c r="AQ111" s="24"/>
      <c r="AR111" s="27" t="s">
        <v>47</v>
      </c>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row>
    <row r="112" spans="1:107" customFormat="1" ht="59.25" customHeight="1" x14ac:dyDescent="0.3">
      <c r="A112" s="26" t="s">
        <v>1802</v>
      </c>
      <c r="B112" s="24">
        <v>44903</v>
      </c>
      <c r="C112" s="25">
        <v>545</v>
      </c>
      <c r="D112" s="26" t="s">
        <v>1803</v>
      </c>
      <c r="E112" s="6" t="s">
        <v>1804</v>
      </c>
      <c r="F112" s="24">
        <v>44936</v>
      </c>
      <c r="G112" s="25" t="s">
        <v>1805</v>
      </c>
      <c r="H112" s="27" t="s">
        <v>143</v>
      </c>
      <c r="I112" s="27" t="s">
        <v>1704</v>
      </c>
      <c r="J112" s="28">
        <v>293933110.25</v>
      </c>
      <c r="K112" s="29">
        <v>307499253.80000001</v>
      </c>
      <c r="L112" s="29">
        <v>307499253.80000001</v>
      </c>
      <c r="M112" s="27" t="s">
        <v>1705</v>
      </c>
      <c r="N112" s="27" t="s">
        <v>1706</v>
      </c>
      <c r="O112" s="27" t="s">
        <v>147</v>
      </c>
      <c r="P112" s="63">
        <v>0</v>
      </c>
      <c r="Q112" s="25">
        <v>100</v>
      </c>
      <c r="R112" s="25" t="s">
        <v>174</v>
      </c>
      <c r="S112" s="67">
        <v>5</v>
      </c>
      <c r="T112" s="29">
        <v>904409.57000000007</v>
      </c>
      <c r="U112" s="28">
        <v>4522047.8500000006</v>
      </c>
      <c r="V112" s="28">
        <v>340</v>
      </c>
      <c r="W112" s="28">
        <v>225</v>
      </c>
      <c r="X112" s="28">
        <v>0</v>
      </c>
      <c r="Y112" s="28">
        <v>0</v>
      </c>
      <c r="Z112" s="28">
        <v>0</v>
      </c>
      <c r="AA112" s="28">
        <v>0</v>
      </c>
      <c r="AB112" s="28">
        <v>115</v>
      </c>
      <c r="AC112" s="28">
        <v>0</v>
      </c>
      <c r="AD112" s="28">
        <v>0</v>
      </c>
      <c r="AE112" s="28">
        <v>0</v>
      </c>
      <c r="AF112" s="28">
        <v>0</v>
      </c>
      <c r="AG112" s="28">
        <v>0</v>
      </c>
      <c r="AH112" s="28">
        <v>0</v>
      </c>
      <c r="AI112" s="28">
        <v>0</v>
      </c>
      <c r="AJ112" s="28">
        <v>0</v>
      </c>
      <c r="AK112" s="28">
        <v>0</v>
      </c>
      <c r="AL112" s="28">
        <v>68</v>
      </c>
      <c r="AM112" s="28">
        <v>68</v>
      </c>
      <c r="AN112" s="27" t="s">
        <v>1806</v>
      </c>
      <c r="AO112" s="24">
        <v>44946</v>
      </c>
      <c r="AP112" s="24">
        <v>45108</v>
      </c>
      <c r="AQ112" s="24"/>
      <c r="AR112" s="27" t="s">
        <v>47</v>
      </c>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row>
    <row r="113" spans="1:107" customFormat="1" ht="59.25" customHeight="1" x14ac:dyDescent="0.3">
      <c r="A113" s="26" t="s">
        <v>1807</v>
      </c>
      <c r="B113" s="24">
        <v>44903</v>
      </c>
      <c r="C113" s="25">
        <v>545</v>
      </c>
      <c r="D113" s="26" t="s">
        <v>1808</v>
      </c>
      <c r="E113" s="6" t="s">
        <v>1809</v>
      </c>
      <c r="F113" s="24">
        <v>44936</v>
      </c>
      <c r="G113" s="25" t="s">
        <v>1810</v>
      </c>
      <c r="H113" s="27" t="s">
        <v>143</v>
      </c>
      <c r="I113" s="27" t="s">
        <v>1704</v>
      </c>
      <c r="J113" s="28">
        <v>298455158.10000002</v>
      </c>
      <c r="K113" s="29">
        <v>298455158.10000002</v>
      </c>
      <c r="L113" s="29">
        <v>298455158.10000002</v>
      </c>
      <c r="M113" s="27" t="s">
        <v>1705</v>
      </c>
      <c r="N113" s="27" t="s">
        <v>1706</v>
      </c>
      <c r="O113" s="27" t="s">
        <v>147</v>
      </c>
      <c r="P113" s="63">
        <v>0</v>
      </c>
      <c r="Q113" s="25">
        <v>100</v>
      </c>
      <c r="R113" s="25" t="s">
        <v>174</v>
      </c>
      <c r="S113" s="67">
        <v>5</v>
      </c>
      <c r="T113" s="29">
        <v>904409.57000000007</v>
      </c>
      <c r="U113" s="28">
        <v>4522047.8500000006</v>
      </c>
      <c r="V113" s="28">
        <v>330</v>
      </c>
      <c r="W113" s="28">
        <v>330</v>
      </c>
      <c r="X113" s="28">
        <v>0</v>
      </c>
      <c r="Y113" s="28">
        <v>0</v>
      </c>
      <c r="Z113" s="28">
        <v>0</v>
      </c>
      <c r="AA113" s="28">
        <v>0</v>
      </c>
      <c r="AB113" s="28">
        <v>0</v>
      </c>
      <c r="AC113" s="28">
        <v>0</v>
      </c>
      <c r="AD113" s="28">
        <v>0</v>
      </c>
      <c r="AE113" s="28">
        <v>0</v>
      </c>
      <c r="AF113" s="28">
        <v>0</v>
      </c>
      <c r="AG113" s="28">
        <v>0</v>
      </c>
      <c r="AH113" s="28">
        <v>0</v>
      </c>
      <c r="AI113" s="28">
        <v>0</v>
      </c>
      <c r="AJ113" s="28">
        <v>0</v>
      </c>
      <c r="AK113" s="28">
        <v>0</v>
      </c>
      <c r="AL113" s="28">
        <v>66</v>
      </c>
      <c r="AM113" s="28">
        <v>66</v>
      </c>
      <c r="AN113" s="27" t="s">
        <v>1811</v>
      </c>
      <c r="AO113" s="24">
        <v>44946</v>
      </c>
      <c r="AP113" s="24"/>
      <c r="AQ113" s="24"/>
      <c r="AR113" s="27" t="s">
        <v>47</v>
      </c>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row>
    <row r="114" spans="1:107" customFormat="1" ht="59.25" customHeight="1" x14ac:dyDescent="0.3">
      <c r="A114" s="26" t="s">
        <v>1812</v>
      </c>
      <c r="B114" s="24">
        <v>44903</v>
      </c>
      <c r="C114" s="25">
        <v>545</v>
      </c>
      <c r="D114" s="26" t="s">
        <v>1813</v>
      </c>
      <c r="E114" s="6" t="s">
        <v>1814</v>
      </c>
      <c r="F114" s="24">
        <v>44936</v>
      </c>
      <c r="G114" s="25" t="s">
        <v>1815</v>
      </c>
      <c r="H114" s="27" t="s">
        <v>143</v>
      </c>
      <c r="I114" s="27" t="s">
        <v>1704</v>
      </c>
      <c r="J114" s="28">
        <v>298455158.10000002</v>
      </c>
      <c r="K114" s="29">
        <v>298455158.10000002</v>
      </c>
      <c r="L114" s="29">
        <v>298455158.10000002</v>
      </c>
      <c r="M114" s="27" t="s">
        <v>1705</v>
      </c>
      <c r="N114" s="27" t="s">
        <v>1706</v>
      </c>
      <c r="O114" s="27" t="s">
        <v>147</v>
      </c>
      <c r="P114" s="63">
        <v>0</v>
      </c>
      <c r="Q114" s="25">
        <v>100</v>
      </c>
      <c r="R114" s="25" t="s">
        <v>174</v>
      </c>
      <c r="S114" s="67">
        <v>5</v>
      </c>
      <c r="T114" s="29">
        <v>904409.57000000007</v>
      </c>
      <c r="U114" s="28">
        <v>4522047.8500000006</v>
      </c>
      <c r="V114" s="28">
        <v>330</v>
      </c>
      <c r="W114" s="28">
        <v>230</v>
      </c>
      <c r="X114" s="28">
        <v>0</v>
      </c>
      <c r="Y114" s="28">
        <v>0</v>
      </c>
      <c r="Z114" s="28">
        <v>0</v>
      </c>
      <c r="AA114" s="28">
        <v>0</v>
      </c>
      <c r="AB114" s="28">
        <v>100</v>
      </c>
      <c r="AC114" s="28">
        <v>0</v>
      </c>
      <c r="AD114" s="28">
        <v>0</v>
      </c>
      <c r="AE114" s="28">
        <v>0</v>
      </c>
      <c r="AF114" s="28">
        <v>0</v>
      </c>
      <c r="AG114" s="28">
        <v>0</v>
      </c>
      <c r="AH114" s="28">
        <v>0</v>
      </c>
      <c r="AI114" s="28">
        <v>0</v>
      </c>
      <c r="AJ114" s="28">
        <v>0</v>
      </c>
      <c r="AK114" s="28">
        <v>0</v>
      </c>
      <c r="AL114" s="28">
        <v>66</v>
      </c>
      <c r="AM114" s="28">
        <v>66</v>
      </c>
      <c r="AN114" s="27" t="s">
        <v>1816</v>
      </c>
      <c r="AO114" s="24">
        <v>44946</v>
      </c>
      <c r="AP114" s="24">
        <v>45108</v>
      </c>
      <c r="AQ114" s="24"/>
      <c r="AR114" s="27" t="s">
        <v>47</v>
      </c>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row>
    <row r="115" spans="1:107" customFormat="1" ht="59.25" customHeight="1" x14ac:dyDescent="0.3">
      <c r="A115" s="23" t="s">
        <v>1817</v>
      </c>
      <c r="B115" s="24">
        <v>44903</v>
      </c>
      <c r="C115" s="25">
        <v>545</v>
      </c>
      <c r="D115" s="26" t="s">
        <v>1818</v>
      </c>
      <c r="E115" s="6" t="s">
        <v>1819</v>
      </c>
      <c r="F115" s="24">
        <v>44936</v>
      </c>
      <c r="G115" s="26" t="s">
        <v>1820</v>
      </c>
      <c r="H115" s="27" t="s">
        <v>143</v>
      </c>
      <c r="I115" s="27" t="s">
        <v>1704</v>
      </c>
      <c r="J115" s="28">
        <v>298455158.10000002</v>
      </c>
      <c r="K115" s="29">
        <v>352719732.30000001</v>
      </c>
      <c r="L115" s="29">
        <v>352719732.30000001</v>
      </c>
      <c r="M115" s="27" t="s">
        <v>1705</v>
      </c>
      <c r="N115" s="27" t="s">
        <v>1706</v>
      </c>
      <c r="O115" s="27" t="s">
        <v>147</v>
      </c>
      <c r="P115" s="25">
        <v>0</v>
      </c>
      <c r="Q115" s="25">
        <v>100</v>
      </c>
      <c r="R115" s="25" t="s">
        <v>174</v>
      </c>
      <c r="S115" s="67">
        <v>5</v>
      </c>
      <c r="T115" s="29">
        <v>904409.57000000007</v>
      </c>
      <c r="U115" s="28">
        <v>4522047.8500000006</v>
      </c>
      <c r="V115" s="28">
        <v>390</v>
      </c>
      <c r="W115" s="28">
        <v>230</v>
      </c>
      <c r="X115" s="28">
        <v>0</v>
      </c>
      <c r="Y115" s="28">
        <v>0</v>
      </c>
      <c r="Z115" s="28">
        <v>0</v>
      </c>
      <c r="AA115" s="28">
        <v>0</v>
      </c>
      <c r="AB115" s="28">
        <v>160</v>
      </c>
      <c r="AC115" s="28">
        <v>0</v>
      </c>
      <c r="AD115" s="28">
        <v>0</v>
      </c>
      <c r="AE115" s="28">
        <v>0</v>
      </c>
      <c r="AF115" s="28">
        <v>0</v>
      </c>
      <c r="AG115" s="28">
        <v>0</v>
      </c>
      <c r="AH115" s="28">
        <v>0</v>
      </c>
      <c r="AI115" s="28">
        <v>0</v>
      </c>
      <c r="AJ115" s="28">
        <v>0</v>
      </c>
      <c r="AK115" s="28">
        <v>0</v>
      </c>
      <c r="AL115" s="28">
        <v>78</v>
      </c>
      <c r="AM115" s="28">
        <v>78</v>
      </c>
      <c r="AN115" s="27" t="s">
        <v>1821</v>
      </c>
      <c r="AO115" s="24">
        <v>44946</v>
      </c>
      <c r="AP115" s="24">
        <v>45108</v>
      </c>
      <c r="AQ115" s="24"/>
      <c r="AR115" s="27" t="s">
        <v>47</v>
      </c>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row>
    <row r="116" spans="1:107" customFormat="1" ht="59.25" customHeight="1" x14ac:dyDescent="0.3">
      <c r="A116" s="23" t="s">
        <v>1822</v>
      </c>
      <c r="B116" s="24">
        <v>44904</v>
      </c>
      <c r="C116" s="25">
        <v>545</v>
      </c>
      <c r="D116" s="26" t="s">
        <v>1823</v>
      </c>
      <c r="E116" s="6" t="s">
        <v>1824</v>
      </c>
      <c r="F116" s="24">
        <v>44938</v>
      </c>
      <c r="G116" s="25" t="s">
        <v>1825</v>
      </c>
      <c r="H116" s="27" t="s">
        <v>179</v>
      </c>
      <c r="I116" s="27" t="s">
        <v>1663</v>
      </c>
      <c r="J116" s="28">
        <v>181209576.59999999</v>
      </c>
      <c r="K116" s="29">
        <v>181209576.59999999</v>
      </c>
      <c r="L116" s="29">
        <v>181209576.59999999</v>
      </c>
      <c r="M116" s="27" t="s">
        <v>1618</v>
      </c>
      <c r="N116" s="27" t="s">
        <v>1664</v>
      </c>
      <c r="O116" s="27" t="s">
        <v>988</v>
      </c>
      <c r="P116" s="25">
        <v>0</v>
      </c>
      <c r="Q116" s="25">
        <v>100</v>
      </c>
      <c r="R116" s="25" t="s">
        <v>1446</v>
      </c>
      <c r="S116" s="67">
        <v>30</v>
      </c>
      <c r="T116" s="29">
        <v>25813.329999999998</v>
      </c>
      <c r="U116" s="28">
        <v>774399.89999999991</v>
      </c>
      <c r="V116" s="28">
        <v>7020</v>
      </c>
      <c r="W116" s="28">
        <v>7020</v>
      </c>
      <c r="X116" s="28">
        <v>0</v>
      </c>
      <c r="Y116" s="28">
        <v>0</v>
      </c>
      <c r="Z116" s="28">
        <v>0</v>
      </c>
      <c r="AA116" s="28">
        <v>0</v>
      </c>
      <c r="AB116" s="28">
        <v>0</v>
      </c>
      <c r="AC116" s="28">
        <v>0</v>
      </c>
      <c r="AD116" s="28">
        <v>0</v>
      </c>
      <c r="AE116" s="28">
        <v>0</v>
      </c>
      <c r="AF116" s="28">
        <v>0</v>
      </c>
      <c r="AG116" s="28">
        <v>0</v>
      </c>
      <c r="AH116" s="28">
        <v>0</v>
      </c>
      <c r="AI116" s="28">
        <v>0</v>
      </c>
      <c r="AJ116" s="28">
        <v>0</v>
      </c>
      <c r="AK116" s="28">
        <v>0</v>
      </c>
      <c r="AL116" s="28">
        <v>234</v>
      </c>
      <c r="AM116" s="28">
        <v>234</v>
      </c>
      <c r="AN116" s="27" t="s">
        <v>1222</v>
      </c>
      <c r="AO116" s="24">
        <v>44986</v>
      </c>
      <c r="AP116" s="24"/>
      <c r="AQ116" s="24"/>
      <c r="AR116" s="27" t="s">
        <v>47</v>
      </c>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row>
    <row r="117" spans="1:107" customFormat="1" ht="59.25" customHeight="1" x14ac:dyDescent="0.3">
      <c r="A117" s="23" t="s">
        <v>1826</v>
      </c>
      <c r="B117" s="24">
        <v>44904</v>
      </c>
      <c r="C117" s="25">
        <v>545</v>
      </c>
      <c r="D117" s="26" t="s">
        <v>1827</v>
      </c>
      <c r="E117" s="6" t="s">
        <v>1828</v>
      </c>
      <c r="F117" s="24">
        <v>44938</v>
      </c>
      <c r="G117" s="26" t="s">
        <v>1829</v>
      </c>
      <c r="H117" s="27" t="s">
        <v>179</v>
      </c>
      <c r="I117" s="27" t="s">
        <v>1663</v>
      </c>
      <c r="J117" s="28">
        <v>232319970</v>
      </c>
      <c r="K117" s="29">
        <v>232319970</v>
      </c>
      <c r="L117" s="29">
        <v>232319970</v>
      </c>
      <c r="M117" s="27" t="s">
        <v>1618</v>
      </c>
      <c r="N117" s="27" t="s">
        <v>1664</v>
      </c>
      <c r="O117" s="27" t="s">
        <v>988</v>
      </c>
      <c r="P117" s="25">
        <v>0</v>
      </c>
      <c r="Q117" s="25">
        <v>100</v>
      </c>
      <c r="R117" s="25" t="s">
        <v>1446</v>
      </c>
      <c r="S117" s="68">
        <v>30</v>
      </c>
      <c r="T117" s="29">
        <v>25813.33</v>
      </c>
      <c r="U117" s="28">
        <v>774399.9</v>
      </c>
      <c r="V117" s="28">
        <v>9000</v>
      </c>
      <c r="W117" s="28">
        <v>9000</v>
      </c>
      <c r="X117" s="28">
        <v>0</v>
      </c>
      <c r="Y117" s="28">
        <v>0</v>
      </c>
      <c r="Z117" s="28">
        <v>0</v>
      </c>
      <c r="AA117" s="28">
        <v>0</v>
      </c>
      <c r="AB117" s="28">
        <v>0</v>
      </c>
      <c r="AC117" s="28">
        <v>0</v>
      </c>
      <c r="AD117" s="28">
        <v>0</v>
      </c>
      <c r="AE117" s="28">
        <v>0</v>
      </c>
      <c r="AF117" s="28">
        <v>0</v>
      </c>
      <c r="AG117" s="28">
        <v>0</v>
      </c>
      <c r="AH117" s="28">
        <v>0</v>
      </c>
      <c r="AI117" s="28">
        <v>0</v>
      </c>
      <c r="AJ117" s="28">
        <v>0</v>
      </c>
      <c r="AK117" s="28">
        <v>0</v>
      </c>
      <c r="AL117" s="28">
        <v>300</v>
      </c>
      <c r="AM117" s="28">
        <v>300</v>
      </c>
      <c r="AN117" s="27" t="s">
        <v>1535</v>
      </c>
      <c r="AO117" s="24">
        <v>44986</v>
      </c>
      <c r="AP117" s="24"/>
      <c r="AQ117" s="24"/>
      <c r="AR117" s="27" t="s">
        <v>47</v>
      </c>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row>
    <row r="118" spans="1:107" customFormat="1" ht="59.25" customHeight="1" x14ac:dyDescent="0.3">
      <c r="A118" s="23" t="s">
        <v>1830</v>
      </c>
      <c r="B118" s="24">
        <v>44904</v>
      </c>
      <c r="C118" s="25">
        <v>545</v>
      </c>
      <c r="D118" s="26" t="s">
        <v>1831</v>
      </c>
      <c r="E118" s="6" t="s">
        <v>1832</v>
      </c>
      <c r="F118" s="24">
        <v>44938</v>
      </c>
      <c r="G118" s="26" t="s">
        <v>1833</v>
      </c>
      <c r="H118" s="27" t="s">
        <v>179</v>
      </c>
      <c r="I118" s="27" t="s">
        <v>1663</v>
      </c>
      <c r="J118" s="28">
        <v>180435176.69999999</v>
      </c>
      <c r="K118" s="29">
        <v>180435176.69999999</v>
      </c>
      <c r="L118" s="29">
        <v>180435176.69999999</v>
      </c>
      <c r="M118" s="27" t="s">
        <v>1618</v>
      </c>
      <c r="N118" s="27" t="s">
        <v>1664</v>
      </c>
      <c r="O118" s="27" t="s">
        <v>988</v>
      </c>
      <c r="P118" s="25">
        <v>0</v>
      </c>
      <c r="Q118" s="25">
        <v>100</v>
      </c>
      <c r="R118" s="25" t="s">
        <v>1446</v>
      </c>
      <c r="S118" s="68">
        <v>30</v>
      </c>
      <c r="T118" s="29">
        <v>25813.329999999998</v>
      </c>
      <c r="U118" s="28">
        <v>774399.89999999991</v>
      </c>
      <c r="V118" s="28">
        <v>6990</v>
      </c>
      <c r="W118" s="28">
        <v>6990</v>
      </c>
      <c r="X118" s="28">
        <v>0</v>
      </c>
      <c r="Y118" s="28">
        <v>0</v>
      </c>
      <c r="Z118" s="28">
        <v>0</v>
      </c>
      <c r="AA118" s="28">
        <v>0</v>
      </c>
      <c r="AB118" s="28">
        <v>0</v>
      </c>
      <c r="AC118" s="28">
        <v>0</v>
      </c>
      <c r="AD118" s="28">
        <v>0</v>
      </c>
      <c r="AE118" s="28">
        <v>0</v>
      </c>
      <c r="AF118" s="28">
        <v>0</v>
      </c>
      <c r="AG118" s="28">
        <v>0</v>
      </c>
      <c r="AH118" s="28">
        <v>0</v>
      </c>
      <c r="AI118" s="28">
        <v>0</v>
      </c>
      <c r="AJ118" s="28">
        <v>0</v>
      </c>
      <c r="AK118" s="28">
        <v>0</v>
      </c>
      <c r="AL118" s="28">
        <v>233</v>
      </c>
      <c r="AM118" s="28">
        <v>233</v>
      </c>
      <c r="AN118" s="27" t="s">
        <v>1222</v>
      </c>
      <c r="AO118" s="24">
        <v>45005</v>
      </c>
      <c r="AP118" s="24"/>
      <c r="AQ118" s="24"/>
      <c r="AR118" s="27" t="s">
        <v>47</v>
      </c>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row>
    <row r="119" spans="1:107" customFormat="1" ht="59.25" customHeight="1" x14ac:dyDescent="0.3">
      <c r="A119" s="26" t="s">
        <v>1834</v>
      </c>
      <c r="B119" s="24">
        <v>44904</v>
      </c>
      <c r="C119" s="25">
        <v>545</v>
      </c>
      <c r="D119" s="26" t="s">
        <v>1835</v>
      </c>
      <c r="E119" s="6" t="s">
        <v>1836</v>
      </c>
      <c r="F119" s="24">
        <v>44938</v>
      </c>
      <c r="G119" s="25" t="s">
        <v>1837</v>
      </c>
      <c r="H119" s="27" t="s">
        <v>179</v>
      </c>
      <c r="I119" s="27" t="s">
        <v>1663</v>
      </c>
      <c r="J119" s="28">
        <v>293497562.10000002</v>
      </c>
      <c r="K119" s="29">
        <v>293497562.10000002</v>
      </c>
      <c r="L119" s="29">
        <v>293497562.10000002</v>
      </c>
      <c r="M119" s="27" t="s">
        <v>1618</v>
      </c>
      <c r="N119" s="27" t="s">
        <v>1664</v>
      </c>
      <c r="O119" s="27" t="s">
        <v>988</v>
      </c>
      <c r="P119" s="63">
        <v>0</v>
      </c>
      <c r="Q119" s="25">
        <v>100</v>
      </c>
      <c r="R119" s="25" t="s">
        <v>1446</v>
      </c>
      <c r="S119" s="67">
        <v>30</v>
      </c>
      <c r="T119" s="29">
        <v>25813.33</v>
      </c>
      <c r="U119" s="28">
        <v>774399.9</v>
      </c>
      <c r="V119" s="28">
        <v>11370</v>
      </c>
      <c r="W119" s="28">
        <v>11370</v>
      </c>
      <c r="X119" s="28">
        <v>0</v>
      </c>
      <c r="Y119" s="28">
        <v>0</v>
      </c>
      <c r="Z119" s="28">
        <v>0</v>
      </c>
      <c r="AA119" s="28">
        <v>0</v>
      </c>
      <c r="AB119" s="28">
        <v>0</v>
      </c>
      <c r="AC119" s="28">
        <v>0</v>
      </c>
      <c r="AD119" s="28">
        <v>0</v>
      </c>
      <c r="AE119" s="28">
        <v>0</v>
      </c>
      <c r="AF119" s="28">
        <v>0</v>
      </c>
      <c r="AG119" s="28">
        <v>0</v>
      </c>
      <c r="AH119" s="28">
        <v>0</v>
      </c>
      <c r="AI119" s="28">
        <v>0</v>
      </c>
      <c r="AJ119" s="28">
        <v>0</v>
      </c>
      <c r="AK119" s="28">
        <v>0</v>
      </c>
      <c r="AL119" s="28">
        <v>379</v>
      </c>
      <c r="AM119" s="28">
        <v>379</v>
      </c>
      <c r="AN119" s="27" t="s">
        <v>1838</v>
      </c>
      <c r="AO119" s="24">
        <v>44986</v>
      </c>
      <c r="AP119" s="24"/>
      <c r="AQ119" s="24"/>
      <c r="AR119" s="27" t="s">
        <v>47</v>
      </c>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row>
    <row r="120" spans="1:107" customFormat="1" ht="59.25" customHeight="1" x14ac:dyDescent="0.3">
      <c r="A120" s="26" t="s">
        <v>1839</v>
      </c>
      <c r="B120" s="24">
        <v>44904</v>
      </c>
      <c r="C120" s="25">
        <v>545</v>
      </c>
      <c r="D120" s="26" t="s">
        <v>1840</v>
      </c>
      <c r="E120" s="6" t="s">
        <v>1841</v>
      </c>
      <c r="F120" s="24">
        <v>44938</v>
      </c>
      <c r="G120" s="25" t="s">
        <v>1842</v>
      </c>
      <c r="H120" s="27" t="s">
        <v>179</v>
      </c>
      <c r="I120" s="27" t="s">
        <v>1663</v>
      </c>
      <c r="J120" s="28">
        <v>291174362.39999998</v>
      </c>
      <c r="K120" s="29">
        <v>291174362.39999998</v>
      </c>
      <c r="L120" s="29">
        <v>291174362.39999998</v>
      </c>
      <c r="M120" s="27" t="s">
        <v>1618</v>
      </c>
      <c r="N120" s="27" t="s">
        <v>1664</v>
      </c>
      <c r="O120" s="27" t="s">
        <v>988</v>
      </c>
      <c r="P120" s="63">
        <v>0</v>
      </c>
      <c r="Q120" s="25">
        <v>100</v>
      </c>
      <c r="R120" s="25" t="s">
        <v>1446</v>
      </c>
      <c r="S120" s="67">
        <v>30</v>
      </c>
      <c r="T120" s="29">
        <v>25813.329999999998</v>
      </c>
      <c r="U120" s="28">
        <v>774399.89999999991</v>
      </c>
      <c r="V120" s="28">
        <v>11280</v>
      </c>
      <c r="W120" s="28">
        <v>11280</v>
      </c>
      <c r="X120" s="28">
        <v>0</v>
      </c>
      <c r="Y120" s="28">
        <v>0</v>
      </c>
      <c r="Z120" s="28">
        <v>0</v>
      </c>
      <c r="AA120" s="28">
        <v>0</v>
      </c>
      <c r="AB120" s="28">
        <v>0</v>
      </c>
      <c r="AC120" s="28">
        <v>0</v>
      </c>
      <c r="AD120" s="28">
        <v>0</v>
      </c>
      <c r="AE120" s="28">
        <v>0</v>
      </c>
      <c r="AF120" s="28">
        <v>0</v>
      </c>
      <c r="AG120" s="28">
        <v>0</v>
      </c>
      <c r="AH120" s="28">
        <v>0</v>
      </c>
      <c r="AI120" s="28">
        <v>0</v>
      </c>
      <c r="AJ120" s="28">
        <v>0</v>
      </c>
      <c r="AK120" s="28">
        <v>0</v>
      </c>
      <c r="AL120" s="28">
        <v>376</v>
      </c>
      <c r="AM120" s="28">
        <v>376</v>
      </c>
      <c r="AN120" s="27" t="s">
        <v>1843</v>
      </c>
      <c r="AO120" s="24">
        <v>44986</v>
      </c>
      <c r="AP120" s="24"/>
      <c r="AQ120" s="24"/>
      <c r="AR120" s="27" t="s">
        <v>47</v>
      </c>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row>
    <row r="121" spans="1:107" customFormat="1" ht="59.25" customHeight="1" x14ac:dyDescent="0.3">
      <c r="A121" s="26" t="s">
        <v>1844</v>
      </c>
      <c r="B121" s="24">
        <v>44904</v>
      </c>
      <c r="C121" s="25">
        <v>545</v>
      </c>
      <c r="D121" s="26" t="s">
        <v>1845</v>
      </c>
      <c r="E121" s="6" t="s">
        <v>1846</v>
      </c>
      <c r="F121" s="24">
        <v>44938</v>
      </c>
      <c r="G121" s="25" t="s">
        <v>1847</v>
      </c>
      <c r="H121" s="27" t="s">
        <v>179</v>
      </c>
      <c r="I121" s="27" t="s">
        <v>1663</v>
      </c>
      <c r="J121" s="28">
        <v>298918361.39999998</v>
      </c>
      <c r="K121" s="29">
        <v>298918361.39999998</v>
      </c>
      <c r="L121" s="29">
        <v>298918361.39999998</v>
      </c>
      <c r="M121" s="27" t="s">
        <v>1618</v>
      </c>
      <c r="N121" s="27" t="s">
        <v>1664</v>
      </c>
      <c r="O121" s="27" t="s">
        <v>988</v>
      </c>
      <c r="P121" s="63">
        <v>0</v>
      </c>
      <c r="Q121" s="25">
        <v>100</v>
      </c>
      <c r="R121" s="25" t="s">
        <v>1446</v>
      </c>
      <c r="S121" s="67">
        <v>30</v>
      </c>
      <c r="T121" s="29">
        <v>25813.329999999998</v>
      </c>
      <c r="U121" s="28">
        <v>774399.89999999991</v>
      </c>
      <c r="V121" s="28">
        <v>11580</v>
      </c>
      <c r="W121" s="28">
        <v>11580</v>
      </c>
      <c r="X121" s="28">
        <v>0</v>
      </c>
      <c r="Y121" s="28">
        <v>0</v>
      </c>
      <c r="Z121" s="28">
        <v>0</v>
      </c>
      <c r="AA121" s="28">
        <v>0</v>
      </c>
      <c r="AB121" s="28">
        <v>0</v>
      </c>
      <c r="AC121" s="28">
        <v>0</v>
      </c>
      <c r="AD121" s="28">
        <v>0</v>
      </c>
      <c r="AE121" s="28">
        <v>0</v>
      </c>
      <c r="AF121" s="28">
        <v>0</v>
      </c>
      <c r="AG121" s="28">
        <v>0</v>
      </c>
      <c r="AH121" s="28">
        <v>0</v>
      </c>
      <c r="AI121" s="28">
        <v>0</v>
      </c>
      <c r="AJ121" s="28">
        <v>0</v>
      </c>
      <c r="AK121" s="28">
        <v>0</v>
      </c>
      <c r="AL121" s="28">
        <v>386</v>
      </c>
      <c r="AM121" s="28">
        <v>386</v>
      </c>
      <c r="AN121" s="27" t="s">
        <v>1848</v>
      </c>
      <c r="AO121" s="24">
        <v>44986</v>
      </c>
      <c r="AP121" s="24"/>
      <c r="AQ121" s="24"/>
      <c r="AR121" s="27" t="s">
        <v>47</v>
      </c>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row>
    <row r="122" spans="1:107" customFormat="1" ht="59.25" customHeight="1" x14ac:dyDescent="0.3">
      <c r="A122" s="26" t="s">
        <v>1849</v>
      </c>
      <c r="B122" s="24">
        <v>44904</v>
      </c>
      <c r="C122" s="25">
        <v>545</v>
      </c>
      <c r="D122" s="26" t="s">
        <v>1850</v>
      </c>
      <c r="E122" s="6" t="s">
        <v>1851</v>
      </c>
      <c r="F122" s="24">
        <v>44938</v>
      </c>
      <c r="G122" s="25" t="s">
        <v>1852</v>
      </c>
      <c r="H122" s="27" t="s">
        <v>179</v>
      </c>
      <c r="I122" s="27" t="s">
        <v>1663</v>
      </c>
      <c r="J122" s="28">
        <v>289625562.60000002</v>
      </c>
      <c r="K122" s="29">
        <v>289625562.60000002</v>
      </c>
      <c r="L122" s="29">
        <v>289625562.60000002</v>
      </c>
      <c r="M122" s="27" t="s">
        <v>1618</v>
      </c>
      <c r="N122" s="27" t="s">
        <v>1664</v>
      </c>
      <c r="O122" s="27" t="s">
        <v>988</v>
      </c>
      <c r="P122" s="63">
        <v>0</v>
      </c>
      <c r="Q122" s="25">
        <v>100</v>
      </c>
      <c r="R122" s="25" t="s">
        <v>1446</v>
      </c>
      <c r="S122" s="67">
        <v>30</v>
      </c>
      <c r="T122" s="29">
        <v>25813.33</v>
      </c>
      <c r="U122" s="28">
        <v>774399.9</v>
      </c>
      <c r="V122" s="28">
        <v>11220</v>
      </c>
      <c r="W122" s="28">
        <v>11220</v>
      </c>
      <c r="X122" s="28">
        <v>0</v>
      </c>
      <c r="Y122" s="28">
        <v>0</v>
      </c>
      <c r="Z122" s="28">
        <v>0</v>
      </c>
      <c r="AA122" s="28">
        <v>0</v>
      </c>
      <c r="AB122" s="28">
        <v>0</v>
      </c>
      <c r="AC122" s="28">
        <v>0</v>
      </c>
      <c r="AD122" s="28">
        <v>0</v>
      </c>
      <c r="AE122" s="28">
        <v>0</v>
      </c>
      <c r="AF122" s="28">
        <v>0</v>
      </c>
      <c r="AG122" s="28">
        <v>0</v>
      </c>
      <c r="AH122" s="28">
        <v>0</v>
      </c>
      <c r="AI122" s="28">
        <v>0</v>
      </c>
      <c r="AJ122" s="28">
        <v>0</v>
      </c>
      <c r="AK122" s="28">
        <v>0</v>
      </c>
      <c r="AL122" s="28">
        <v>374</v>
      </c>
      <c r="AM122" s="28">
        <v>374</v>
      </c>
      <c r="AN122" s="27" t="s">
        <v>1853</v>
      </c>
      <c r="AO122" s="24">
        <v>44986</v>
      </c>
      <c r="AP122" s="24"/>
      <c r="AQ122" s="24"/>
      <c r="AR122" s="27" t="s">
        <v>47</v>
      </c>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row>
    <row r="123" spans="1:107" customFormat="1" ht="59.25" customHeight="1" x14ac:dyDescent="0.3">
      <c r="A123" s="26" t="s">
        <v>1854</v>
      </c>
      <c r="B123" s="24">
        <v>44904</v>
      </c>
      <c r="C123" s="25">
        <v>545</v>
      </c>
      <c r="D123" s="26" t="s">
        <v>1855</v>
      </c>
      <c r="E123" s="6" t="s">
        <v>1856</v>
      </c>
      <c r="F123" s="24">
        <v>44938</v>
      </c>
      <c r="G123" s="25" t="s">
        <v>1857</v>
      </c>
      <c r="H123" s="27" t="s">
        <v>179</v>
      </c>
      <c r="I123" s="27" t="s">
        <v>1663</v>
      </c>
      <c r="J123" s="28">
        <v>284979163.19999999</v>
      </c>
      <c r="K123" s="29">
        <v>284979163.19999999</v>
      </c>
      <c r="L123" s="29">
        <v>284979163.19999999</v>
      </c>
      <c r="M123" s="27" t="s">
        <v>1618</v>
      </c>
      <c r="N123" s="27" t="s">
        <v>1664</v>
      </c>
      <c r="O123" s="27" t="s">
        <v>988</v>
      </c>
      <c r="P123" s="63">
        <v>0</v>
      </c>
      <c r="Q123" s="25">
        <v>100</v>
      </c>
      <c r="R123" s="25" t="s">
        <v>1446</v>
      </c>
      <c r="S123" s="67">
        <v>30</v>
      </c>
      <c r="T123" s="29">
        <v>25813.329999999998</v>
      </c>
      <c r="U123" s="28">
        <v>774399.89999999991</v>
      </c>
      <c r="V123" s="28">
        <v>11040</v>
      </c>
      <c r="W123" s="28">
        <v>11040</v>
      </c>
      <c r="X123" s="28">
        <v>0</v>
      </c>
      <c r="Y123" s="28">
        <v>0</v>
      </c>
      <c r="Z123" s="28">
        <v>0</v>
      </c>
      <c r="AA123" s="28">
        <v>0</v>
      </c>
      <c r="AB123" s="28">
        <v>0</v>
      </c>
      <c r="AC123" s="28">
        <v>0</v>
      </c>
      <c r="AD123" s="28">
        <v>0</v>
      </c>
      <c r="AE123" s="28">
        <v>0</v>
      </c>
      <c r="AF123" s="28">
        <v>0</v>
      </c>
      <c r="AG123" s="28">
        <v>0</v>
      </c>
      <c r="AH123" s="28">
        <v>0</v>
      </c>
      <c r="AI123" s="28">
        <v>0</v>
      </c>
      <c r="AJ123" s="28">
        <v>0</v>
      </c>
      <c r="AK123" s="28">
        <v>0</v>
      </c>
      <c r="AL123" s="28">
        <v>368</v>
      </c>
      <c r="AM123" s="28">
        <v>368</v>
      </c>
      <c r="AN123" s="27" t="s">
        <v>1858</v>
      </c>
      <c r="AO123" s="24">
        <v>44986</v>
      </c>
      <c r="AP123" s="24"/>
      <c r="AQ123" s="24"/>
      <c r="AR123" s="27" t="s">
        <v>47</v>
      </c>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row>
    <row r="124" spans="1:107" customFormat="1" ht="59.25" customHeight="1" x14ac:dyDescent="0.3">
      <c r="A124" s="26" t="s">
        <v>1859</v>
      </c>
      <c r="B124" s="24">
        <v>44904</v>
      </c>
      <c r="C124" s="25">
        <v>545</v>
      </c>
      <c r="D124" s="26" t="s">
        <v>1860</v>
      </c>
      <c r="E124" s="6" t="s">
        <v>1861</v>
      </c>
      <c r="F124" s="24">
        <v>44938</v>
      </c>
      <c r="G124" s="25" t="s">
        <v>1862</v>
      </c>
      <c r="H124" s="27" t="s">
        <v>179</v>
      </c>
      <c r="I124" s="27" t="s">
        <v>1863</v>
      </c>
      <c r="J124" s="28">
        <v>232320330</v>
      </c>
      <c r="K124" s="29">
        <v>232320330</v>
      </c>
      <c r="L124" s="29">
        <v>232320330</v>
      </c>
      <c r="M124" s="27" t="s">
        <v>1618</v>
      </c>
      <c r="N124" s="27" t="s">
        <v>1864</v>
      </c>
      <c r="O124" s="27" t="s">
        <v>988</v>
      </c>
      <c r="P124" s="63">
        <v>0</v>
      </c>
      <c r="Q124" s="25">
        <v>100</v>
      </c>
      <c r="R124" s="25" t="s">
        <v>1446</v>
      </c>
      <c r="S124" s="67">
        <v>120</v>
      </c>
      <c r="T124" s="29">
        <v>25813.37</v>
      </c>
      <c r="U124" s="28">
        <v>3097604.4</v>
      </c>
      <c r="V124" s="28">
        <v>9000</v>
      </c>
      <c r="W124" s="28">
        <v>7320</v>
      </c>
      <c r="X124" s="28">
        <v>0</v>
      </c>
      <c r="Y124" s="28">
        <v>0</v>
      </c>
      <c r="Z124" s="28">
        <v>0</v>
      </c>
      <c r="AA124" s="28">
        <v>0</v>
      </c>
      <c r="AB124" s="28">
        <v>1680</v>
      </c>
      <c r="AC124" s="28">
        <v>0</v>
      </c>
      <c r="AD124" s="28">
        <v>0</v>
      </c>
      <c r="AE124" s="28">
        <v>0</v>
      </c>
      <c r="AF124" s="28">
        <v>0</v>
      </c>
      <c r="AG124" s="28">
        <v>0</v>
      </c>
      <c r="AH124" s="28">
        <v>0</v>
      </c>
      <c r="AI124" s="28">
        <v>0</v>
      </c>
      <c r="AJ124" s="28">
        <v>0</v>
      </c>
      <c r="AK124" s="28">
        <v>0</v>
      </c>
      <c r="AL124" s="28">
        <v>75</v>
      </c>
      <c r="AM124" s="28">
        <v>75</v>
      </c>
      <c r="AN124" s="27" t="s">
        <v>1310</v>
      </c>
      <c r="AO124" s="24">
        <v>44986</v>
      </c>
      <c r="AP124" s="24">
        <v>45031</v>
      </c>
      <c r="AQ124" s="24"/>
      <c r="AR124" s="27" t="s">
        <v>47</v>
      </c>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row>
    <row r="125" spans="1:107" customFormat="1" ht="59.25" customHeight="1" x14ac:dyDescent="0.3">
      <c r="A125" s="26" t="s">
        <v>1865</v>
      </c>
      <c r="B125" s="24">
        <v>44904</v>
      </c>
      <c r="C125" s="25">
        <v>545</v>
      </c>
      <c r="D125" s="26" t="s">
        <v>1866</v>
      </c>
      <c r="E125" s="6" t="s">
        <v>1867</v>
      </c>
      <c r="F125" s="24">
        <v>44938</v>
      </c>
      <c r="G125" s="25" t="s">
        <v>1868</v>
      </c>
      <c r="H125" s="27" t="s">
        <v>179</v>
      </c>
      <c r="I125" s="27" t="s">
        <v>1869</v>
      </c>
      <c r="J125" s="28">
        <v>244710747.59999999</v>
      </c>
      <c r="K125" s="29">
        <v>244710747.59999999</v>
      </c>
      <c r="L125" s="29">
        <v>244710747.59999999</v>
      </c>
      <c r="M125" s="27" t="s">
        <v>1618</v>
      </c>
      <c r="N125" s="27" t="s">
        <v>1619</v>
      </c>
      <c r="O125" s="27" t="s">
        <v>988</v>
      </c>
      <c r="P125" s="63">
        <v>0</v>
      </c>
      <c r="Q125" s="25">
        <v>100</v>
      </c>
      <c r="R125" s="25" t="s">
        <v>1446</v>
      </c>
      <c r="S125" s="67">
        <v>15</v>
      </c>
      <c r="T125" s="29">
        <v>25813.37</v>
      </c>
      <c r="U125" s="28">
        <v>387200.55</v>
      </c>
      <c r="V125" s="28">
        <v>9480</v>
      </c>
      <c r="W125" s="28">
        <v>9480</v>
      </c>
      <c r="X125" s="28"/>
      <c r="Y125" s="28"/>
      <c r="Z125" s="28"/>
      <c r="AA125" s="28"/>
      <c r="AB125" s="28"/>
      <c r="AC125" s="28"/>
      <c r="AD125" s="28"/>
      <c r="AE125" s="28"/>
      <c r="AF125" s="28"/>
      <c r="AG125" s="28"/>
      <c r="AH125" s="28"/>
      <c r="AI125" s="28"/>
      <c r="AJ125" s="28"/>
      <c r="AK125" s="28"/>
      <c r="AL125" s="28">
        <v>632</v>
      </c>
      <c r="AM125" s="28">
        <v>632</v>
      </c>
      <c r="AN125" s="27" t="s">
        <v>1870</v>
      </c>
      <c r="AO125" s="24">
        <v>44986</v>
      </c>
      <c r="AP125" s="24"/>
      <c r="AQ125" s="24"/>
      <c r="AR125" s="27" t="s">
        <v>47</v>
      </c>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row>
    <row r="126" spans="1:107" customFormat="1" ht="59.25" customHeight="1" x14ac:dyDescent="0.3">
      <c r="A126" s="26" t="s">
        <v>1871</v>
      </c>
      <c r="B126" s="24">
        <v>44904</v>
      </c>
      <c r="C126" s="25">
        <v>545</v>
      </c>
      <c r="D126" s="26" t="s">
        <v>1872</v>
      </c>
      <c r="E126" s="6" t="s">
        <v>1873</v>
      </c>
      <c r="F126" s="24">
        <v>44938</v>
      </c>
      <c r="G126" s="25" t="s">
        <v>1874</v>
      </c>
      <c r="H126" s="27" t="s">
        <v>179</v>
      </c>
      <c r="I126" s="27" t="s">
        <v>1663</v>
      </c>
      <c r="J126" s="28">
        <v>291174362.39999998</v>
      </c>
      <c r="K126" s="29">
        <v>291174362.39999998</v>
      </c>
      <c r="L126" s="29">
        <v>291174362.39999998</v>
      </c>
      <c r="M126" s="27" t="s">
        <v>1618</v>
      </c>
      <c r="N126" s="27" t="s">
        <v>1664</v>
      </c>
      <c r="O126" s="27" t="s">
        <v>988</v>
      </c>
      <c r="P126" s="63">
        <v>0</v>
      </c>
      <c r="Q126" s="25">
        <v>100</v>
      </c>
      <c r="R126" s="25" t="s">
        <v>1446</v>
      </c>
      <c r="S126" s="67">
        <v>30</v>
      </c>
      <c r="T126" s="29">
        <v>25813.329999999998</v>
      </c>
      <c r="U126" s="28">
        <v>774399.89999999991</v>
      </c>
      <c r="V126" s="28">
        <v>11280</v>
      </c>
      <c r="W126" s="28">
        <v>11280</v>
      </c>
      <c r="X126" s="28">
        <v>0</v>
      </c>
      <c r="Y126" s="28">
        <v>0</v>
      </c>
      <c r="Z126" s="28">
        <v>0</v>
      </c>
      <c r="AA126" s="28">
        <v>0</v>
      </c>
      <c r="AB126" s="28">
        <v>0</v>
      </c>
      <c r="AC126" s="28">
        <v>0</v>
      </c>
      <c r="AD126" s="28">
        <v>0</v>
      </c>
      <c r="AE126" s="28">
        <v>0</v>
      </c>
      <c r="AF126" s="28">
        <v>0</v>
      </c>
      <c r="AG126" s="28">
        <v>0</v>
      </c>
      <c r="AH126" s="28">
        <v>0</v>
      </c>
      <c r="AI126" s="28">
        <v>0</v>
      </c>
      <c r="AJ126" s="28">
        <v>0</v>
      </c>
      <c r="AK126" s="28">
        <v>0</v>
      </c>
      <c r="AL126" s="28">
        <v>376</v>
      </c>
      <c r="AM126" s="28">
        <v>376</v>
      </c>
      <c r="AN126" s="27" t="s">
        <v>1875</v>
      </c>
      <c r="AO126" s="24">
        <v>44986</v>
      </c>
      <c r="AP126" s="24"/>
      <c r="AQ126" s="24"/>
      <c r="AR126" s="27" t="s">
        <v>47</v>
      </c>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row>
    <row r="127" spans="1:107" customFormat="1" ht="59.25" customHeight="1" x14ac:dyDescent="0.3">
      <c r="A127" s="26" t="s">
        <v>1876</v>
      </c>
      <c r="B127" s="24">
        <v>44904</v>
      </c>
      <c r="C127" s="25">
        <v>545</v>
      </c>
      <c r="D127" s="26" t="s">
        <v>1877</v>
      </c>
      <c r="E127" s="6" t="s">
        <v>1878</v>
      </c>
      <c r="F127" s="24">
        <v>44938</v>
      </c>
      <c r="G127" s="25" t="s">
        <v>1879</v>
      </c>
      <c r="H127" s="27" t="s">
        <v>179</v>
      </c>
      <c r="I127" s="27" t="s">
        <v>1869</v>
      </c>
      <c r="J127" s="28">
        <v>254777961.90000001</v>
      </c>
      <c r="K127" s="29">
        <v>254777961.90000001</v>
      </c>
      <c r="L127" s="29">
        <v>254777961.90000001</v>
      </c>
      <c r="M127" s="27" t="s">
        <v>1618</v>
      </c>
      <c r="N127" s="27" t="s">
        <v>1619</v>
      </c>
      <c r="O127" s="27" t="s">
        <v>988</v>
      </c>
      <c r="P127" s="63">
        <v>0</v>
      </c>
      <c r="Q127" s="25">
        <v>100</v>
      </c>
      <c r="R127" s="25" t="s">
        <v>1446</v>
      </c>
      <c r="S127" s="67">
        <v>15</v>
      </c>
      <c r="T127" s="29">
        <v>25813.37</v>
      </c>
      <c r="U127" s="28">
        <v>387200.55</v>
      </c>
      <c r="V127" s="28">
        <v>9870</v>
      </c>
      <c r="W127" s="28">
        <v>9870</v>
      </c>
      <c r="X127" s="28">
        <v>0</v>
      </c>
      <c r="Y127" s="28">
        <v>0</v>
      </c>
      <c r="Z127" s="28">
        <v>0</v>
      </c>
      <c r="AA127" s="28">
        <v>0</v>
      </c>
      <c r="AB127" s="28">
        <v>0</v>
      </c>
      <c r="AC127" s="28">
        <v>0</v>
      </c>
      <c r="AD127" s="28">
        <v>0</v>
      </c>
      <c r="AE127" s="28">
        <v>0</v>
      </c>
      <c r="AF127" s="28">
        <v>0</v>
      </c>
      <c r="AG127" s="28">
        <v>0</v>
      </c>
      <c r="AH127" s="28">
        <v>0</v>
      </c>
      <c r="AI127" s="28">
        <v>0</v>
      </c>
      <c r="AJ127" s="28">
        <v>0</v>
      </c>
      <c r="AK127" s="28">
        <v>0</v>
      </c>
      <c r="AL127" s="28">
        <v>658</v>
      </c>
      <c r="AM127" s="28">
        <v>658</v>
      </c>
      <c r="AN127" s="27" t="s">
        <v>1880</v>
      </c>
      <c r="AO127" s="24">
        <v>44986</v>
      </c>
      <c r="AP127" s="24"/>
      <c r="AQ127" s="24"/>
      <c r="AR127" s="27" t="s">
        <v>47</v>
      </c>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row>
    <row r="128" spans="1:107" customFormat="1" ht="59.25" customHeight="1" x14ac:dyDescent="0.3">
      <c r="A128" s="26" t="s">
        <v>1881</v>
      </c>
      <c r="B128" s="24">
        <v>44904</v>
      </c>
      <c r="C128" s="25">
        <v>545</v>
      </c>
      <c r="D128" s="26" t="s">
        <v>1882</v>
      </c>
      <c r="E128" s="6" t="s">
        <v>1883</v>
      </c>
      <c r="F128" s="24">
        <v>44938</v>
      </c>
      <c r="G128" s="25" t="s">
        <v>1884</v>
      </c>
      <c r="H128" s="27" t="s">
        <v>179</v>
      </c>
      <c r="I128" s="27" t="s">
        <v>1663</v>
      </c>
      <c r="J128" s="28">
        <v>195923174.69999999</v>
      </c>
      <c r="K128" s="29">
        <v>195923174.69999999</v>
      </c>
      <c r="L128" s="29">
        <v>195923174.69999999</v>
      </c>
      <c r="M128" s="27" t="s">
        <v>1618</v>
      </c>
      <c r="N128" s="27" t="s">
        <v>1664</v>
      </c>
      <c r="O128" s="27" t="s">
        <v>988</v>
      </c>
      <c r="P128" s="63">
        <v>0</v>
      </c>
      <c r="Q128" s="25">
        <v>100</v>
      </c>
      <c r="R128" s="25" t="s">
        <v>1446</v>
      </c>
      <c r="S128" s="67">
        <v>30</v>
      </c>
      <c r="T128" s="29">
        <v>25813.329999999998</v>
      </c>
      <c r="U128" s="28">
        <v>774399.89999999991</v>
      </c>
      <c r="V128" s="28">
        <v>7590</v>
      </c>
      <c r="W128" s="28">
        <v>7590</v>
      </c>
      <c r="X128" s="28">
        <v>0</v>
      </c>
      <c r="Y128" s="28">
        <v>0</v>
      </c>
      <c r="Z128" s="28">
        <v>0</v>
      </c>
      <c r="AA128" s="28">
        <v>0</v>
      </c>
      <c r="AB128" s="28">
        <v>0</v>
      </c>
      <c r="AC128" s="28">
        <v>0</v>
      </c>
      <c r="AD128" s="28">
        <v>0</v>
      </c>
      <c r="AE128" s="28">
        <v>0</v>
      </c>
      <c r="AF128" s="28">
        <v>0</v>
      </c>
      <c r="AG128" s="28">
        <v>0</v>
      </c>
      <c r="AH128" s="28">
        <v>0</v>
      </c>
      <c r="AI128" s="28">
        <v>0</v>
      </c>
      <c r="AJ128" s="28">
        <v>0</v>
      </c>
      <c r="AK128" s="28">
        <v>0</v>
      </c>
      <c r="AL128" s="28">
        <v>253</v>
      </c>
      <c r="AM128" s="28">
        <v>253</v>
      </c>
      <c r="AN128" s="27" t="s">
        <v>1530</v>
      </c>
      <c r="AO128" s="24">
        <v>45005</v>
      </c>
      <c r="AP128" s="24"/>
      <c r="AQ128" s="24"/>
      <c r="AR128" s="27" t="s">
        <v>47</v>
      </c>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row>
    <row r="129" spans="1:107" customFormat="1" ht="59.25" customHeight="1" x14ac:dyDescent="0.3">
      <c r="A129" s="26" t="s">
        <v>1885</v>
      </c>
      <c r="B129" s="24">
        <v>44904</v>
      </c>
      <c r="C129" s="25">
        <v>545</v>
      </c>
      <c r="D129" s="26" t="s">
        <v>1886</v>
      </c>
      <c r="E129" s="6" t="s">
        <v>1887</v>
      </c>
      <c r="F129" s="24">
        <v>44938</v>
      </c>
      <c r="G129" s="25" t="s">
        <v>1888</v>
      </c>
      <c r="H129" s="27" t="s">
        <v>179</v>
      </c>
      <c r="I129" s="27" t="s">
        <v>1663</v>
      </c>
      <c r="J129" s="28">
        <v>288851162.69999999</v>
      </c>
      <c r="K129" s="29">
        <v>288851162.69999999</v>
      </c>
      <c r="L129" s="29">
        <v>288851162.69999999</v>
      </c>
      <c r="M129" s="27" t="s">
        <v>1618</v>
      </c>
      <c r="N129" s="27" t="s">
        <v>1889</v>
      </c>
      <c r="O129" s="27" t="s">
        <v>988</v>
      </c>
      <c r="P129" s="63">
        <v>0</v>
      </c>
      <c r="Q129" s="25">
        <v>100</v>
      </c>
      <c r="R129" s="25" t="s">
        <v>1446</v>
      </c>
      <c r="S129" s="67">
        <v>30</v>
      </c>
      <c r="T129" s="29">
        <v>25813.329999999998</v>
      </c>
      <c r="U129" s="28">
        <v>774399.89999999991</v>
      </c>
      <c r="V129" s="28">
        <v>11190</v>
      </c>
      <c r="W129" s="28">
        <v>11190</v>
      </c>
      <c r="X129" s="28">
        <v>0</v>
      </c>
      <c r="Y129" s="28">
        <v>0</v>
      </c>
      <c r="Z129" s="28">
        <v>0</v>
      </c>
      <c r="AA129" s="28">
        <v>0</v>
      </c>
      <c r="AB129" s="28">
        <v>0</v>
      </c>
      <c r="AC129" s="28">
        <v>0</v>
      </c>
      <c r="AD129" s="28">
        <v>0</v>
      </c>
      <c r="AE129" s="28">
        <v>0</v>
      </c>
      <c r="AF129" s="28">
        <v>0</v>
      </c>
      <c r="AG129" s="28">
        <v>0</v>
      </c>
      <c r="AH129" s="28">
        <v>0</v>
      </c>
      <c r="AI129" s="28">
        <v>0</v>
      </c>
      <c r="AJ129" s="28">
        <v>0</v>
      </c>
      <c r="AK129" s="28">
        <v>0</v>
      </c>
      <c r="AL129" s="28">
        <v>373</v>
      </c>
      <c r="AM129" s="28">
        <v>373</v>
      </c>
      <c r="AN129" s="27" t="s">
        <v>1890</v>
      </c>
      <c r="AO129" s="24">
        <v>44986</v>
      </c>
      <c r="AP129" s="24"/>
      <c r="AQ129" s="24"/>
      <c r="AR129" s="27" t="s">
        <v>47</v>
      </c>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row>
    <row r="130" spans="1:107" customFormat="1" ht="59.25" customHeight="1" x14ac:dyDescent="0.3">
      <c r="A130" s="26" t="s">
        <v>1891</v>
      </c>
      <c r="B130" s="24">
        <v>44904</v>
      </c>
      <c r="C130" s="25">
        <v>545</v>
      </c>
      <c r="D130" s="26" t="s">
        <v>1892</v>
      </c>
      <c r="E130" s="6" t="s">
        <v>1893</v>
      </c>
      <c r="F130" s="24">
        <v>44938</v>
      </c>
      <c r="G130" s="25" t="s">
        <v>1894</v>
      </c>
      <c r="H130" s="27" t="s">
        <v>179</v>
      </c>
      <c r="I130" s="27" t="s">
        <v>1663</v>
      </c>
      <c r="J130" s="28">
        <v>195923174.69999999</v>
      </c>
      <c r="K130" s="29">
        <v>195923174.69999999</v>
      </c>
      <c r="L130" s="29">
        <v>195923174.69999999</v>
      </c>
      <c r="M130" s="27" t="s">
        <v>1618</v>
      </c>
      <c r="N130" s="27" t="s">
        <v>1664</v>
      </c>
      <c r="O130" s="27" t="s">
        <v>988</v>
      </c>
      <c r="P130" s="63">
        <v>0</v>
      </c>
      <c r="Q130" s="25">
        <v>100</v>
      </c>
      <c r="R130" s="25" t="s">
        <v>1446</v>
      </c>
      <c r="S130" s="67">
        <v>30</v>
      </c>
      <c r="T130" s="29">
        <v>25813.329999999998</v>
      </c>
      <c r="U130" s="28">
        <v>774399.89999999991</v>
      </c>
      <c r="V130" s="28">
        <v>7590</v>
      </c>
      <c r="W130" s="28">
        <v>7590</v>
      </c>
      <c r="X130" s="28"/>
      <c r="Y130" s="28"/>
      <c r="Z130" s="28"/>
      <c r="AA130" s="28"/>
      <c r="AB130" s="28"/>
      <c r="AC130" s="28"/>
      <c r="AD130" s="28"/>
      <c r="AE130" s="28"/>
      <c r="AF130" s="28"/>
      <c r="AG130" s="28"/>
      <c r="AH130" s="28"/>
      <c r="AI130" s="28"/>
      <c r="AJ130" s="28"/>
      <c r="AK130" s="28"/>
      <c r="AL130" s="28">
        <v>253</v>
      </c>
      <c r="AM130" s="28">
        <v>253</v>
      </c>
      <c r="AN130" s="27" t="s">
        <v>1530</v>
      </c>
      <c r="AO130" s="24">
        <v>44986</v>
      </c>
      <c r="AP130" s="24"/>
      <c r="AQ130" s="24"/>
      <c r="AR130" s="27" t="s">
        <v>47</v>
      </c>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row>
    <row r="131" spans="1:107" customFormat="1" ht="59.25" customHeight="1" x14ac:dyDescent="0.3">
      <c r="A131" s="26" t="s">
        <v>1895</v>
      </c>
      <c r="B131" s="24">
        <v>44904</v>
      </c>
      <c r="C131" s="25">
        <v>545</v>
      </c>
      <c r="D131" s="26" t="s">
        <v>1896</v>
      </c>
      <c r="E131" s="6" t="s">
        <v>1897</v>
      </c>
      <c r="F131" s="24">
        <v>44937</v>
      </c>
      <c r="G131" s="25" t="s">
        <v>1898</v>
      </c>
      <c r="H131" s="27" t="s">
        <v>758</v>
      </c>
      <c r="I131" s="27" t="s">
        <v>1899</v>
      </c>
      <c r="J131" s="28">
        <v>283196981.75999999</v>
      </c>
      <c r="K131" s="29">
        <v>311516679.94</v>
      </c>
      <c r="L131" s="29">
        <v>311516679.94</v>
      </c>
      <c r="M131" s="27" t="s">
        <v>1900</v>
      </c>
      <c r="N131" s="27" t="s">
        <v>1901</v>
      </c>
      <c r="O131" s="27" t="s">
        <v>1393</v>
      </c>
      <c r="P131" s="63">
        <v>0</v>
      </c>
      <c r="Q131" s="25">
        <v>100</v>
      </c>
      <c r="R131" s="25" t="s">
        <v>540</v>
      </c>
      <c r="S131" s="73">
        <v>18541.599999999999</v>
      </c>
      <c r="T131" s="29">
        <v>47.730000000612876</v>
      </c>
      <c r="U131" s="28">
        <v>884990.56801136362</v>
      </c>
      <c r="V131" s="28">
        <v>6526643.1999999993</v>
      </c>
      <c r="W131" s="28">
        <v>3300404.8</v>
      </c>
      <c r="X131" s="28">
        <v>0</v>
      </c>
      <c r="Y131" s="28">
        <v>0</v>
      </c>
      <c r="Z131" s="28">
        <v>0</v>
      </c>
      <c r="AA131" s="28">
        <v>0</v>
      </c>
      <c r="AB131" s="28">
        <v>3226238.4</v>
      </c>
      <c r="AC131" s="28">
        <v>0</v>
      </c>
      <c r="AD131" s="28">
        <v>0</v>
      </c>
      <c r="AE131" s="28">
        <v>0</v>
      </c>
      <c r="AF131" s="28">
        <v>0</v>
      </c>
      <c r="AG131" s="28">
        <v>0</v>
      </c>
      <c r="AH131" s="28">
        <v>0</v>
      </c>
      <c r="AI131" s="28">
        <v>0</v>
      </c>
      <c r="AJ131" s="28">
        <v>0</v>
      </c>
      <c r="AK131" s="28">
        <v>0</v>
      </c>
      <c r="AL131" s="28">
        <v>352</v>
      </c>
      <c r="AM131" s="28">
        <v>352</v>
      </c>
      <c r="AN131" s="27" t="s">
        <v>1310</v>
      </c>
      <c r="AO131" s="24">
        <v>45017</v>
      </c>
      <c r="AP131" s="24">
        <v>45108</v>
      </c>
      <c r="AQ131" s="24"/>
      <c r="AR131" s="27" t="s">
        <v>47</v>
      </c>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row>
    <row r="132" spans="1:107" customFormat="1" ht="41.25" customHeight="1" x14ac:dyDescent="0.3">
      <c r="A132" s="26" t="s">
        <v>1916</v>
      </c>
      <c r="B132" s="24">
        <v>44916</v>
      </c>
      <c r="C132" s="25">
        <v>545</v>
      </c>
      <c r="D132" s="26" t="s">
        <v>1917</v>
      </c>
      <c r="E132" s="6" t="s">
        <v>1918</v>
      </c>
      <c r="F132" s="24">
        <v>44943</v>
      </c>
      <c r="G132" s="25" t="s">
        <v>1919</v>
      </c>
      <c r="H132" s="27" t="s">
        <v>834</v>
      </c>
      <c r="I132" s="27" t="s">
        <v>1482</v>
      </c>
      <c r="J132" s="28">
        <v>195259960.16999999</v>
      </c>
      <c r="K132" s="29">
        <v>201840153.56999999</v>
      </c>
      <c r="L132" s="29">
        <v>201840153.56999999</v>
      </c>
      <c r="M132" s="27" t="s">
        <v>1493</v>
      </c>
      <c r="N132" s="27" t="s">
        <v>1920</v>
      </c>
      <c r="O132" s="27" t="s">
        <v>303</v>
      </c>
      <c r="P132" s="63">
        <v>0</v>
      </c>
      <c r="Q132" s="25">
        <v>100</v>
      </c>
      <c r="R132" s="25" t="s">
        <v>1921</v>
      </c>
      <c r="S132" s="67">
        <v>30</v>
      </c>
      <c r="T132" s="29">
        <v>970.53</v>
      </c>
      <c r="U132" s="28">
        <v>29115.899999999998</v>
      </c>
      <c r="V132" s="28">
        <v>207969</v>
      </c>
      <c r="W132" s="28">
        <v>207969</v>
      </c>
      <c r="X132" s="28">
        <v>0</v>
      </c>
      <c r="Y132" s="28">
        <v>0</v>
      </c>
      <c r="Z132" s="28">
        <v>0</v>
      </c>
      <c r="AA132" s="28">
        <v>0</v>
      </c>
      <c r="AB132" s="28">
        <v>0</v>
      </c>
      <c r="AC132" s="28">
        <v>0</v>
      </c>
      <c r="AD132" s="28">
        <v>0</v>
      </c>
      <c r="AE132" s="28">
        <v>0</v>
      </c>
      <c r="AF132" s="28">
        <v>0</v>
      </c>
      <c r="AG132" s="28">
        <v>0</v>
      </c>
      <c r="AH132" s="28">
        <v>0</v>
      </c>
      <c r="AI132" s="28">
        <v>0</v>
      </c>
      <c r="AJ132" s="28">
        <v>0</v>
      </c>
      <c r="AK132" s="28">
        <v>0</v>
      </c>
      <c r="AL132" s="28">
        <v>6932.3</v>
      </c>
      <c r="AM132" s="28">
        <v>6933</v>
      </c>
      <c r="AN132" s="27" t="s">
        <v>1310</v>
      </c>
      <c r="AO132" s="24">
        <v>44986</v>
      </c>
      <c r="AP132" s="24"/>
      <c r="AQ132" s="24"/>
      <c r="AR132" s="27" t="s">
        <v>47</v>
      </c>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row>
    <row r="133" spans="1:107" customFormat="1" ht="35.25" customHeight="1" x14ac:dyDescent="0.3">
      <c r="A133" s="26" t="s">
        <v>1922</v>
      </c>
      <c r="B133" s="24">
        <v>44916</v>
      </c>
      <c r="C133" s="25">
        <v>545</v>
      </c>
      <c r="D133" s="25" t="s">
        <v>416</v>
      </c>
      <c r="E133" s="25" t="s">
        <v>416</v>
      </c>
      <c r="F133" s="25" t="s">
        <v>416</v>
      </c>
      <c r="G133" s="25" t="s">
        <v>416</v>
      </c>
      <c r="H133" s="25" t="s">
        <v>416</v>
      </c>
      <c r="I133" s="27" t="s">
        <v>1923</v>
      </c>
      <c r="J133" s="28">
        <v>0</v>
      </c>
      <c r="K133" s="29">
        <v>0</v>
      </c>
      <c r="L133" s="29">
        <v>0</v>
      </c>
      <c r="M133" s="27"/>
      <c r="N133" s="27"/>
      <c r="O133" s="27"/>
      <c r="P133" s="63"/>
      <c r="Q133" s="25"/>
      <c r="R133" s="25"/>
      <c r="S133" s="67"/>
      <c r="T133" s="29" t="e">
        <v>#DIV/0!</v>
      </c>
      <c r="U133" s="28" t="e">
        <v>#DIV/0!</v>
      </c>
      <c r="V133" s="28">
        <v>0</v>
      </c>
      <c r="W133" s="28"/>
      <c r="X133" s="28"/>
      <c r="Y133" s="28"/>
      <c r="Z133" s="28"/>
      <c r="AA133" s="28"/>
      <c r="AB133" s="28"/>
      <c r="AC133" s="28"/>
      <c r="AD133" s="28"/>
      <c r="AE133" s="28"/>
      <c r="AF133" s="28"/>
      <c r="AG133" s="28"/>
      <c r="AH133" s="28"/>
      <c r="AI133" s="28"/>
      <c r="AJ133" s="28"/>
      <c r="AK133" s="28"/>
      <c r="AL133" s="28" t="e">
        <v>#DIV/0!</v>
      </c>
      <c r="AM133" s="28" t="e">
        <v>#DIV/0!</v>
      </c>
      <c r="AN133" s="27"/>
      <c r="AO133" s="24"/>
      <c r="AP133" s="24"/>
      <c r="AQ133" s="24"/>
      <c r="AR133" s="27"/>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row>
    <row r="134" spans="1:107" customFormat="1" ht="48" customHeight="1" x14ac:dyDescent="0.3">
      <c r="A134" s="26" t="s">
        <v>1924</v>
      </c>
      <c r="B134" s="24">
        <v>44921</v>
      </c>
      <c r="C134" s="25">
        <v>545</v>
      </c>
      <c r="D134" s="26" t="s">
        <v>1925</v>
      </c>
      <c r="E134" s="6" t="s">
        <v>1926</v>
      </c>
      <c r="F134" s="24">
        <v>44950</v>
      </c>
      <c r="G134" s="25" t="s">
        <v>1927</v>
      </c>
      <c r="H134" s="27" t="s">
        <v>1928</v>
      </c>
      <c r="I134" s="27" t="s">
        <v>1929</v>
      </c>
      <c r="J134" s="28">
        <v>553410000</v>
      </c>
      <c r="K134" s="29">
        <v>553410000</v>
      </c>
      <c r="L134" s="29">
        <v>553410000</v>
      </c>
      <c r="M134" s="27" t="s">
        <v>1930</v>
      </c>
      <c r="N134" s="27" t="s">
        <v>1931</v>
      </c>
      <c r="O134" s="27" t="s">
        <v>988</v>
      </c>
      <c r="P134" s="63">
        <v>0</v>
      </c>
      <c r="Q134" s="25">
        <v>100</v>
      </c>
      <c r="R134" s="25" t="s">
        <v>1921</v>
      </c>
      <c r="S134" s="67">
        <v>1</v>
      </c>
      <c r="T134" s="29">
        <v>92235000</v>
      </c>
      <c r="U134" s="28">
        <v>92235000</v>
      </c>
      <c r="V134" s="28">
        <v>6</v>
      </c>
      <c r="W134" s="28">
        <v>6</v>
      </c>
      <c r="X134" s="28">
        <v>0</v>
      </c>
      <c r="Y134" s="28">
        <v>0</v>
      </c>
      <c r="Z134" s="28">
        <v>0</v>
      </c>
      <c r="AA134" s="28">
        <v>0</v>
      </c>
      <c r="AB134" s="28">
        <v>0</v>
      </c>
      <c r="AC134" s="28">
        <v>0</v>
      </c>
      <c r="AD134" s="28">
        <v>0</v>
      </c>
      <c r="AE134" s="28">
        <v>0</v>
      </c>
      <c r="AF134" s="28">
        <v>0</v>
      </c>
      <c r="AG134" s="28">
        <v>0</v>
      </c>
      <c r="AH134" s="28">
        <v>0</v>
      </c>
      <c r="AI134" s="28">
        <v>0</v>
      </c>
      <c r="AJ134" s="28">
        <v>0</v>
      </c>
      <c r="AK134" s="28">
        <v>0</v>
      </c>
      <c r="AL134" s="28">
        <v>6</v>
      </c>
      <c r="AM134" s="28">
        <v>6</v>
      </c>
      <c r="AN134" s="27"/>
      <c r="AO134" s="24"/>
      <c r="AP134" s="24"/>
      <c r="AQ134" s="24"/>
      <c r="AR134" s="27" t="s">
        <v>47</v>
      </c>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row>
    <row r="135" spans="1:107" customFormat="1" ht="79.5" customHeight="1" x14ac:dyDescent="0.3">
      <c r="A135" s="23" t="s">
        <v>1933</v>
      </c>
      <c r="B135" s="47">
        <v>44945</v>
      </c>
      <c r="C135" s="27">
        <v>545</v>
      </c>
      <c r="D135" s="26" t="s">
        <v>1934</v>
      </c>
      <c r="E135" s="6" t="s">
        <v>1935</v>
      </c>
      <c r="F135" s="24">
        <v>44964</v>
      </c>
      <c r="G135" s="23" t="s">
        <v>1936</v>
      </c>
      <c r="H135" s="27" t="s">
        <v>834</v>
      </c>
      <c r="I135" s="27" t="s">
        <v>1377</v>
      </c>
      <c r="J135" s="28">
        <v>5562216</v>
      </c>
      <c r="K135" s="29">
        <v>5562216</v>
      </c>
      <c r="L135" s="29">
        <v>5562216</v>
      </c>
      <c r="M135" s="27" t="s">
        <v>1378</v>
      </c>
      <c r="N135" s="27" t="s">
        <v>1379</v>
      </c>
      <c r="O135" s="27" t="s">
        <v>173</v>
      </c>
      <c r="P135" s="63">
        <v>0</v>
      </c>
      <c r="Q135" s="25">
        <v>100</v>
      </c>
      <c r="R135" s="25" t="s">
        <v>1921</v>
      </c>
      <c r="S135" s="67">
        <v>60</v>
      </c>
      <c r="T135" s="29">
        <v>2317.59</v>
      </c>
      <c r="U135" s="28">
        <v>139055.40000000002</v>
      </c>
      <c r="V135" s="28">
        <v>2400</v>
      </c>
      <c r="W135" s="28">
        <v>2400</v>
      </c>
      <c r="X135" s="28">
        <v>0</v>
      </c>
      <c r="Y135" s="28">
        <v>0</v>
      </c>
      <c r="Z135" s="28">
        <v>0</v>
      </c>
      <c r="AA135" s="28">
        <v>0</v>
      </c>
      <c r="AB135" s="28">
        <v>0</v>
      </c>
      <c r="AC135" s="28">
        <v>0</v>
      </c>
      <c r="AD135" s="28">
        <v>0</v>
      </c>
      <c r="AE135" s="28">
        <v>0</v>
      </c>
      <c r="AF135" s="28">
        <v>0</v>
      </c>
      <c r="AG135" s="28">
        <v>0</v>
      </c>
      <c r="AH135" s="28">
        <v>0</v>
      </c>
      <c r="AI135" s="28">
        <v>0</v>
      </c>
      <c r="AJ135" s="28">
        <v>0</v>
      </c>
      <c r="AK135" s="28">
        <v>0</v>
      </c>
      <c r="AL135" s="28">
        <v>40</v>
      </c>
      <c r="AM135" s="28">
        <v>40</v>
      </c>
      <c r="AN135" s="27" t="s">
        <v>1937</v>
      </c>
      <c r="AO135" s="24">
        <v>44986</v>
      </c>
      <c r="AP135" s="24"/>
      <c r="AQ135" s="24"/>
      <c r="AR135" s="27" t="s">
        <v>47</v>
      </c>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row>
    <row r="136" spans="1:107" customFormat="1" ht="79.5" customHeight="1" x14ac:dyDescent="0.3">
      <c r="A136" s="23" t="s">
        <v>1938</v>
      </c>
      <c r="B136" s="47">
        <v>44945</v>
      </c>
      <c r="C136" s="27">
        <v>545</v>
      </c>
      <c r="D136" s="26" t="s">
        <v>1939</v>
      </c>
      <c r="E136" s="6" t="s">
        <v>1940</v>
      </c>
      <c r="F136" s="24">
        <v>44964</v>
      </c>
      <c r="G136" s="23" t="s">
        <v>1941</v>
      </c>
      <c r="H136" s="27" t="s">
        <v>834</v>
      </c>
      <c r="I136" s="27" t="s">
        <v>1384</v>
      </c>
      <c r="J136" s="28">
        <v>1296108</v>
      </c>
      <c r="K136" s="29">
        <v>1296108</v>
      </c>
      <c r="L136" s="29">
        <v>1296108</v>
      </c>
      <c r="M136" s="27" t="s">
        <v>1378</v>
      </c>
      <c r="N136" s="27" t="s">
        <v>1385</v>
      </c>
      <c r="O136" s="27" t="s">
        <v>173</v>
      </c>
      <c r="P136" s="63">
        <v>0</v>
      </c>
      <c r="Q136" s="25">
        <v>100</v>
      </c>
      <c r="R136" s="25" t="s">
        <v>1921</v>
      </c>
      <c r="S136" s="67">
        <v>60</v>
      </c>
      <c r="T136" s="29">
        <v>2400.1999999999998</v>
      </c>
      <c r="U136" s="28">
        <v>144012</v>
      </c>
      <c r="V136" s="28">
        <v>540</v>
      </c>
      <c r="W136" s="28">
        <v>540</v>
      </c>
      <c r="X136" s="28">
        <v>0</v>
      </c>
      <c r="Y136" s="28">
        <v>0</v>
      </c>
      <c r="Z136" s="28">
        <v>0</v>
      </c>
      <c r="AA136" s="28">
        <v>0</v>
      </c>
      <c r="AB136" s="28">
        <v>0</v>
      </c>
      <c r="AC136" s="28">
        <v>0</v>
      </c>
      <c r="AD136" s="28">
        <v>0</v>
      </c>
      <c r="AE136" s="28">
        <v>0</v>
      </c>
      <c r="AF136" s="28">
        <v>0</v>
      </c>
      <c r="AG136" s="28">
        <v>0</v>
      </c>
      <c r="AH136" s="28">
        <v>0</v>
      </c>
      <c r="AI136" s="28">
        <v>0</v>
      </c>
      <c r="AJ136" s="28">
        <v>0</v>
      </c>
      <c r="AK136" s="28">
        <v>0</v>
      </c>
      <c r="AL136" s="28">
        <v>9</v>
      </c>
      <c r="AM136" s="28">
        <v>9</v>
      </c>
      <c r="AN136" s="27" t="s">
        <v>1942</v>
      </c>
      <c r="AO136" s="24">
        <v>44986</v>
      </c>
      <c r="AP136" s="24"/>
      <c r="AQ136" s="24"/>
      <c r="AR136" s="27" t="s">
        <v>47</v>
      </c>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row>
    <row r="137" spans="1:107" customFormat="1" ht="48" customHeight="1" x14ac:dyDescent="0.3">
      <c r="A137" s="23" t="s">
        <v>1943</v>
      </c>
      <c r="B137" s="47">
        <v>44945</v>
      </c>
      <c r="C137" s="27">
        <v>545</v>
      </c>
      <c r="D137" s="26" t="s">
        <v>1944</v>
      </c>
      <c r="E137" s="6" t="s">
        <v>1945</v>
      </c>
      <c r="F137" s="24">
        <v>44974</v>
      </c>
      <c r="G137" s="23" t="s">
        <v>1946</v>
      </c>
      <c r="H137" s="27" t="s">
        <v>179</v>
      </c>
      <c r="I137" s="27" t="s">
        <v>1929</v>
      </c>
      <c r="J137" s="28">
        <v>7077108500</v>
      </c>
      <c r="K137" s="29">
        <v>7077108500</v>
      </c>
      <c r="L137" s="29">
        <v>7077108500</v>
      </c>
      <c r="M137" s="27" t="s">
        <v>1930</v>
      </c>
      <c r="N137" s="27" t="s">
        <v>1931</v>
      </c>
      <c r="O137" s="27" t="s">
        <v>988</v>
      </c>
      <c r="P137" s="63">
        <v>0</v>
      </c>
      <c r="Q137" s="25">
        <v>100</v>
      </c>
      <c r="R137" s="25" t="s">
        <v>1921</v>
      </c>
      <c r="S137" s="67">
        <v>1</v>
      </c>
      <c r="T137" s="29">
        <v>91910500</v>
      </c>
      <c r="U137" s="28">
        <v>91910500</v>
      </c>
      <c r="V137" s="28">
        <v>77</v>
      </c>
      <c r="W137" s="28">
        <v>77</v>
      </c>
      <c r="X137" s="28">
        <v>0</v>
      </c>
      <c r="Y137" s="28">
        <v>0</v>
      </c>
      <c r="Z137" s="28">
        <v>0</v>
      </c>
      <c r="AA137" s="28">
        <v>0</v>
      </c>
      <c r="AB137" s="28">
        <v>0</v>
      </c>
      <c r="AC137" s="28">
        <v>0</v>
      </c>
      <c r="AD137" s="28">
        <v>0</v>
      </c>
      <c r="AE137" s="28">
        <v>0</v>
      </c>
      <c r="AF137" s="28">
        <v>0</v>
      </c>
      <c r="AG137" s="28">
        <v>0</v>
      </c>
      <c r="AH137" s="28">
        <v>0</v>
      </c>
      <c r="AI137" s="28">
        <v>0</v>
      </c>
      <c r="AJ137" s="28">
        <v>0</v>
      </c>
      <c r="AK137" s="28">
        <v>0</v>
      </c>
      <c r="AL137" s="28">
        <v>77</v>
      </c>
      <c r="AM137" s="28">
        <v>77</v>
      </c>
      <c r="AN137" s="27" t="s">
        <v>1947</v>
      </c>
      <c r="AO137" s="24"/>
      <c r="AP137" s="24"/>
      <c r="AQ137" s="24"/>
      <c r="AR137" s="27" t="s">
        <v>47</v>
      </c>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row>
    <row r="138" spans="1:107" ht="78" x14ac:dyDescent="0.3">
      <c r="A138" s="23" t="s">
        <v>1978</v>
      </c>
      <c r="B138" s="47">
        <v>44950</v>
      </c>
      <c r="C138" s="27">
        <v>545</v>
      </c>
      <c r="D138" s="26" t="s">
        <v>416</v>
      </c>
      <c r="E138" s="6" t="s">
        <v>1979</v>
      </c>
      <c r="F138" s="24" t="s">
        <v>416</v>
      </c>
      <c r="G138" s="25" t="s">
        <v>416</v>
      </c>
      <c r="H138" s="27" t="s">
        <v>416</v>
      </c>
      <c r="I138" s="27" t="s">
        <v>1923</v>
      </c>
      <c r="J138" s="28">
        <v>0</v>
      </c>
      <c r="K138" s="29">
        <v>0</v>
      </c>
      <c r="L138" s="29">
        <v>0</v>
      </c>
      <c r="M138" s="27"/>
      <c r="N138" s="27"/>
      <c r="O138" s="27"/>
      <c r="P138" s="63"/>
      <c r="Q138" s="25"/>
      <c r="R138" s="25"/>
      <c r="S138" s="67"/>
      <c r="T138" s="29" t="e">
        <v>#DIV/0!</v>
      </c>
      <c r="U138" s="28" t="e">
        <v>#DIV/0!</v>
      </c>
      <c r="V138" s="28">
        <v>0</v>
      </c>
      <c r="W138" s="28"/>
      <c r="X138" s="28"/>
      <c r="Y138" s="28"/>
      <c r="Z138" s="28"/>
      <c r="AA138" s="28"/>
      <c r="AB138" s="28"/>
      <c r="AC138" s="28"/>
      <c r="AD138" s="28"/>
      <c r="AE138" s="28"/>
      <c r="AF138" s="28"/>
      <c r="AG138" s="28"/>
      <c r="AH138" s="28"/>
      <c r="AI138" s="28"/>
      <c r="AJ138" s="28"/>
      <c r="AK138" s="28"/>
      <c r="AL138" s="28" t="e">
        <v>#DIV/0!</v>
      </c>
      <c r="AM138" s="28" t="e">
        <v>#DIV/0!</v>
      </c>
      <c r="AN138" s="27"/>
      <c r="AO138" s="24"/>
      <c r="AP138" s="24"/>
      <c r="AQ138" s="24"/>
      <c r="AR138" s="27"/>
    </row>
    <row r="139" spans="1:107" s="2" customFormat="1" ht="114.6" customHeight="1" x14ac:dyDescent="0.3">
      <c r="A139" s="23" t="s">
        <v>2117</v>
      </c>
      <c r="B139" s="47">
        <v>44957</v>
      </c>
      <c r="C139" s="25">
        <v>545</v>
      </c>
      <c r="D139" s="26" t="s">
        <v>2118</v>
      </c>
      <c r="E139" s="27" t="s">
        <v>2118</v>
      </c>
      <c r="F139" s="24" t="s">
        <v>2118</v>
      </c>
      <c r="G139" s="25" t="s">
        <v>2118</v>
      </c>
      <c r="H139" s="27" t="s">
        <v>2118</v>
      </c>
      <c r="I139" s="27" t="s">
        <v>1436</v>
      </c>
      <c r="J139" s="28">
        <v>0</v>
      </c>
      <c r="K139" s="29">
        <v>0</v>
      </c>
      <c r="L139" s="29">
        <v>0</v>
      </c>
      <c r="M139" s="27"/>
      <c r="N139" s="27"/>
      <c r="O139" s="27"/>
      <c r="P139" s="63"/>
      <c r="Q139" s="25"/>
      <c r="R139" s="25"/>
      <c r="S139" s="67"/>
      <c r="T139" s="29" t="e">
        <v>#DIV/0!</v>
      </c>
      <c r="U139" s="28" t="e">
        <v>#DIV/0!</v>
      </c>
      <c r="V139" s="28">
        <v>0</v>
      </c>
      <c r="W139" s="28"/>
      <c r="X139" s="28"/>
      <c r="Y139" s="28"/>
      <c r="Z139" s="28"/>
      <c r="AA139" s="28"/>
      <c r="AB139" s="28"/>
      <c r="AC139" s="28"/>
      <c r="AD139" s="28"/>
      <c r="AE139" s="28"/>
      <c r="AF139" s="28"/>
      <c r="AG139" s="28"/>
      <c r="AH139" s="28"/>
      <c r="AI139" s="28"/>
      <c r="AJ139" s="28"/>
      <c r="AK139" s="28"/>
      <c r="AL139" s="28" t="e">
        <v>#DIV/0!</v>
      </c>
      <c r="AM139" s="28" t="e">
        <v>#DIV/0!</v>
      </c>
      <c r="AN139" s="27"/>
      <c r="AO139" s="24"/>
      <c r="AP139" s="24"/>
      <c r="AQ139" s="24"/>
      <c r="AR139" s="27"/>
    </row>
    <row r="140" spans="1:107" customFormat="1" ht="79.5" customHeight="1" x14ac:dyDescent="0.3">
      <c r="A140" s="23" t="s">
        <v>2151</v>
      </c>
      <c r="B140" s="47">
        <v>44959</v>
      </c>
      <c r="C140" s="27">
        <v>545</v>
      </c>
      <c r="D140" s="26" t="s">
        <v>2152</v>
      </c>
      <c r="E140" s="6" t="s">
        <v>2153</v>
      </c>
      <c r="F140" s="24">
        <v>44978</v>
      </c>
      <c r="G140" s="25" t="s">
        <v>2154</v>
      </c>
      <c r="H140" s="27" t="s">
        <v>179</v>
      </c>
      <c r="I140" s="27" t="s">
        <v>1271</v>
      </c>
      <c r="J140" s="28">
        <v>162690000</v>
      </c>
      <c r="K140" s="29">
        <v>162690000</v>
      </c>
      <c r="L140" s="29">
        <v>162690000</v>
      </c>
      <c r="M140" s="27" t="s">
        <v>1257</v>
      </c>
      <c r="N140" s="27" t="s">
        <v>1265</v>
      </c>
      <c r="O140" s="27" t="s">
        <v>988</v>
      </c>
      <c r="P140" s="63">
        <v>0</v>
      </c>
      <c r="Q140" s="25">
        <v>100</v>
      </c>
      <c r="R140" s="25" t="s">
        <v>1921</v>
      </c>
      <c r="S140" s="67">
        <v>60</v>
      </c>
      <c r="T140" s="29">
        <v>6380</v>
      </c>
      <c r="U140" s="28">
        <v>382800</v>
      </c>
      <c r="V140" s="28">
        <v>25500</v>
      </c>
      <c r="W140" s="28">
        <v>4740</v>
      </c>
      <c r="X140" s="28">
        <v>0</v>
      </c>
      <c r="Y140" s="28">
        <v>0</v>
      </c>
      <c r="Z140" s="28">
        <v>0</v>
      </c>
      <c r="AA140" s="28">
        <v>0</v>
      </c>
      <c r="AB140" s="28">
        <v>15600</v>
      </c>
      <c r="AC140" s="28">
        <v>0</v>
      </c>
      <c r="AD140" s="28">
        <v>0</v>
      </c>
      <c r="AE140" s="28">
        <v>0</v>
      </c>
      <c r="AF140" s="28">
        <v>0</v>
      </c>
      <c r="AG140" s="28">
        <v>5160</v>
      </c>
      <c r="AH140" s="28">
        <v>0</v>
      </c>
      <c r="AI140" s="28">
        <v>0</v>
      </c>
      <c r="AJ140" s="28">
        <v>0</v>
      </c>
      <c r="AK140" s="28">
        <v>0</v>
      </c>
      <c r="AL140" s="28">
        <v>425</v>
      </c>
      <c r="AM140" s="28">
        <v>425</v>
      </c>
      <c r="AN140" s="27" t="s">
        <v>1230</v>
      </c>
      <c r="AO140" s="24">
        <v>45016</v>
      </c>
      <c r="AP140" s="24">
        <v>45107</v>
      </c>
      <c r="AQ140" s="24">
        <v>45169</v>
      </c>
      <c r="AR140" s="27" t="s">
        <v>47</v>
      </c>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row>
    <row r="141" spans="1:107" customFormat="1" ht="79.5" customHeight="1" x14ac:dyDescent="0.3">
      <c r="A141" s="23" t="s">
        <v>2155</v>
      </c>
      <c r="B141" s="47">
        <v>44959</v>
      </c>
      <c r="C141" s="27">
        <v>545</v>
      </c>
      <c r="D141" s="26" t="s">
        <v>2156</v>
      </c>
      <c r="E141" s="6" t="s">
        <v>2157</v>
      </c>
      <c r="F141" s="24">
        <v>44978</v>
      </c>
      <c r="G141" s="25" t="s">
        <v>2158</v>
      </c>
      <c r="H141" s="27" t="s">
        <v>179</v>
      </c>
      <c r="I141" s="27" t="s">
        <v>1271</v>
      </c>
      <c r="J141" s="49">
        <v>274467600</v>
      </c>
      <c r="K141" s="29">
        <v>274467600</v>
      </c>
      <c r="L141" s="29">
        <v>274467600</v>
      </c>
      <c r="M141" s="27" t="s">
        <v>1257</v>
      </c>
      <c r="N141" s="27" t="s">
        <v>1265</v>
      </c>
      <c r="O141" s="27" t="s">
        <v>988</v>
      </c>
      <c r="P141" s="63">
        <v>0</v>
      </c>
      <c r="Q141" s="25">
        <v>100</v>
      </c>
      <c r="R141" s="25" t="s">
        <v>1921</v>
      </c>
      <c r="S141" s="67">
        <v>60</v>
      </c>
      <c r="T141" s="29">
        <v>6380</v>
      </c>
      <c r="U141" s="28">
        <v>382800</v>
      </c>
      <c r="V141" s="28">
        <v>43020</v>
      </c>
      <c r="W141" s="28">
        <v>7860</v>
      </c>
      <c r="X141" s="28">
        <v>0</v>
      </c>
      <c r="Y141" s="28">
        <v>0</v>
      </c>
      <c r="Z141" s="28">
        <v>0</v>
      </c>
      <c r="AA141" s="28">
        <v>0</v>
      </c>
      <c r="AB141" s="28">
        <v>26340</v>
      </c>
      <c r="AC141" s="28">
        <v>0</v>
      </c>
      <c r="AD141" s="28">
        <v>0</v>
      </c>
      <c r="AE141" s="28">
        <v>0</v>
      </c>
      <c r="AF141" s="28">
        <v>0</v>
      </c>
      <c r="AG141" s="28">
        <v>8820</v>
      </c>
      <c r="AH141" s="28">
        <v>0</v>
      </c>
      <c r="AI141" s="28">
        <v>0</v>
      </c>
      <c r="AJ141" s="28">
        <v>0</v>
      </c>
      <c r="AK141" s="28">
        <v>0</v>
      </c>
      <c r="AL141" s="28">
        <v>717</v>
      </c>
      <c r="AM141" s="28">
        <v>717</v>
      </c>
      <c r="AN141" s="27" t="s">
        <v>1242</v>
      </c>
      <c r="AO141" s="24">
        <v>45016</v>
      </c>
      <c r="AP141" s="24">
        <v>45107</v>
      </c>
      <c r="AQ141" s="24">
        <v>45169</v>
      </c>
      <c r="AR141" s="27" t="s">
        <v>47</v>
      </c>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row>
    <row r="142" spans="1:107" customFormat="1" ht="75.75" customHeight="1" x14ac:dyDescent="0.3">
      <c r="A142" s="23" t="s">
        <v>2159</v>
      </c>
      <c r="B142" s="47">
        <v>44959</v>
      </c>
      <c r="C142" s="27">
        <v>545</v>
      </c>
      <c r="D142" s="26" t="s">
        <v>2160</v>
      </c>
      <c r="E142" s="6" t="s">
        <v>2161</v>
      </c>
      <c r="F142" s="24">
        <v>44978</v>
      </c>
      <c r="G142" s="25" t="s">
        <v>2162</v>
      </c>
      <c r="H142" s="27" t="s">
        <v>179</v>
      </c>
      <c r="I142" s="27" t="s">
        <v>1227</v>
      </c>
      <c r="J142" s="28">
        <v>38579798.399999999</v>
      </c>
      <c r="K142" s="29">
        <v>38579798.399999999</v>
      </c>
      <c r="L142" s="29">
        <v>38579798.399999999</v>
      </c>
      <c r="M142" s="27" t="s">
        <v>1228</v>
      </c>
      <c r="N142" s="27" t="s">
        <v>1241</v>
      </c>
      <c r="O142" s="27" t="s">
        <v>155</v>
      </c>
      <c r="P142" s="63">
        <v>0</v>
      </c>
      <c r="Q142" s="25">
        <v>100</v>
      </c>
      <c r="R142" s="25" t="s">
        <v>174</v>
      </c>
      <c r="S142" s="67">
        <v>12</v>
      </c>
      <c r="T142" s="29">
        <v>247306.4</v>
      </c>
      <c r="U142" s="28">
        <v>2967676.8</v>
      </c>
      <c r="V142" s="28">
        <v>156</v>
      </c>
      <c r="W142" s="28">
        <v>156</v>
      </c>
      <c r="X142" s="28">
        <v>0</v>
      </c>
      <c r="Y142" s="28">
        <v>0</v>
      </c>
      <c r="Z142" s="28">
        <v>0</v>
      </c>
      <c r="AA142" s="28">
        <v>0</v>
      </c>
      <c r="AB142" s="28">
        <v>0</v>
      </c>
      <c r="AC142" s="28">
        <v>0</v>
      </c>
      <c r="AD142" s="28">
        <v>0</v>
      </c>
      <c r="AE142" s="28">
        <v>0</v>
      </c>
      <c r="AF142" s="28">
        <v>0</v>
      </c>
      <c r="AG142" s="28">
        <v>0</v>
      </c>
      <c r="AH142" s="28">
        <v>0</v>
      </c>
      <c r="AI142" s="28">
        <v>0</v>
      </c>
      <c r="AJ142" s="28">
        <v>0</v>
      </c>
      <c r="AK142" s="28">
        <v>0</v>
      </c>
      <c r="AL142" s="28">
        <v>13</v>
      </c>
      <c r="AM142" s="28">
        <v>13</v>
      </c>
      <c r="AN142" s="27" t="s">
        <v>2163</v>
      </c>
      <c r="AO142" s="24">
        <v>45046</v>
      </c>
      <c r="AP142" s="24"/>
      <c r="AQ142" s="24"/>
      <c r="AR142" s="27" t="s">
        <v>47</v>
      </c>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row>
    <row r="143" spans="1:107" customFormat="1" ht="92.25" customHeight="1" x14ac:dyDescent="0.3">
      <c r="A143" s="23" t="s">
        <v>2175</v>
      </c>
      <c r="B143" s="24">
        <v>44960</v>
      </c>
      <c r="C143" s="25">
        <v>545</v>
      </c>
      <c r="D143" s="26" t="s">
        <v>2176</v>
      </c>
      <c r="E143" s="6" t="s">
        <v>2177</v>
      </c>
      <c r="F143" s="24">
        <v>44985</v>
      </c>
      <c r="G143" s="23" t="s">
        <v>2178</v>
      </c>
      <c r="H143" s="27" t="s">
        <v>2179</v>
      </c>
      <c r="I143" s="27" t="s">
        <v>1436</v>
      </c>
      <c r="J143" s="28">
        <v>53160360</v>
      </c>
      <c r="K143" s="29">
        <v>53160360</v>
      </c>
      <c r="L143" s="29">
        <v>53160360</v>
      </c>
      <c r="M143" s="27" t="s">
        <v>1437</v>
      </c>
      <c r="N143" s="27" t="s">
        <v>1438</v>
      </c>
      <c r="O143" s="27" t="s">
        <v>988</v>
      </c>
      <c r="P143" s="63">
        <v>0</v>
      </c>
      <c r="Q143" s="25">
        <v>100</v>
      </c>
      <c r="R143" s="25" t="s">
        <v>174</v>
      </c>
      <c r="S143" s="67">
        <v>2</v>
      </c>
      <c r="T143" s="29">
        <v>521180</v>
      </c>
      <c r="U143" s="28">
        <v>1042360</v>
      </c>
      <c r="V143" s="28">
        <v>102</v>
      </c>
      <c r="W143" s="28">
        <v>102</v>
      </c>
      <c r="X143" s="28">
        <v>0</v>
      </c>
      <c r="Y143" s="28">
        <v>0</v>
      </c>
      <c r="Z143" s="28">
        <v>0</v>
      </c>
      <c r="AA143" s="28">
        <v>0</v>
      </c>
      <c r="AB143" s="28">
        <v>0</v>
      </c>
      <c r="AC143" s="28">
        <v>0</v>
      </c>
      <c r="AD143" s="28">
        <v>0</v>
      </c>
      <c r="AE143" s="28">
        <v>0</v>
      </c>
      <c r="AF143" s="28">
        <v>0</v>
      </c>
      <c r="AG143" s="28">
        <v>0</v>
      </c>
      <c r="AH143" s="28">
        <v>0</v>
      </c>
      <c r="AI143" s="28">
        <v>0</v>
      </c>
      <c r="AJ143" s="28">
        <v>0</v>
      </c>
      <c r="AK143" s="28">
        <v>0</v>
      </c>
      <c r="AL143" s="28">
        <v>51</v>
      </c>
      <c r="AM143" s="28">
        <v>51</v>
      </c>
      <c r="AN143" s="27" t="s">
        <v>1310</v>
      </c>
      <c r="AO143" s="24">
        <v>45016</v>
      </c>
      <c r="AP143" s="24"/>
      <c r="AQ143" s="24"/>
      <c r="AR143" s="27" t="s">
        <v>47</v>
      </c>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row>
    <row r="144" spans="1:107" customFormat="1" ht="114.6" customHeight="1" x14ac:dyDescent="0.3">
      <c r="A144" s="23" t="s">
        <v>2282</v>
      </c>
      <c r="B144" s="24">
        <v>44966</v>
      </c>
      <c r="C144" s="25">
        <v>545</v>
      </c>
      <c r="D144" s="26" t="s">
        <v>2283</v>
      </c>
      <c r="E144" s="6" t="s">
        <v>2284</v>
      </c>
      <c r="F144" s="24">
        <v>44986</v>
      </c>
      <c r="G144" s="23" t="s">
        <v>2285</v>
      </c>
      <c r="H144" s="27" t="s">
        <v>179</v>
      </c>
      <c r="I144" s="27" t="s">
        <v>1315</v>
      </c>
      <c r="J144" s="28">
        <v>79295287.5</v>
      </c>
      <c r="K144" s="29">
        <v>79295287.5</v>
      </c>
      <c r="L144" s="29">
        <v>79295287.5</v>
      </c>
      <c r="M144" s="27" t="s">
        <v>892</v>
      </c>
      <c r="N144" s="27" t="s">
        <v>2286</v>
      </c>
      <c r="O144" s="27" t="s">
        <v>303</v>
      </c>
      <c r="P144" s="63">
        <v>0</v>
      </c>
      <c r="Q144" s="25">
        <v>100</v>
      </c>
      <c r="R144" s="25" t="s">
        <v>174</v>
      </c>
      <c r="S144" s="67">
        <v>1</v>
      </c>
      <c r="T144" s="29">
        <v>554512.5</v>
      </c>
      <c r="U144" s="28">
        <v>554512.5</v>
      </c>
      <c r="V144" s="28">
        <v>143</v>
      </c>
      <c r="W144" s="28">
        <v>143</v>
      </c>
      <c r="X144" s="28">
        <v>0</v>
      </c>
      <c r="Y144" s="28">
        <v>0</v>
      </c>
      <c r="Z144" s="28">
        <v>0</v>
      </c>
      <c r="AA144" s="28">
        <v>0</v>
      </c>
      <c r="AB144" s="28">
        <v>0</v>
      </c>
      <c r="AC144" s="28">
        <v>0</v>
      </c>
      <c r="AD144" s="28">
        <v>0</v>
      </c>
      <c r="AE144" s="28">
        <v>0</v>
      </c>
      <c r="AF144" s="28">
        <v>0</v>
      </c>
      <c r="AG144" s="28">
        <v>0</v>
      </c>
      <c r="AH144" s="28">
        <v>0</v>
      </c>
      <c r="AI144" s="28">
        <v>0</v>
      </c>
      <c r="AJ144" s="28">
        <v>0</v>
      </c>
      <c r="AK144" s="28">
        <v>0</v>
      </c>
      <c r="AL144" s="28">
        <v>143</v>
      </c>
      <c r="AM144" s="28">
        <v>143</v>
      </c>
      <c r="AN144" s="27"/>
      <c r="AO144" s="24">
        <v>45031</v>
      </c>
      <c r="AP144" s="24"/>
      <c r="AQ144" s="24"/>
      <c r="AR144" s="27" t="s">
        <v>47</v>
      </c>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row>
    <row r="145" spans="1:107" customFormat="1" ht="114.6" customHeight="1" x14ac:dyDescent="0.3">
      <c r="A145" s="23" t="s">
        <v>2287</v>
      </c>
      <c r="B145" s="24">
        <v>44966</v>
      </c>
      <c r="C145" s="25">
        <v>545</v>
      </c>
      <c r="D145" s="26" t="s">
        <v>2288</v>
      </c>
      <c r="E145" s="6" t="s">
        <v>2289</v>
      </c>
      <c r="F145" s="24">
        <v>44986</v>
      </c>
      <c r="G145" s="23" t="s">
        <v>2290</v>
      </c>
      <c r="H145" s="27" t="s">
        <v>179</v>
      </c>
      <c r="I145" s="27" t="s">
        <v>1296</v>
      </c>
      <c r="J145" s="28">
        <v>278487000</v>
      </c>
      <c r="K145" s="29">
        <v>278487000</v>
      </c>
      <c r="L145" s="29">
        <v>278487000</v>
      </c>
      <c r="M145" s="27" t="s">
        <v>1257</v>
      </c>
      <c r="N145" s="27" t="s">
        <v>1258</v>
      </c>
      <c r="O145" s="27" t="s">
        <v>988</v>
      </c>
      <c r="P145" s="63">
        <v>0</v>
      </c>
      <c r="Q145" s="25">
        <v>100</v>
      </c>
      <c r="R145" s="25" t="s">
        <v>1921</v>
      </c>
      <c r="S145" s="67">
        <v>60</v>
      </c>
      <c r="T145" s="29">
        <v>15950</v>
      </c>
      <c r="U145" s="28">
        <v>957000</v>
      </c>
      <c r="V145" s="28">
        <v>17460</v>
      </c>
      <c r="W145" s="28">
        <v>17460</v>
      </c>
      <c r="X145" s="28">
        <v>0</v>
      </c>
      <c r="Y145" s="28">
        <v>0</v>
      </c>
      <c r="Z145" s="28">
        <v>0</v>
      </c>
      <c r="AA145" s="28">
        <v>0</v>
      </c>
      <c r="AB145" s="28">
        <v>0</v>
      </c>
      <c r="AC145" s="28">
        <v>0</v>
      </c>
      <c r="AD145" s="28">
        <v>0</v>
      </c>
      <c r="AE145" s="28">
        <v>0</v>
      </c>
      <c r="AF145" s="28">
        <v>0</v>
      </c>
      <c r="AG145" s="28">
        <v>0</v>
      </c>
      <c r="AH145" s="28">
        <v>0</v>
      </c>
      <c r="AI145" s="28">
        <v>0</v>
      </c>
      <c r="AJ145" s="28">
        <v>0</v>
      </c>
      <c r="AK145" s="28">
        <v>0</v>
      </c>
      <c r="AL145" s="28">
        <v>291</v>
      </c>
      <c r="AM145" s="28">
        <v>291</v>
      </c>
      <c r="AN145" s="27"/>
      <c r="AO145" s="24">
        <v>45016</v>
      </c>
      <c r="AP145" s="24"/>
      <c r="AQ145" s="24"/>
      <c r="AR145" s="27" t="s">
        <v>47</v>
      </c>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row>
    <row r="146" spans="1:107" customFormat="1" ht="114.6" customHeight="1" x14ac:dyDescent="0.3">
      <c r="A146" s="23" t="s">
        <v>2315</v>
      </c>
      <c r="B146" s="47">
        <v>44974</v>
      </c>
      <c r="C146" s="27">
        <v>545</v>
      </c>
      <c r="D146" s="26"/>
      <c r="E146" s="6" t="s">
        <v>2316</v>
      </c>
      <c r="F146" s="24"/>
      <c r="G146" s="25"/>
      <c r="H146" s="27"/>
      <c r="I146" s="27" t="s">
        <v>2317</v>
      </c>
      <c r="J146" s="28">
        <v>0</v>
      </c>
      <c r="K146" s="29">
        <v>0</v>
      </c>
      <c r="L146" s="29">
        <v>0</v>
      </c>
      <c r="M146" s="27"/>
      <c r="N146" s="27"/>
      <c r="O146" s="27"/>
      <c r="P146" s="63"/>
      <c r="Q146" s="25"/>
      <c r="R146" s="25"/>
      <c r="S146" s="67"/>
      <c r="T146" s="29" t="e">
        <v>#DIV/0!</v>
      </c>
      <c r="U146" s="28" t="e">
        <v>#DIV/0!</v>
      </c>
      <c r="V146" s="28">
        <v>0</v>
      </c>
      <c r="W146" s="28">
        <v>0</v>
      </c>
      <c r="X146" s="28">
        <v>0</v>
      </c>
      <c r="Y146" s="28">
        <v>0</v>
      </c>
      <c r="Z146" s="28">
        <v>0</v>
      </c>
      <c r="AA146" s="28">
        <v>0</v>
      </c>
      <c r="AB146" s="28">
        <v>0</v>
      </c>
      <c r="AC146" s="28">
        <v>0</v>
      </c>
      <c r="AD146" s="28">
        <v>0</v>
      </c>
      <c r="AE146" s="28">
        <v>0</v>
      </c>
      <c r="AF146" s="28">
        <v>0</v>
      </c>
      <c r="AG146" s="28">
        <v>0</v>
      </c>
      <c r="AH146" s="28">
        <v>0</v>
      </c>
      <c r="AI146" s="28">
        <v>0</v>
      </c>
      <c r="AJ146" s="28">
        <v>0</v>
      </c>
      <c r="AK146" s="28">
        <v>0</v>
      </c>
      <c r="AL146" s="28" t="e">
        <v>#DIV/0!</v>
      </c>
      <c r="AM146" s="28" t="e">
        <v>#DIV/0!</v>
      </c>
      <c r="AN146" s="27"/>
      <c r="AO146" s="24"/>
      <c r="AP146" s="24"/>
      <c r="AQ146" s="24"/>
      <c r="AR146" s="27"/>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row>
    <row r="147" spans="1:107" customFormat="1" ht="93" customHeight="1" x14ac:dyDescent="0.3">
      <c r="A147" s="23" t="s">
        <v>2318</v>
      </c>
      <c r="B147" s="47">
        <v>44974</v>
      </c>
      <c r="C147" s="27">
        <v>545</v>
      </c>
      <c r="D147" s="26"/>
      <c r="E147" s="6" t="s">
        <v>2319</v>
      </c>
      <c r="F147" s="24"/>
      <c r="G147" s="25"/>
      <c r="H147" s="27"/>
      <c r="I147" s="27" t="s">
        <v>2320</v>
      </c>
      <c r="J147" s="28">
        <v>0</v>
      </c>
      <c r="K147" s="29">
        <v>0</v>
      </c>
      <c r="L147" s="29">
        <v>0</v>
      </c>
      <c r="M147" s="27"/>
      <c r="N147" s="27"/>
      <c r="O147" s="27"/>
      <c r="P147" s="63"/>
      <c r="Q147" s="25"/>
      <c r="R147" s="25"/>
      <c r="S147" s="67"/>
      <c r="T147" s="29" t="e">
        <v>#DIV/0!</v>
      </c>
      <c r="U147" s="28" t="e">
        <v>#DIV/0!</v>
      </c>
      <c r="V147" s="28">
        <v>0</v>
      </c>
      <c r="W147" s="28">
        <v>0</v>
      </c>
      <c r="X147" s="28">
        <v>0</v>
      </c>
      <c r="Y147" s="28">
        <v>0</v>
      </c>
      <c r="Z147" s="28">
        <v>0</v>
      </c>
      <c r="AA147" s="28">
        <v>0</v>
      </c>
      <c r="AB147" s="28">
        <v>0</v>
      </c>
      <c r="AC147" s="28">
        <v>0</v>
      </c>
      <c r="AD147" s="28">
        <v>0</v>
      </c>
      <c r="AE147" s="28">
        <v>0</v>
      </c>
      <c r="AF147" s="28">
        <v>0</v>
      </c>
      <c r="AG147" s="28">
        <v>0</v>
      </c>
      <c r="AH147" s="28">
        <v>0</v>
      </c>
      <c r="AI147" s="28">
        <v>0</v>
      </c>
      <c r="AJ147" s="28">
        <v>0</v>
      </c>
      <c r="AK147" s="28">
        <v>0</v>
      </c>
      <c r="AL147" s="28" t="e">
        <v>#DIV/0!</v>
      </c>
      <c r="AM147" s="28" t="e">
        <v>#DIV/0!</v>
      </c>
      <c r="AN147" s="27"/>
      <c r="AO147" s="24"/>
      <c r="AP147" s="24"/>
      <c r="AQ147" s="24"/>
      <c r="AR147" s="27"/>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row>
    <row r="148" spans="1:107" customFormat="1" ht="93" customHeight="1" x14ac:dyDescent="0.3">
      <c r="A148" s="23" t="s">
        <v>2321</v>
      </c>
      <c r="B148" s="47">
        <v>44974</v>
      </c>
      <c r="C148" s="27">
        <v>545</v>
      </c>
      <c r="D148" s="26"/>
      <c r="E148" s="6" t="s">
        <v>2322</v>
      </c>
      <c r="F148" s="24"/>
      <c r="G148" s="25"/>
      <c r="H148" s="27"/>
      <c r="I148" s="27" t="s">
        <v>1663</v>
      </c>
      <c r="J148" s="28">
        <v>0</v>
      </c>
      <c r="K148" s="29">
        <v>0</v>
      </c>
      <c r="L148" s="29">
        <v>0</v>
      </c>
      <c r="M148" s="27"/>
      <c r="N148" s="27"/>
      <c r="O148" s="27"/>
      <c r="P148" s="63"/>
      <c r="Q148" s="25"/>
      <c r="R148" s="25"/>
      <c r="S148" s="67"/>
      <c r="T148" s="29" t="e">
        <v>#DIV/0!</v>
      </c>
      <c r="U148" s="28" t="e">
        <v>#DIV/0!</v>
      </c>
      <c r="V148" s="28">
        <v>0</v>
      </c>
      <c r="W148" s="28">
        <v>0</v>
      </c>
      <c r="X148" s="28">
        <v>0</v>
      </c>
      <c r="Y148" s="28">
        <v>0</v>
      </c>
      <c r="Z148" s="28">
        <v>0</v>
      </c>
      <c r="AA148" s="28">
        <v>0</v>
      </c>
      <c r="AB148" s="28">
        <v>0</v>
      </c>
      <c r="AC148" s="28">
        <v>0</v>
      </c>
      <c r="AD148" s="28">
        <v>0</v>
      </c>
      <c r="AE148" s="28">
        <v>0</v>
      </c>
      <c r="AF148" s="28">
        <v>0</v>
      </c>
      <c r="AG148" s="28">
        <v>0</v>
      </c>
      <c r="AH148" s="28">
        <v>0</v>
      </c>
      <c r="AI148" s="28">
        <v>0</v>
      </c>
      <c r="AJ148" s="28">
        <v>0</v>
      </c>
      <c r="AK148" s="28">
        <v>0</v>
      </c>
      <c r="AL148" s="28" t="e">
        <v>#DIV/0!</v>
      </c>
      <c r="AM148" s="28" t="e">
        <v>#DIV/0!</v>
      </c>
      <c r="AN148" s="27"/>
      <c r="AO148" s="24"/>
      <c r="AP148" s="24"/>
      <c r="AQ148" s="24"/>
      <c r="AR148" s="27"/>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row>
    <row r="149" spans="1:107" customFormat="1" ht="93" customHeight="1" x14ac:dyDescent="0.3">
      <c r="A149" s="23" t="s">
        <v>2323</v>
      </c>
      <c r="B149" s="47">
        <v>44974</v>
      </c>
      <c r="C149" s="27">
        <v>545</v>
      </c>
      <c r="D149" s="26"/>
      <c r="E149" s="6" t="s">
        <v>2324</v>
      </c>
      <c r="F149" s="24"/>
      <c r="G149" s="25"/>
      <c r="H149" s="27"/>
      <c r="I149" s="27" t="s">
        <v>2320</v>
      </c>
      <c r="J149" s="28">
        <v>0</v>
      </c>
      <c r="K149" s="29">
        <v>0</v>
      </c>
      <c r="L149" s="29">
        <v>0</v>
      </c>
      <c r="M149" s="27"/>
      <c r="N149" s="27"/>
      <c r="O149" s="27"/>
      <c r="P149" s="63"/>
      <c r="Q149" s="25"/>
      <c r="R149" s="25"/>
      <c r="S149" s="67"/>
      <c r="T149" s="29" t="e">
        <v>#DIV/0!</v>
      </c>
      <c r="U149" s="28" t="e">
        <v>#DIV/0!</v>
      </c>
      <c r="V149" s="28">
        <v>0</v>
      </c>
      <c r="W149" s="28">
        <v>0</v>
      </c>
      <c r="X149" s="28">
        <v>0</v>
      </c>
      <c r="Y149" s="28">
        <v>0</v>
      </c>
      <c r="Z149" s="28">
        <v>0</v>
      </c>
      <c r="AA149" s="28">
        <v>0</v>
      </c>
      <c r="AB149" s="28">
        <v>0</v>
      </c>
      <c r="AC149" s="28">
        <v>0</v>
      </c>
      <c r="AD149" s="28">
        <v>0</v>
      </c>
      <c r="AE149" s="28">
        <v>0</v>
      </c>
      <c r="AF149" s="28">
        <v>0</v>
      </c>
      <c r="AG149" s="28">
        <v>0</v>
      </c>
      <c r="AH149" s="28">
        <v>0</v>
      </c>
      <c r="AI149" s="28">
        <v>0</v>
      </c>
      <c r="AJ149" s="28">
        <v>0</v>
      </c>
      <c r="AK149" s="28">
        <v>0</v>
      </c>
      <c r="AL149" s="28" t="e">
        <v>#DIV/0!</v>
      </c>
      <c r="AM149" s="28" t="e">
        <v>#DIV/0!</v>
      </c>
      <c r="AN149" s="27"/>
      <c r="AO149" s="24"/>
      <c r="AP149" s="24"/>
      <c r="AQ149" s="24"/>
      <c r="AR149" s="27"/>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row>
    <row r="150" spans="1:107" customFormat="1" ht="93" customHeight="1" x14ac:dyDescent="0.3">
      <c r="A150" s="23" t="s">
        <v>2325</v>
      </c>
      <c r="B150" s="47">
        <v>44974</v>
      </c>
      <c r="C150" s="27">
        <v>545</v>
      </c>
      <c r="D150" s="26"/>
      <c r="E150" s="6" t="s">
        <v>2326</v>
      </c>
      <c r="F150" s="24"/>
      <c r="G150" s="25"/>
      <c r="H150" s="27"/>
      <c r="I150" s="27" t="s">
        <v>2320</v>
      </c>
      <c r="J150" s="28">
        <v>0</v>
      </c>
      <c r="K150" s="29">
        <v>0</v>
      </c>
      <c r="L150" s="29">
        <v>0</v>
      </c>
      <c r="M150" s="27"/>
      <c r="N150" s="27"/>
      <c r="O150" s="27"/>
      <c r="P150" s="63"/>
      <c r="Q150" s="25"/>
      <c r="R150" s="25"/>
      <c r="S150" s="67"/>
      <c r="T150" s="29" t="e">
        <v>#DIV/0!</v>
      </c>
      <c r="U150" s="28" t="e">
        <v>#DIV/0!</v>
      </c>
      <c r="V150" s="28">
        <v>0</v>
      </c>
      <c r="W150" s="28">
        <v>0</v>
      </c>
      <c r="X150" s="28">
        <v>0</v>
      </c>
      <c r="Y150" s="28">
        <v>0</v>
      </c>
      <c r="Z150" s="28">
        <v>0</v>
      </c>
      <c r="AA150" s="28">
        <v>0</v>
      </c>
      <c r="AB150" s="28">
        <v>0</v>
      </c>
      <c r="AC150" s="28">
        <v>0</v>
      </c>
      <c r="AD150" s="28">
        <v>0</v>
      </c>
      <c r="AE150" s="28">
        <v>0</v>
      </c>
      <c r="AF150" s="28">
        <v>0</v>
      </c>
      <c r="AG150" s="28">
        <v>0</v>
      </c>
      <c r="AH150" s="28">
        <v>0</v>
      </c>
      <c r="AI150" s="28">
        <v>0</v>
      </c>
      <c r="AJ150" s="28">
        <v>0</v>
      </c>
      <c r="AK150" s="28">
        <v>0</v>
      </c>
      <c r="AL150" s="28" t="e">
        <v>#DIV/0!</v>
      </c>
      <c r="AM150" s="28" t="e">
        <v>#DIV/0!</v>
      </c>
      <c r="AN150" s="27"/>
      <c r="AO150" s="24"/>
      <c r="AP150" s="24"/>
      <c r="AQ150" s="24"/>
      <c r="AR150" s="27"/>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row>
    <row r="151" spans="1:107" customFormat="1" ht="93" customHeight="1" x14ac:dyDescent="0.3">
      <c r="A151" s="23" t="s">
        <v>2327</v>
      </c>
      <c r="B151" s="47">
        <v>44974</v>
      </c>
      <c r="C151" s="27">
        <v>545</v>
      </c>
      <c r="D151" s="26"/>
      <c r="E151" s="6" t="s">
        <v>2328</v>
      </c>
      <c r="F151" s="24"/>
      <c r="G151" s="25"/>
      <c r="H151" s="27"/>
      <c r="I151" s="27" t="s">
        <v>1617</v>
      </c>
      <c r="J151" s="28">
        <v>0</v>
      </c>
      <c r="K151" s="29">
        <v>0</v>
      </c>
      <c r="L151" s="29">
        <v>0</v>
      </c>
      <c r="M151" s="27"/>
      <c r="N151" s="27"/>
      <c r="O151" s="27"/>
      <c r="P151" s="63"/>
      <c r="Q151" s="25"/>
      <c r="R151" s="25"/>
      <c r="S151" s="67"/>
      <c r="T151" s="29" t="e">
        <v>#DIV/0!</v>
      </c>
      <c r="U151" s="28" t="e">
        <v>#DIV/0!</v>
      </c>
      <c r="V151" s="28">
        <v>0</v>
      </c>
      <c r="W151" s="28">
        <v>0</v>
      </c>
      <c r="X151" s="28">
        <v>0</v>
      </c>
      <c r="Y151" s="28">
        <v>0</v>
      </c>
      <c r="Z151" s="28">
        <v>0</v>
      </c>
      <c r="AA151" s="28">
        <v>0</v>
      </c>
      <c r="AB151" s="28">
        <v>0</v>
      </c>
      <c r="AC151" s="28">
        <v>0</v>
      </c>
      <c r="AD151" s="28">
        <v>0</v>
      </c>
      <c r="AE151" s="28">
        <v>0</v>
      </c>
      <c r="AF151" s="28">
        <v>0</v>
      </c>
      <c r="AG151" s="28">
        <v>0</v>
      </c>
      <c r="AH151" s="28">
        <v>0</v>
      </c>
      <c r="AI151" s="28">
        <v>0</v>
      </c>
      <c r="AJ151" s="28">
        <v>0</v>
      </c>
      <c r="AK151" s="28">
        <v>0</v>
      </c>
      <c r="AL151" s="28" t="e">
        <v>#DIV/0!</v>
      </c>
      <c r="AM151" s="28" t="e">
        <v>#DIV/0!</v>
      </c>
      <c r="AN151" s="27"/>
      <c r="AO151" s="24"/>
      <c r="AP151" s="24"/>
      <c r="AQ151" s="24"/>
      <c r="AR151" s="27"/>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row>
    <row r="152" spans="1:107" customFormat="1" ht="90.75" customHeight="1" x14ac:dyDescent="0.3">
      <c r="A152" s="23" t="s">
        <v>2338</v>
      </c>
      <c r="B152" s="47">
        <v>44977</v>
      </c>
      <c r="C152" s="27">
        <v>545</v>
      </c>
      <c r="D152" s="26"/>
      <c r="E152" s="6" t="s">
        <v>2339</v>
      </c>
      <c r="F152" s="24"/>
      <c r="G152" s="25"/>
      <c r="H152" s="27"/>
      <c r="I152" s="27" t="s">
        <v>1863</v>
      </c>
      <c r="J152" s="28">
        <v>0</v>
      </c>
      <c r="K152" s="29">
        <v>0</v>
      </c>
      <c r="L152" s="29">
        <v>0</v>
      </c>
      <c r="M152" s="27"/>
      <c r="N152" s="27"/>
      <c r="O152" s="27"/>
      <c r="P152" s="63"/>
      <c r="Q152" s="25"/>
      <c r="R152" s="25"/>
      <c r="S152" s="67"/>
      <c r="T152" s="29" t="e">
        <v>#DIV/0!</v>
      </c>
      <c r="U152" s="28" t="e">
        <v>#DIV/0!</v>
      </c>
      <c r="V152" s="28">
        <v>0</v>
      </c>
      <c r="W152" s="28">
        <v>0</v>
      </c>
      <c r="X152" s="28">
        <v>0</v>
      </c>
      <c r="Y152" s="28">
        <v>0</v>
      </c>
      <c r="Z152" s="28">
        <v>0</v>
      </c>
      <c r="AA152" s="28">
        <v>0</v>
      </c>
      <c r="AB152" s="28">
        <v>0</v>
      </c>
      <c r="AC152" s="28">
        <v>0</v>
      </c>
      <c r="AD152" s="28">
        <v>0</v>
      </c>
      <c r="AE152" s="28">
        <v>0</v>
      </c>
      <c r="AF152" s="28">
        <v>0</v>
      </c>
      <c r="AG152" s="28">
        <v>0</v>
      </c>
      <c r="AH152" s="28">
        <v>0</v>
      </c>
      <c r="AI152" s="28">
        <v>0</v>
      </c>
      <c r="AJ152" s="28">
        <v>0</v>
      </c>
      <c r="AK152" s="28">
        <v>0</v>
      </c>
      <c r="AL152" s="28" t="e">
        <v>#DIV/0!</v>
      </c>
      <c r="AM152" s="28" t="e">
        <v>#DIV/0!</v>
      </c>
      <c r="AN152" s="27"/>
      <c r="AO152" s="24"/>
      <c r="AP152" s="24"/>
      <c r="AQ152" s="24"/>
      <c r="AR152" s="27"/>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row>
    <row r="153" spans="1:107" x14ac:dyDescent="0.3">
      <c r="A153" s="26"/>
      <c r="B153" s="24"/>
      <c r="C153" s="25"/>
      <c r="D153" s="26"/>
      <c r="E153" s="6"/>
      <c r="F153" s="24"/>
      <c r="G153" s="26"/>
      <c r="H153" s="27"/>
      <c r="I153" s="27"/>
      <c r="J153" s="28"/>
      <c r="K153" s="29"/>
      <c r="L153" s="29"/>
      <c r="M153" s="27"/>
      <c r="N153" s="27"/>
      <c r="O153" s="27"/>
      <c r="P153" s="63"/>
      <c r="Q153" s="25"/>
      <c r="R153" s="25"/>
      <c r="S153" s="68"/>
      <c r="T153" s="29"/>
      <c r="U153" s="49"/>
      <c r="V153" s="28"/>
      <c r="W153" s="28"/>
      <c r="X153" s="28"/>
      <c r="Y153" s="28"/>
      <c r="Z153" s="28"/>
      <c r="AA153" s="28"/>
      <c r="AB153" s="28"/>
      <c r="AC153" s="28"/>
      <c r="AD153" s="28"/>
      <c r="AE153" s="28"/>
      <c r="AF153" s="28"/>
      <c r="AG153" s="28"/>
      <c r="AH153" s="28"/>
      <c r="AI153" s="28"/>
      <c r="AJ153" s="28"/>
      <c r="AK153" s="28"/>
      <c r="AL153" s="28"/>
      <c r="AM153" s="28"/>
      <c r="AN153" s="27"/>
      <c r="AO153" s="24"/>
      <c r="AP153" s="24"/>
      <c r="AQ153" s="24"/>
      <c r="AR153" s="27"/>
    </row>
    <row r="154" spans="1:107" x14ac:dyDescent="0.3">
      <c r="A154" s="26"/>
      <c r="B154" s="24"/>
      <c r="C154" s="25"/>
      <c r="D154" s="26"/>
      <c r="E154" s="6"/>
      <c r="F154" s="24"/>
      <c r="G154" s="26"/>
      <c r="H154" s="27"/>
      <c r="I154" s="27"/>
      <c r="J154" s="28"/>
      <c r="K154" s="29"/>
      <c r="L154" s="29"/>
      <c r="M154" s="27"/>
      <c r="N154" s="27"/>
      <c r="O154" s="27"/>
      <c r="P154" s="63"/>
      <c r="Q154" s="25"/>
      <c r="R154" s="25"/>
      <c r="S154" s="67"/>
      <c r="T154" s="29"/>
      <c r="U154" s="28"/>
      <c r="V154" s="28"/>
      <c r="W154" s="28"/>
      <c r="X154" s="28"/>
      <c r="Y154" s="28"/>
      <c r="Z154" s="28"/>
      <c r="AA154" s="28"/>
      <c r="AB154" s="28"/>
      <c r="AC154" s="28"/>
      <c r="AD154" s="28"/>
      <c r="AE154" s="28"/>
      <c r="AF154" s="28"/>
      <c r="AG154" s="28"/>
      <c r="AH154" s="28"/>
      <c r="AI154" s="28"/>
      <c r="AJ154" s="28"/>
      <c r="AK154" s="28"/>
      <c r="AL154" s="28"/>
      <c r="AM154" s="28"/>
      <c r="AN154" s="27"/>
      <c r="AO154" s="24"/>
      <c r="AP154" s="24"/>
      <c r="AQ154" s="24"/>
      <c r="AR154" s="27"/>
    </row>
    <row r="155" spans="1:107" x14ac:dyDescent="0.3">
      <c r="A155" s="26"/>
      <c r="B155" s="24"/>
      <c r="C155" s="25"/>
      <c r="D155" s="26"/>
      <c r="E155" s="6"/>
      <c r="F155" s="24"/>
      <c r="G155" s="26"/>
      <c r="H155" s="27"/>
      <c r="I155" s="27"/>
      <c r="J155" s="28"/>
      <c r="K155" s="29"/>
      <c r="L155" s="29"/>
      <c r="M155" s="27"/>
      <c r="N155" s="27"/>
      <c r="O155" s="27"/>
      <c r="P155" s="63"/>
      <c r="Q155" s="25"/>
      <c r="R155" s="25"/>
      <c r="S155" s="67"/>
      <c r="T155" s="29"/>
      <c r="U155" s="28"/>
      <c r="V155" s="28"/>
      <c r="W155" s="28"/>
      <c r="X155" s="28"/>
      <c r="Y155" s="28"/>
      <c r="Z155" s="28"/>
      <c r="AA155" s="28"/>
      <c r="AB155" s="28"/>
      <c r="AC155" s="28"/>
      <c r="AD155" s="28"/>
      <c r="AE155" s="28"/>
      <c r="AF155" s="28"/>
      <c r="AG155" s="28"/>
      <c r="AH155" s="28"/>
      <c r="AI155" s="28"/>
      <c r="AJ155" s="28"/>
      <c r="AK155" s="28"/>
      <c r="AL155" s="28"/>
      <c r="AM155" s="28"/>
      <c r="AN155" s="27"/>
      <c r="AO155" s="24"/>
      <c r="AP155" s="24"/>
      <c r="AQ155" s="24"/>
      <c r="AR155" s="27"/>
    </row>
    <row r="156" spans="1:107" x14ac:dyDescent="0.3">
      <c r="A156" s="26"/>
      <c r="B156" s="24"/>
      <c r="C156" s="25"/>
      <c r="D156" s="26"/>
      <c r="E156" s="6"/>
      <c r="F156" s="24"/>
      <c r="G156" s="26"/>
      <c r="H156" s="27"/>
      <c r="I156" s="27"/>
      <c r="J156" s="28"/>
      <c r="K156" s="29"/>
      <c r="L156" s="29"/>
      <c r="M156" s="27"/>
      <c r="N156" s="27"/>
      <c r="O156" s="27"/>
      <c r="P156" s="63"/>
      <c r="Q156" s="25"/>
      <c r="R156" s="25"/>
      <c r="S156" s="67"/>
      <c r="T156" s="29"/>
      <c r="U156" s="28"/>
      <c r="V156" s="28"/>
      <c r="W156" s="28"/>
      <c r="X156" s="28"/>
      <c r="Y156" s="28"/>
      <c r="Z156" s="28"/>
      <c r="AA156" s="28"/>
      <c r="AB156" s="28"/>
      <c r="AC156" s="28"/>
      <c r="AD156" s="28"/>
      <c r="AE156" s="28"/>
      <c r="AF156" s="28"/>
      <c r="AG156" s="28"/>
      <c r="AH156" s="28"/>
      <c r="AI156" s="28"/>
      <c r="AJ156" s="28"/>
      <c r="AK156" s="28"/>
      <c r="AL156" s="28"/>
      <c r="AM156" s="28"/>
      <c r="AN156" s="27"/>
      <c r="AO156" s="24"/>
      <c r="AP156" s="24"/>
      <c r="AQ156" s="24"/>
      <c r="AR156" s="27"/>
    </row>
    <row r="157" spans="1:107" x14ac:dyDescent="0.3">
      <c r="A157" s="26"/>
      <c r="B157" s="24"/>
      <c r="C157" s="25"/>
      <c r="D157" s="26"/>
      <c r="E157" s="27"/>
      <c r="F157" s="24"/>
      <c r="G157" s="25"/>
      <c r="H157" s="27"/>
      <c r="I157" s="27"/>
      <c r="J157" s="28"/>
      <c r="K157" s="29"/>
      <c r="L157" s="29"/>
      <c r="M157" s="27"/>
      <c r="N157" s="27"/>
      <c r="O157" s="27"/>
      <c r="P157" s="63"/>
      <c r="Q157" s="25"/>
      <c r="R157" s="25"/>
      <c r="S157" s="67"/>
      <c r="T157" s="29"/>
      <c r="U157" s="28"/>
      <c r="V157" s="28"/>
      <c r="W157" s="28"/>
      <c r="X157" s="28"/>
      <c r="Y157" s="28"/>
      <c r="Z157" s="28"/>
      <c r="AA157" s="28"/>
      <c r="AB157" s="28"/>
      <c r="AC157" s="28"/>
      <c r="AD157" s="28"/>
      <c r="AE157" s="28"/>
      <c r="AF157" s="28"/>
      <c r="AG157" s="28"/>
      <c r="AH157" s="28"/>
      <c r="AI157" s="28"/>
      <c r="AJ157" s="28"/>
      <c r="AK157" s="28"/>
      <c r="AL157" s="28"/>
      <c r="AM157" s="28"/>
      <c r="AN157" s="27"/>
      <c r="AO157" s="24"/>
      <c r="AP157" s="24"/>
      <c r="AQ157" s="24"/>
      <c r="AR157" s="27"/>
    </row>
    <row r="158" spans="1:107" x14ac:dyDescent="0.3">
      <c r="A158" s="26"/>
      <c r="B158" s="24"/>
      <c r="C158" s="25"/>
      <c r="D158" s="26"/>
      <c r="E158" s="6"/>
      <c r="F158" s="24"/>
      <c r="G158" s="26"/>
      <c r="H158" s="27"/>
      <c r="I158" s="27"/>
      <c r="J158" s="28"/>
      <c r="K158" s="29"/>
      <c r="L158" s="29"/>
      <c r="M158" s="27"/>
      <c r="N158" s="27"/>
      <c r="O158" s="27"/>
      <c r="P158" s="63"/>
      <c r="Q158" s="25"/>
      <c r="R158" s="25"/>
      <c r="S158" s="67"/>
      <c r="T158" s="29"/>
      <c r="U158" s="28"/>
      <c r="V158" s="28"/>
      <c r="W158" s="28"/>
      <c r="X158" s="28"/>
      <c r="Y158" s="28"/>
      <c r="Z158" s="28"/>
      <c r="AA158" s="28"/>
      <c r="AB158" s="28"/>
      <c r="AC158" s="28"/>
      <c r="AD158" s="28"/>
      <c r="AE158" s="28"/>
      <c r="AF158" s="28"/>
      <c r="AG158" s="28"/>
      <c r="AH158" s="28"/>
      <c r="AI158" s="28"/>
      <c r="AJ158" s="28"/>
      <c r="AK158" s="28"/>
      <c r="AL158" s="28"/>
      <c r="AM158" s="28"/>
      <c r="AN158" s="27"/>
      <c r="AO158" s="24"/>
      <c r="AP158" s="24"/>
      <c r="AQ158" s="24"/>
      <c r="AR158" s="27"/>
    </row>
    <row r="159" spans="1:107" x14ac:dyDescent="0.3">
      <c r="A159" s="26"/>
      <c r="B159" s="24"/>
      <c r="C159" s="25"/>
      <c r="D159" s="26"/>
      <c r="E159" s="6"/>
      <c r="F159" s="24"/>
      <c r="G159" s="25"/>
      <c r="H159" s="27"/>
      <c r="I159" s="27"/>
      <c r="J159" s="28"/>
      <c r="K159" s="29"/>
      <c r="L159" s="29"/>
      <c r="M159" s="27"/>
      <c r="N159" s="27"/>
      <c r="O159" s="27"/>
      <c r="P159" s="63"/>
      <c r="Q159" s="25"/>
      <c r="R159" s="25"/>
      <c r="S159" s="67"/>
      <c r="T159" s="29"/>
      <c r="U159" s="28"/>
      <c r="V159" s="28"/>
      <c r="W159" s="28"/>
      <c r="X159" s="28"/>
      <c r="Y159" s="28"/>
      <c r="Z159" s="28"/>
      <c r="AA159" s="28"/>
      <c r="AB159" s="28"/>
      <c r="AC159" s="28"/>
      <c r="AD159" s="28"/>
      <c r="AE159" s="28"/>
      <c r="AF159" s="28"/>
      <c r="AG159" s="28"/>
      <c r="AH159" s="28"/>
      <c r="AI159" s="28"/>
      <c r="AJ159" s="28"/>
      <c r="AK159" s="28"/>
      <c r="AL159" s="28"/>
      <c r="AM159" s="28"/>
      <c r="AN159" s="27"/>
      <c r="AO159" s="24"/>
      <c r="AP159" s="24"/>
      <c r="AQ159" s="24"/>
      <c r="AR159" s="27"/>
    </row>
    <row r="160" spans="1:107" x14ac:dyDescent="0.3">
      <c r="A160" s="26"/>
      <c r="B160" s="24"/>
      <c r="C160" s="25"/>
      <c r="D160" s="26"/>
      <c r="E160" s="6"/>
      <c r="F160" s="24"/>
      <c r="G160" s="25"/>
      <c r="H160" s="27"/>
      <c r="I160" s="27"/>
      <c r="J160" s="28"/>
      <c r="K160" s="29"/>
      <c r="L160" s="29"/>
      <c r="M160" s="27"/>
      <c r="N160" s="27"/>
      <c r="O160" s="27"/>
      <c r="P160" s="63"/>
      <c r="Q160" s="25"/>
      <c r="R160" s="25"/>
      <c r="S160" s="67"/>
      <c r="T160" s="29"/>
      <c r="U160" s="28"/>
      <c r="V160" s="28"/>
      <c r="W160" s="28"/>
      <c r="X160" s="28"/>
      <c r="Y160" s="28"/>
      <c r="Z160" s="28"/>
      <c r="AA160" s="28"/>
      <c r="AB160" s="28"/>
      <c r="AC160" s="28"/>
      <c r="AD160" s="28"/>
      <c r="AE160" s="28"/>
      <c r="AF160" s="28"/>
      <c r="AG160" s="28"/>
      <c r="AH160" s="28"/>
      <c r="AI160" s="28"/>
      <c r="AJ160" s="28"/>
      <c r="AK160" s="28"/>
      <c r="AL160" s="28"/>
      <c r="AM160" s="28"/>
      <c r="AN160" s="27"/>
      <c r="AO160" s="24"/>
      <c r="AP160" s="24"/>
      <c r="AQ160" s="24"/>
      <c r="AR160" s="27"/>
    </row>
    <row r="161" spans="1:44" x14ac:dyDescent="0.3">
      <c r="A161" s="26"/>
      <c r="B161" s="24"/>
      <c r="C161" s="25"/>
      <c r="D161" s="26"/>
      <c r="E161" s="6"/>
      <c r="F161" s="24"/>
      <c r="G161" s="26"/>
      <c r="H161" s="27"/>
      <c r="I161" s="27"/>
      <c r="J161" s="28"/>
      <c r="K161" s="29"/>
      <c r="L161" s="29"/>
      <c r="M161" s="27"/>
      <c r="N161" s="27"/>
      <c r="O161" s="27"/>
      <c r="P161" s="63"/>
      <c r="Q161" s="25"/>
      <c r="R161" s="25"/>
      <c r="S161" s="67"/>
      <c r="T161" s="29"/>
      <c r="U161" s="28"/>
      <c r="V161" s="28"/>
      <c r="W161" s="28"/>
      <c r="X161" s="28"/>
      <c r="Y161" s="28"/>
      <c r="Z161" s="28"/>
      <c r="AA161" s="28"/>
      <c r="AB161" s="28"/>
      <c r="AC161" s="28"/>
      <c r="AD161" s="28"/>
      <c r="AE161" s="28"/>
      <c r="AF161" s="28"/>
      <c r="AG161" s="28"/>
      <c r="AH161" s="28"/>
      <c r="AI161" s="28"/>
      <c r="AJ161" s="28"/>
      <c r="AK161" s="28"/>
      <c r="AL161" s="28"/>
      <c r="AM161" s="28"/>
      <c r="AN161" s="27"/>
      <c r="AO161" s="24"/>
      <c r="AP161" s="24"/>
      <c r="AQ161" s="24"/>
      <c r="AR161" s="27"/>
    </row>
    <row r="162" spans="1:44" x14ac:dyDescent="0.3">
      <c r="A162" s="26"/>
      <c r="B162" s="24"/>
      <c r="C162" s="25"/>
      <c r="D162" s="26"/>
      <c r="E162" s="6"/>
      <c r="F162" s="24"/>
      <c r="G162" s="26"/>
      <c r="H162" s="27"/>
      <c r="I162" s="27"/>
      <c r="J162" s="28"/>
      <c r="K162" s="29"/>
      <c r="L162" s="29"/>
      <c r="M162" s="27"/>
      <c r="N162" s="27"/>
      <c r="O162" s="27"/>
      <c r="P162" s="63"/>
      <c r="Q162" s="25"/>
      <c r="R162" s="25"/>
      <c r="S162" s="67"/>
      <c r="T162" s="29"/>
      <c r="U162" s="28"/>
      <c r="V162" s="28"/>
      <c r="W162" s="28"/>
      <c r="X162" s="28"/>
      <c r="Y162" s="28"/>
      <c r="Z162" s="28"/>
      <c r="AA162" s="28"/>
      <c r="AB162" s="28"/>
      <c r="AC162" s="28"/>
      <c r="AD162" s="28"/>
      <c r="AE162" s="28"/>
      <c r="AF162" s="28"/>
      <c r="AG162" s="28"/>
      <c r="AH162" s="28"/>
      <c r="AI162" s="28"/>
      <c r="AJ162" s="28"/>
      <c r="AK162" s="28"/>
      <c r="AL162" s="28"/>
      <c r="AM162" s="28"/>
      <c r="AN162" s="27"/>
      <c r="AO162" s="24"/>
      <c r="AP162" s="24"/>
      <c r="AQ162" s="24"/>
      <c r="AR162" s="27"/>
    </row>
    <row r="163" spans="1:44" x14ac:dyDescent="0.3">
      <c r="A163" s="26"/>
      <c r="B163" s="24"/>
      <c r="C163" s="25"/>
      <c r="D163" s="26"/>
      <c r="E163" s="6"/>
      <c r="F163" s="24"/>
      <c r="G163" s="26"/>
      <c r="H163" s="27"/>
      <c r="I163" s="27"/>
      <c r="J163" s="28"/>
      <c r="K163" s="29"/>
      <c r="L163" s="29"/>
      <c r="M163" s="27"/>
      <c r="N163" s="27"/>
      <c r="O163" s="27"/>
      <c r="P163" s="63"/>
      <c r="Q163" s="25"/>
      <c r="R163" s="25"/>
      <c r="S163" s="67"/>
      <c r="T163" s="29"/>
      <c r="U163" s="28"/>
      <c r="V163" s="28"/>
      <c r="W163" s="28"/>
      <c r="X163" s="28"/>
      <c r="Y163" s="28"/>
      <c r="Z163" s="28"/>
      <c r="AA163" s="28"/>
      <c r="AB163" s="28"/>
      <c r="AC163" s="28"/>
      <c r="AD163" s="28"/>
      <c r="AE163" s="28"/>
      <c r="AF163" s="28"/>
      <c r="AG163" s="28"/>
      <c r="AH163" s="28"/>
      <c r="AI163" s="28"/>
      <c r="AJ163" s="28"/>
      <c r="AK163" s="28"/>
      <c r="AL163" s="28"/>
      <c r="AM163" s="28"/>
      <c r="AN163" s="27"/>
      <c r="AO163" s="24"/>
      <c r="AP163" s="24"/>
      <c r="AQ163" s="24"/>
      <c r="AR163" s="27"/>
    </row>
    <row r="164" spans="1:44" x14ac:dyDescent="0.3">
      <c r="A164" s="26"/>
      <c r="B164" s="24"/>
      <c r="C164" s="25"/>
      <c r="D164" s="26"/>
      <c r="E164" s="6"/>
      <c r="F164" s="24"/>
      <c r="G164" s="26"/>
      <c r="H164" s="27"/>
      <c r="I164" s="27"/>
      <c r="J164" s="28"/>
      <c r="K164" s="29"/>
      <c r="L164" s="29"/>
      <c r="M164" s="27"/>
      <c r="N164" s="27"/>
      <c r="O164" s="27"/>
      <c r="P164" s="63"/>
      <c r="Q164" s="25"/>
      <c r="R164" s="25"/>
      <c r="S164" s="68"/>
      <c r="T164" s="29"/>
      <c r="U164" s="68"/>
      <c r="V164" s="28"/>
      <c r="W164" s="28"/>
      <c r="X164" s="28"/>
      <c r="Y164" s="28"/>
      <c r="Z164" s="28"/>
      <c r="AA164" s="28"/>
      <c r="AB164" s="28"/>
      <c r="AC164" s="28"/>
      <c r="AD164" s="28"/>
      <c r="AE164" s="28"/>
      <c r="AF164" s="28"/>
      <c r="AG164" s="28"/>
      <c r="AH164" s="28"/>
      <c r="AI164" s="28"/>
      <c r="AJ164" s="28"/>
      <c r="AK164" s="28"/>
      <c r="AL164" s="28"/>
      <c r="AM164" s="28"/>
      <c r="AN164" s="27"/>
      <c r="AO164" s="24"/>
      <c r="AP164" s="24"/>
      <c r="AQ164" s="24"/>
      <c r="AR164" s="27"/>
    </row>
    <row r="165" spans="1:44" x14ac:dyDescent="0.3">
      <c r="A165" s="26"/>
      <c r="B165" s="24"/>
      <c r="C165" s="25"/>
      <c r="D165" s="26"/>
      <c r="E165" s="6"/>
      <c r="F165" s="24"/>
      <c r="G165" s="26"/>
      <c r="H165" s="27"/>
      <c r="I165" s="27"/>
      <c r="J165" s="28"/>
      <c r="K165" s="29"/>
      <c r="L165" s="29"/>
      <c r="M165" s="27"/>
      <c r="N165" s="27"/>
      <c r="O165" s="27"/>
      <c r="P165" s="63"/>
      <c r="Q165" s="25"/>
      <c r="R165" s="25"/>
      <c r="S165" s="68"/>
      <c r="T165" s="29"/>
      <c r="U165" s="49"/>
      <c r="V165" s="28"/>
      <c r="W165" s="28"/>
      <c r="X165" s="28"/>
      <c r="Y165" s="28"/>
      <c r="Z165" s="28"/>
      <c r="AA165" s="28"/>
      <c r="AB165" s="28"/>
      <c r="AC165" s="28"/>
      <c r="AD165" s="28"/>
      <c r="AE165" s="28"/>
      <c r="AF165" s="28"/>
      <c r="AG165" s="28"/>
      <c r="AH165" s="28"/>
      <c r="AI165" s="28"/>
      <c r="AJ165" s="28"/>
      <c r="AK165" s="28"/>
      <c r="AL165" s="28"/>
      <c r="AM165" s="28"/>
      <c r="AN165" s="27"/>
      <c r="AO165" s="24"/>
      <c r="AP165" s="24"/>
      <c r="AQ165" s="24"/>
      <c r="AR165" s="27"/>
    </row>
    <row r="166" spans="1:44" x14ac:dyDescent="0.3">
      <c r="A166" s="26"/>
      <c r="B166" s="24"/>
      <c r="C166" s="25"/>
      <c r="D166" s="26"/>
      <c r="E166" s="6"/>
      <c r="F166" s="24"/>
      <c r="G166" s="26"/>
      <c r="H166" s="27"/>
      <c r="I166" s="27"/>
      <c r="J166" s="28"/>
      <c r="K166" s="29"/>
      <c r="L166" s="29"/>
      <c r="M166" s="27"/>
      <c r="N166" s="27"/>
      <c r="O166" s="27"/>
      <c r="P166" s="63"/>
      <c r="Q166" s="25"/>
      <c r="R166" s="25"/>
      <c r="S166" s="67"/>
      <c r="T166" s="29"/>
      <c r="U166" s="28"/>
      <c r="V166" s="28"/>
      <c r="W166" s="28"/>
      <c r="X166" s="28"/>
      <c r="Y166" s="28"/>
      <c r="Z166" s="28"/>
      <c r="AA166" s="28"/>
      <c r="AB166" s="28"/>
      <c r="AC166" s="28"/>
      <c r="AD166" s="28"/>
      <c r="AE166" s="28"/>
      <c r="AF166" s="28"/>
      <c r="AG166" s="28"/>
      <c r="AH166" s="28"/>
      <c r="AI166" s="28"/>
      <c r="AJ166" s="28"/>
      <c r="AK166" s="28"/>
      <c r="AL166" s="28"/>
      <c r="AM166" s="28"/>
      <c r="AN166" s="27"/>
      <c r="AO166" s="24"/>
      <c r="AP166" s="24"/>
      <c r="AQ166" s="24"/>
      <c r="AR166" s="27"/>
    </row>
    <row r="167" spans="1:44" x14ac:dyDescent="0.3">
      <c r="A167" s="26"/>
      <c r="B167" s="24"/>
      <c r="C167" s="25"/>
      <c r="D167" s="26"/>
      <c r="E167" s="6"/>
      <c r="F167" s="24"/>
      <c r="G167" s="26"/>
      <c r="H167" s="27"/>
      <c r="I167" s="27"/>
      <c r="J167" s="28"/>
      <c r="K167" s="29"/>
      <c r="L167" s="29"/>
      <c r="M167" s="27"/>
      <c r="N167" s="27"/>
      <c r="O167" s="27"/>
      <c r="P167" s="63"/>
      <c r="Q167" s="25"/>
      <c r="R167" s="25"/>
      <c r="S167" s="67"/>
      <c r="T167" s="29"/>
      <c r="U167" s="28"/>
      <c r="V167" s="28"/>
      <c r="W167" s="28"/>
      <c r="X167" s="28"/>
      <c r="Y167" s="28"/>
      <c r="Z167" s="28"/>
      <c r="AA167" s="28"/>
      <c r="AB167" s="28"/>
      <c r="AC167" s="28"/>
      <c r="AD167" s="28"/>
      <c r="AE167" s="28"/>
      <c r="AF167" s="28"/>
      <c r="AG167" s="28"/>
      <c r="AH167" s="28"/>
      <c r="AI167" s="28"/>
      <c r="AJ167" s="28"/>
      <c r="AK167" s="28"/>
      <c r="AL167" s="28"/>
      <c r="AM167" s="28"/>
      <c r="AN167" s="27"/>
      <c r="AO167" s="24"/>
      <c r="AP167" s="24"/>
      <c r="AQ167" s="24"/>
      <c r="AR167" s="27"/>
    </row>
    <row r="168" spans="1:44" x14ac:dyDescent="0.3">
      <c r="A168" s="26"/>
      <c r="B168" s="24"/>
      <c r="C168" s="25"/>
      <c r="D168" s="26"/>
      <c r="E168" s="6"/>
      <c r="F168" s="24"/>
      <c r="G168" s="26"/>
      <c r="H168" s="27"/>
      <c r="I168" s="27"/>
      <c r="J168" s="28"/>
      <c r="K168" s="29"/>
      <c r="L168" s="29"/>
      <c r="M168" s="27"/>
      <c r="N168" s="27"/>
      <c r="O168" s="27"/>
      <c r="P168" s="63"/>
      <c r="Q168" s="25"/>
      <c r="R168" s="25"/>
      <c r="S168" s="67"/>
      <c r="T168" s="29"/>
      <c r="U168" s="28"/>
      <c r="V168" s="28"/>
      <c r="W168" s="28"/>
      <c r="X168" s="28"/>
      <c r="Y168" s="28"/>
      <c r="Z168" s="28"/>
      <c r="AA168" s="28"/>
      <c r="AB168" s="28"/>
      <c r="AC168" s="28"/>
      <c r="AD168" s="28"/>
      <c r="AE168" s="28"/>
      <c r="AF168" s="28"/>
      <c r="AG168" s="28"/>
      <c r="AH168" s="28"/>
      <c r="AI168" s="28"/>
      <c r="AJ168" s="28"/>
      <c r="AK168" s="28"/>
      <c r="AL168" s="28"/>
      <c r="AM168" s="28"/>
      <c r="AN168" s="27"/>
      <c r="AO168" s="24"/>
      <c r="AP168" s="24"/>
      <c r="AQ168" s="24"/>
      <c r="AR168" s="27"/>
    </row>
    <row r="169" spans="1:44" x14ac:dyDescent="0.3">
      <c r="A169" s="26"/>
      <c r="B169" s="24"/>
      <c r="C169" s="25"/>
      <c r="D169" s="26"/>
      <c r="E169" s="6"/>
      <c r="F169" s="24"/>
      <c r="G169" s="25"/>
      <c r="H169" s="27"/>
      <c r="I169" s="27"/>
      <c r="J169" s="28"/>
      <c r="K169" s="29"/>
      <c r="L169" s="29"/>
      <c r="M169" s="27"/>
      <c r="N169" s="46"/>
      <c r="O169" s="27"/>
      <c r="P169" s="63"/>
      <c r="Q169" s="25"/>
      <c r="R169" s="25"/>
      <c r="S169" s="67"/>
      <c r="T169" s="29"/>
      <c r="U169" s="28"/>
      <c r="V169" s="28"/>
      <c r="W169" s="28"/>
      <c r="X169" s="28"/>
      <c r="Y169" s="28"/>
      <c r="Z169" s="28"/>
      <c r="AA169" s="28"/>
      <c r="AB169" s="28"/>
      <c r="AC169" s="28"/>
      <c r="AD169" s="28"/>
      <c r="AE169" s="28"/>
      <c r="AF169" s="28"/>
      <c r="AG169" s="28"/>
      <c r="AH169" s="28"/>
      <c r="AI169" s="28"/>
      <c r="AJ169" s="28"/>
      <c r="AK169" s="28"/>
      <c r="AL169" s="28"/>
      <c r="AM169" s="28"/>
      <c r="AN169" s="27"/>
      <c r="AO169" s="24"/>
      <c r="AP169" s="24"/>
      <c r="AQ169" s="24"/>
      <c r="AR169" s="27"/>
    </row>
    <row r="170" spans="1:44" x14ac:dyDescent="0.3">
      <c r="A170" s="26"/>
      <c r="B170" s="24"/>
      <c r="C170" s="25"/>
      <c r="D170" s="26"/>
      <c r="E170" s="6"/>
      <c r="F170" s="24"/>
      <c r="G170" s="26"/>
      <c r="H170" s="27"/>
      <c r="I170" s="27"/>
      <c r="J170" s="28"/>
      <c r="K170" s="29"/>
      <c r="L170" s="29"/>
      <c r="M170" s="27"/>
      <c r="N170" s="27"/>
      <c r="O170" s="27"/>
      <c r="P170" s="63"/>
      <c r="Q170" s="25"/>
      <c r="R170" s="25"/>
      <c r="S170" s="67"/>
      <c r="T170" s="29"/>
      <c r="U170" s="28"/>
      <c r="V170" s="28"/>
      <c r="W170" s="28"/>
      <c r="X170" s="28"/>
      <c r="Y170" s="28"/>
      <c r="Z170" s="28"/>
      <c r="AA170" s="28"/>
      <c r="AB170" s="28"/>
      <c r="AC170" s="28"/>
      <c r="AD170" s="28"/>
      <c r="AE170" s="28"/>
      <c r="AF170" s="28"/>
      <c r="AG170" s="28"/>
      <c r="AH170" s="28"/>
      <c r="AI170" s="28"/>
      <c r="AJ170" s="28"/>
      <c r="AK170" s="28"/>
      <c r="AL170" s="28"/>
      <c r="AM170" s="28"/>
      <c r="AN170" s="27"/>
      <c r="AO170" s="24"/>
      <c r="AP170" s="24"/>
      <c r="AQ170" s="24"/>
      <c r="AR170" s="27"/>
    </row>
    <row r="171" spans="1:44" x14ac:dyDescent="0.3">
      <c r="A171" s="26"/>
      <c r="B171" s="24"/>
      <c r="C171" s="25"/>
      <c r="D171" s="26"/>
      <c r="E171" s="6"/>
      <c r="F171" s="24"/>
      <c r="G171" s="25"/>
      <c r="H171" s="27"/>
      <c r="I171" s="27"/>
      <c r="J171" s="28"/>
      <c r="K171" s="29"/>
      <c r="L171" s="29"/>
      <c r="M171" s="27"/>
      <c r="N171" s="27"/>
      <c r="O171" s="27"/>
      <c r="P171" s="63"/>
      <c r="Q171" s="25"/>
      <c r="R171" s="25"/>
      <c r="S171" s="67"/>
      <c r="T171" s="29"/>
      <c r="U171" s="28"/>
      <c r="V171" s="28"/>
      <c r="W171" s="28"/>
      <c r="X171" s="28"/>
      <c r="Y171" s="28"/>
      <c r="Z171" s="28"/>
      <c r="AA171" s="28"/>
      <c r="AB171" s="28"/>
      <c r="AC171" s="28"/>
      <c r="AD171" s="28"/>
      <c r="AE171" s="28"/>
      <c r="AF171" s="28"/>
      <c r="AG171" s="28"/>
      <c r="AH171" s="28"/>
      <c r="AI171" s="28"/>
      <c r="AJ171" s="28"/>
      <c r="AK171" s="28"/>
      <c r="AL171" s="28"/>
      <c r="AM171" s="28"/>
      <c r="AN171" s="27"/>
      <c r="AO171" s="24"/>
      <c r="AP171" s="24"/>
      <c r="AQ171" s="24"/>
      <c r="AR171" s="27"/>
    </row>
    <row r="172" spans="1:44" x14ac:dyDescent="0.3">
      <c r="A172" s="26"/>
      <c r="B172" s="24"/>
      <c r="C172" s="25"/>
      <c r="D172" s="26"/>
      <c r="E172" s="6"/>
      <c r="F172" s="24"/>
      <c r="G172" s="25"/>
      <c r="H172" s="27"/>
      <c r="I172" s="27"/>
      <c r="J172" s="28"/>
      <c r="K172" s="29"/>
      <c r="L172" s="29"/>
      <c r="M172" s="27"/>
      <c r="N172" s="27"/>
      <c r="O172" s="27"/>
      <c r="P172" s="63"/>
      <c r="Q172" s="25"/>
      <c r="R172" s="25"/>
      <c r="S172" s="67"/>
      <c r="T172" s="29"/>
      <c r="U172" s="28"/>
      <c r="V172" s="28"/>
      <c r="W172" s="28"/>
      <c r="X172" s="28"/>
      <c r="Y172" s="28"/>
      <c r="Z172" s="28"/>
      <c r="AA172" s="28"/>
      <c r="AB172" s="28"/>
      <c r="AC172" s="28"/>
      <c r="AD172" s="28"/>
      <c r="AE172" s="28"/>
      <c r="AF172" s="28"/>
      <c r="AG172" s="28"/>
      <c r="AH172" s="28"/>
      <c r="AI172" s="28"/>
      <c r="AJ172" s="28"/>
      <c r="AK172" s="28"/>
      <c r="AL172" s="28"/>
      <c r="AM172" s="28"/>
      <c r="AN172" s="27"/>
      <c r="AO172" s="24"/>
      <c r="AP172" s="24"/>
      <c r="AQ172" s="24"/>
      <c r="AR172" s="27"/>
    </row>
    <row r="173" spans="1:44" x14ac:dyDescent="0.3">
      <c r="A173" s="26"/>
      <c r="B173" s="24"/>
      <c r="C173" s="25"/>
      <c r="D173" s="26"/>
      <c r="E173" s="6"/>
      <c r="F173" s="24"/>
      <c r="G173" s="26"/>
      <c r="H173" s="27"/>
      <c r="I173" s="27"/>
      <c r="J173" s="28"/>
      <c r="K173" s="29"/>
      <c r="L173" s="29"/>
      <c r="M173" s="27"/>
      <c r="N173" s="27"/>
      <c r="O173" s="27"/>
      <c r="P173" s="63"/>
      <c r="Q173" s="25"/>
      <c r="R173" s="25"/>
      <c r="S173" s="67"/>
      <c r="T173" s="29"/>
      <c r="U173" s="28"/>
      <c r="V173" s="28"/>
      <c r="W173" s="28"/>
      <c r="X173" s="28"/>
      <c r="Y173" s="28"/>
      <c r="Z173" s="28"/>
      <c r="AA173" s="28"/>
      <c r="AB173" s="28"/>
      <c r="AC173" s="28"/>
      <c r="AD173" s="28"/>
      <c r="AE173" s="28"/>
      <c r="AF173" s="28"/>
      <c r="AG173" s="28"/>
      <c r="AH173" s="28"/>
      <c r="AI173" s="28"/>
      <c r="AJ173" s="28"/>
      <c r="AK173" s="28"/>
      <c r="AL173" s="28"/>
      <c r="AM173" s="28"/>
      <c r="AN173" s="27"/>
      <c r="AO173" s="24"/>
      <c r="AP173" s="24"/>
      <c r="AQ173" s="24"/>
      <c r="AR173" s="27"/>
    </row>
    <row r="174" spans="1:44" x14ac:dyDescent="0.3">
      <c r="A174" s="26"/>
      <c r="B174" s="24"/>
      <c r="C174" s="25"/>
      <c r="D174" s="26"/>
      <c r="E174" s="6"/>
      <c r="F174" s="24"/>
      <c r="G174" s="26"/>
      <c r="H174" s="27"/>
      <c r="I174" s="27"/>
      <c r="J174" s="28"/>
      <c r="K174" s="29"/>
      <c r="L174" s="29"/>
      <c r="M174" s="27"/>
      <c r="N174" s="27"/>
      <c r="O174" s="27"/>
      <c r="P174" s="63"/>
      <c r="Q174" s="25"/>
      <c r="R174" s="25"/>
      <c r="S174" s="67"/>
      <c r="T174" s="29"/>
      <c r="U174" s="28"/>
      <c r="V174" s="28"/>
      <c r="W174" s="28"/>
      <c r="X174" s="28"/>
      <c r="Y174" s="28"/>
      <c r="Z174" s="28"/>
      <c r="AA174" s="28"/>
      <c r="AB174" s="28"/>
      <c r="AC174" s="28"/>
      <c r="AD174" s="28"/>
      <c r="AE174" s="28"/>
      <c r="AF174" s="28"/>
      <c r="AG174" s="28"/>
      <c r="AH174" s="28"/>
      <c r="AI174" s="28"/>
      <c r="AJ174" s="28"/>
      <c r="AK174" s="28"/>
      <c r="AL174" s="28"/>
      <c r="AM174" s="28"/>
      <c r="AN174" s="27"/>
      <c r="AO174" s="24"/>
      <c r="AP174" s="24"/>
      <c r="AQ174" s="24"/>
      <c r="AR174" s="27"/>
    </row>
    <row r="175" spans="1:44" x14ac:dyDescent="0.3">
      <c r="A175" s="26"/>
      <c r="B175" s="24"/>
      <c r="C175" s="25"/>
      <c r="D175" s="26"/>
      <c r="E175" s="6"/>
      <c r="F175" s="24"/>
      <c r="G175" s="26"/>
      <c r="H175" s="27"/>
      <c r="I175" s="27"/>
      <c r="J175" s="28"/>
      <c r="K175" s="29"/>
      <c r="L175" s="29"/>
      <c r="M175" s="27"/>
      <c r="N175" s="27"/>
      <c r="O175" s="27"/>
      <c r="P175" s="63"/>
      <c r="Q175" s="25"/>
      <c r="R175" s="25"/>
      <c r="S175" s="68"/>
      <c r="T175" s="29"/>
      <c r="U175" s="49"/>
      <c r="V175" s="28"/>
      <c r="W175" s="28"/>
      <c r="X175" s="28"/>
      <c r="Y175" s="28"/>
      <c r="Z175" s="28"/>
      <c r="AA175" s="28"/>
      <c r="AB175" s="28"/>
      <c r="AC175" s="28"/>
      <c r="AD175" s="28"/>
      <c r="AE175" s="28"/>
      <c r="AF175" s="28"/>
      <c r="AG175" s="28"/>
      <c r="AH175" s="28"/>
      <c r="AI175" s="28"/>
      <c r="AJ175" s="28"/>
      <c r="AK175" s="28"/>
      <c r="AL175" s="28"/>
      <c r="AM175" s="28"/>
      <c r="AN175" s="27"/>
      <c r="AO175" s="24"/>
      <c r="AP175" s="24"/>
      <c r="AQ175" s="24"/>
      <c r="AR175" s="27"/>
    </row>
    <row r="176" spans="1:44" x14ac:dyDescent="0.3">
      <c r="A176" s="26"/>
      <c r="B176" s="24"/>
      <c r="C176" s="25"/>
      <c r="D176" s="26"/>
      <c r="E176" s="6"/>
      <c r="F176" s="24"/>
      <c r="G176" s="26"/>
      <c r="H176" s="27"/>
      <c r="I176" s="27"/>
      <c r="J176" s="28"/>
      <c r="K176" s="29"/>
      <c r="L176" s="29"/>
      <c r="M176" s="27"/>
      <c r="N176" s="27"/>
      <c r="O176" s="27"/>
      <c r="P176" s="63"/>
      <c r="Q176" s="25"/>
      <c r="R176" s="25"/>
      <c r="S176" s="67"/>
      <c r="T176" s="29"/>
      <c r="U176" s="28"/>
      <c r="V176" s="28"/>
      <c r="W176" s="28"/>
      <c r="X176" s="28"/>
      <c r="Y176" s="28"/>
      <c r="Z176" s="28"/>
      <c r="AA176" s="28"/>
      <c r="AB176" s="28"/>
      <c r="AC176" s="28"/>
      <c r="AD176" s="28"/>
      <c r="AE176" s="28"/>
      <c r="AF176" s="28"/>
      <c r="AG176" s="28"/>
      <c r="AH176" s="28"/>
      <c r="AI176" s="28"/>
      <c r="AJ176" s="28"/>
      <c r="AK176" s="28"/>
      <c r="AL176" s="28"/>
      <c r="AM176" s="28"/>
      <c r="AN176" s="27"/>
      <c r="AO176" s="24"/>
      <c r="AP176" s="24"/>
      <c r="AQ176" s="24"/>
      <c r="AR176" s="27"/>
    </row>
    <row r="177" spans="1:51" x14ac:dyDescent="0.3">
      <c r="A177" s="26"/>
      <c r="B177" s="24"/>
      <c r="C177" s="25"/>
      <c r="D177" s="26"/>
      <c r="E177" s="6"/>
      <c r="F177" s="24"/>
      <c r="G177" s="26"/>
      <c r="H177" s="27"/>
      <c r="I177" s="27"/>
      <c r="J177" s="28"/>
      <c r="K177" s="29"/>
      <c r="L177" s="29"/>
      <c r="M177" s="27"/>
      <c r="N177" s="27"/>
      <c r="O177" s="27"/>
      <c r="P177" s="63"/>
      <c r="Q177" s="25"/>
      <c r="R177" s="25"/>
      <c r="S177" s="67"/>
      <c r="T177" s="29"/>
      <c r="U177" s="28"/>
      <c r="V177" s="28"/>
      <c r="W177" s="28"/>
      <c r="X177" s="28"/>
      <c r="Y177" s="28"/>
      <c r="Z177" s="28"/>
      <c r="AA177" s="28"/>
      <c r="AB177" s="28"/>
      <c r="AC177" s="28"/>
      <c r="AD177" s="28"/>
      <c r="AE177" s="28"/>
      <c r="AF177" s="28"/>
      <c r="AG177" s="28"/>
      <c r="AH177" s="28"/>
      <c r="AI177" s="28"/>
      <c r="AJ177" s="28"/>
      <c r="AK177" s="28"/>
      <c r="AL177" s="28"/>
      <c r="AM177" s="28"/>
      <c r="AN177" s="27"/>
      <c r="AO177" s="24"/>
      <c r="AP177" s="24"/>
      <c r="AQ177" s="24"/>
      <c r="AR177" s="27"/>
    </row>
    <row r="178" spans="1:51" x14ac:dyDescent="0.3">
      <c r="A178" s="26"/>
      <c r="B178" s="24"/>
      <c r="C178" s="25"/>
      <c r="D178" s="26"/>
      <c r="E178" s="6"/>
      <c r="F178" s="24"/>
      <c r="G178" s="26"/>
      <c r="H178" s="27"/>
      <c r="I178" s="27"/>
      <c r="J178" s="28"/>
      <c r="K178" s="29"/>
      <c r="L178" s="29"/>
      <c r="M178" s="27"/>
      <c r="N178" s="27"/>
      <c r="O178" s="27"/>
      <c r="P178" s="63"/>
      <c r="Q178" s="25"/>
      <c r="R178" s="25"/>
      <c r="S178" s="67"/>
      <c r="T178" s="29"/>
      <c r="U178" s="28"/>
      <c r="V178" s="28"/>
      <c r="W178" s="28"/>
      <c r="X178" s="28"/>
      <c r="Y178" s="28"/>
      <c r="Z178" s="28"/>
      <c r="AA178" s="28"/>
      <c r="AB178" s="28"/>
      <c r="AC178" s="28"/>
      <c r="AD178" s="28"/>
      <c r="AE178" s="28"/>
      <c r="AF178" s="28"/>
      <c r="AG178" s="28"/>
      <c r="AH178" s="28"/>
      <c r="AI178" s="28"/>
      <c r="AJ178" s="28"/>
      <c r="AK178" s="28"/>
      <c r="AL178" s="28"/>
      <c r="AM178" s="28"/>
      <c r="AN178" s="27"/>
      <c r="AO178" s="24"/>
      <c r="AP178" s="24"/>
      <c r="AQ178" s="24"/>
      <c r="AR178" s="27"/>
    </row>
    <row r="179" spans="1:51" x14ac:dyDescent="0.3">
      <c r="A179" s="26"/>
      <c r="B179" s="24"/>
      <c r="C179" s="25"/>
      <c r="D179" s="26"/>
      <c r="E179" s="6"/>
      <c r="F179" s="24"/>
      <c r="G179" s="26"/>
      <c r="H179" s="27"/>
      <c r="I179" s="27"/>
      <c r="J179" s="34"/>
      <c r="K179" s="34"/>
      <c r="L179" s="34"/>
      <c r="M179" s="27"/>
      <c r="N179" s="27"/>
      <c r="O179" s="27"/>
      <c r="P179" s="63"/>
      <c r="Q179" s="25"/>
      <c r="R179" s="25"/>
      <c r="S179" s="67"/>
      <c r="T179" s="29"/>
      <c r="U179" s="28"/>
      <c r="V179" s="28"/>
      <c r="W179" s="28"/>
      <c r="X179" s="28"/>
      <c r="Y179" s="28"/>
      <c r="Z179" s="28"/>
      <c r="AA179" s="28"/>
      <c r="AB179" s="28"/>
      <c r="AC179" s="28"/>
      <c r="AD179" s="28"/>
      <c r="AE179" s="28"/>
      <c r="AF179" s="28"/>
      <c r="AG179" s="28"/>
      <c r="AH179" s="28"/>
      <c r="AI179" s="28"/>
      <c r="AJ179" s="28"/>
      <c r="AK179" s="28"/>
      <c r="AL179" s="28"/>
      <c r="AM179" s="28"/>
      <c r="AN179" s="27"/>
      <c r="AO179" s="24"/>
      <c r="AP179" s="24"/>
      <c r="AQ179" s="24"/>
      <c r="AR179" s="27"/>
    </row>
    <row r="180" spans="1:51" s="2" customFormat="1" x14ac:dyDescent="0.3">
      <c r="A180" s="26"/>
      <c r="B180" s="24"/>
      <c r="C180" s="25"/>
      <c r="D180" s="26"/>
      <c r="E180" s="6"/>
      <c r="F180" s="24"/>
      <c r="G180" s="26"/>
      <c r="H180" s="27"/>
      <c r="I180" s="27"/>
      <c r="J180" s="28"/>
      <c r="K180" s="29"/>
      <c r="L180" s="29"/>
      <c r="M180" s="25"/>
      <c r="N180" s="47"/>
      <c r="O180" s="27"/>
      <c r="P180" s="27"/>
      <c r="Q180" s="27"/>
      <c r="R180" s="63"/>
      <c r="S180" s="25"/>
      <c r="T180" s="25"/>
      <c r="U180" s="64"/>
      <c r="V180" s="29"/>
      <c r="W180" s="29"/>
      <c r="X180" s="29"/>
      <c r="Y180" s="29"/>
      <c r="Z180" s="29"/>
      <c r="AA180" s="29"/>
      <c r="AB180" s="29"/>
      <c r="AC180" s="29"/>
      <c r="AD180" s="29"/>
      <c r="AE180" s="29"/>
      <c r="AF180" s="29"/>
      <c r="AG180" s="28"/>
      <c r="AH180" s="28"/>
      <c r="AI180" s="28"/>
      <c r="AJ180" s="28"/>
      <c r="AK180" s="28"/>
      <c r="AL180" s="28"/>
      <c r="AM180" s="28"/>
      <c r="AN180" s="66"/>
      <c r="AO180" s="24"/>
      <c r="AP180" s="24"/>
      <c r="AQ180" s="24"/>
      <c r="AR180" s="27"/>
    </row>
    <row r="181" spans="1:51" s="2" customFormat="1" x14ac:dyDescent="0.3">
      <c r="A181" s="26"/>
      <c r="B181" s="24"/>
      <c r="C181" s="25"/>
      <c r="D181" s="26"/>
      <c r="E181" s="6"/>
      <c r="F181" s="24"/>
      <c r="G181" s="26"/>
      <c r="H181" s="27"/>
      <c r="I181" s="27"/>
      <c r="J181" s="28"/>
      <c r="K181" s="29"/>
      <c r="L181" s="29"/>
      <c r="M181" s="27"/>
      <c r="N181" s="47"/>
      <c r="O181" s="27"/>
      <c r="P181" s="27"/>
      <c r="Q181" s="27"/>
      <c r="R181" s="63"/>
      <c r="S181" s="25"/>
      <c r="T181" s="25"/>
      <c r="U181" s="64"/>
      <c r="V181" s="29"/>
      <c r="W181" s="29"/>
      <c r="X181" s="29"/>
      <c r="Y181" s="29"/>
      <c r="Z181" s="29"/>
      <c r="AA181" s="29"/>
      <c r="AB181" s="29"/>
      <c r="AC181" s="29"/>
      <c r="AD181" s="29"/>
      <c r="AE181" s="29"/>
      <c r="AF181" s="29"/>
      <c r="AG181" s="28"/>
      <c r="AH181" s="28"/>
      <c r="AI181" s="28"/>
      <c r="AJ181" s="28"/>
      <c r="AK181" s="28"/>
      <c r="AL181" s="28"/>
      <c r="AM181" s="28"/>
      <c r="AN181" s="66"/>
      <c r="AO181" s="24"/>
      <c r="AP181" s="24"/>
      <c r="AQ181" s="24"/>
      <c r="AR181" s="27"/>
      <c r="AS181" s="4"/>
      <c r="AX181" s="5"/>
      <c r="AY181" s="5"/>
    </row>
    <row r="182" spans="1:51" s="2" customFormat="1" x14ac:dyDescent="0.3">
      <c r="A182" s="26"/>
      <c r="B182" s="24"/>
      <c r="C182" s="25"/>
      <c r="D182" s="26"/>
      <c r="E182" s="6"/>
      <c r="F182" s="24"/>
      <c r="G182" s="26"/>
      <c r="H182" s="27"/>
      <c r="I182" s="27"/>
      <c r="J182" s="28"/>
      <c r="K182" s="29"/>
      <c r="L182" s="29"/>
      <c r="M182" s="27"/>
      <c r="N182" s="47"/>
      <c r="O182" s="27"/>
      <c r="P182" s="27"/>
      <c r="Q182" s="27"/>
      <c r="R182" s="63"/>
      <c r="S182" s="25"/>
      <c r="T182" s="25"/>
      <c r="U182" s="64"/>
      <c r="V182" s="29"/>
      <c r="W182" s="29"/>
      <c r="X182" s="29"/>
      <c r="Y182" s="29"/>
      <c r="Z182" s="29"/>
      <c r="AA182" s="29"/>
      <c r="AB182" s="29"/>
      <c r="AC182" s="29"/>
      <c r="AD182" s="29"/>
      <c r="AE182" s="29"/>
      <c r="AF182" s="29"/>
      <c r="AG182" s="28"/>
      <c r="AH182" s="28"/>
      <c r="AI182" s="28"/>
      <c r="AJ182" s="28"/>
      <c r="AK182" s="28"/>
      <c r="AL182" s="28"/>
      <c r="AM182" s="28"/>
      <c r="AN182" s="66"/>
      <c r="AO182" s="24"/>
      <c r="AP182" s="24"/>
      <c r="AQ182" s="24"/>
      <c r="AR182" s="27"/>
      <c r="AS182" s="4"/>
      <c r="AX182" s="5"/>
      <c r="AY182" s="5"/>
    </row>
    <row r="183" spans="1:51" s="2" customFormat="1" x14ac:dyDescent="0.3">
      <c r="A183" s="26"/>
      <c r="B183" s="24"/>
      <c r="C183" s="25"/>
      <c r="D183" s="26"/>
      <c r="E183" s="6"/>
      <c r="F183" s="24"/>
      <c r="G183" s="26"/>
      <c r="H183" s="27"/>
      <c r="I183" s="27"/>
      <c r="J183" s="28"/>
      <c r="K183" s="29"/>
      <c r="L183" s="29"/>
      <c r="M183" s="27"/>
      <c r="N183" s="47"/>
      <c r="O183" s="27"/>
      <c r="P183" s="27"/>
      <c r="Q183" s="27"/>
      <c r="R183" s="63"/>
      <c r="S183" s="25"/>
      <c r="T183" s="25"/>
      <c r="U183" s="64"/>
      <c r="V183" s="29"/>
      <c r="W183" s="29"/>
      <c r="X183" s="29"/>
      <c r="Y183" s="29"/>
      <c r="Z183" s="29"/>
      <c r="AA183" s="29"/>
      <c r="AB183" s="29"/>
      <c r="AC183" s="29"/>
      <c r="AD183" s="29"/>
      <c r="AE183" s="29"/>
      <c r="AF183" s="29"/>
      <c r="AG183" s="28"/>
      <c r="AH183" s="28"/>
      <c r="AI183" s="28"/>
      <c r="AJ183" s="28"/>
      <c r="AK183" s="28"/>
      <c r="AL183" s="28"/>
      <c r="AM183" s="28"/>
      <c r="AN183" s="78"/>
      <c r="AO183" s="24"/>
      <c r="AP183" s="24"/>
      <c r="AQ183" s="24"/>
      <c r="AR183" s="27"/>
      <c r="AS183" s="4"/>
      <c r="AX183" s="5"/>
      <c r="AY183" s="5"/>
    </row>
    <row r="184" spans="1:51" s="2" customFormat="1" x14ac:dyDescent="0.3">
      <c r="A184" s="26"/>
      <c r="B184" s="24"/>
      <c r="C184" s="25"/>
      <c r="D184" s="26"/>
      <c r="E184" s="6"/>
      <c r="F184" s="24"/>
      <c r="G184" s="26"/>
      <c r="H184" s="27"/>
      <c r="I184" s="27"/>
      <c r="J184" s="28"/>
      <c r="K184" s="29"/>
      <c r="L184" s="29"/>
      <c r="M184" s="27"/>
      <c r="N184" s="47"/>
      <c r="O184" s="27"/>
      <c r="P184" s="27"/>
      <c r="Q184" s="27"/>
      <c r="R184" s="63"/>
      <c r="S184" s="25"/>
      <c r="T184" s="25"/>
      <c r="U184" s="64"/>
      <c r="V184" s="29"/>
      <c r="W184" s="29"/>
      <c r="X184" s="29"/>
      <c r="Y184" s="29"/>
      <c r="Z184" s="29"/>
      <c r="AA184" s="29"/>
      <c r="AB184" s="29"/>
      <c r="AC184" s="29"/>
      <c r="AD184" s="29"/>
      <c r="AE184" s="29"/>
      <c r="AF184" s="29"/>
      <c r="AG184" s="28"/>
      <c r="AH184" s="28"/>
      <c r="AI184" s="28"/>
      <c r="AJ184" s="28"/>
      <c r="AK184" s="28"/>
      <c r="AL184" s="28"/>
      <c r="AM184" s="28"/>
      <c r="AN184" s="66"/>
      <c r="AO184" s="24"/>
      <c r="AP184" s="24"/>
      <c r="AQ184" s="24"/>
      <c r="AR184" s="27"/>
      <c r="AS184" s="4"/>
      <c r="AX184" s="5"/>
      <c r="AY184" s="5"/>
    </row>
    <row r="185" spans="1:51" s="2" customFormat="1" x14ac:dyDescent="0.3">
      <c r="A185" s="26"/>
      <c r="B185" s="24"/>
      <c r="C185" s="25"/>
      <c r="D185" s="26"/>
      <c r="E185" s="6"/>
      <c r="F185" s="24"/>
      <c r="G185" s="26"/>
      <c r="H185" s="27"/>
      <c r="I185" s="27"/>
      <c r="J185" s="28"/>
      <c r="K185" s="29"/>
      <c r="L185" s="29"/>
      <c r="M185" s="27"/>
      <c r="N185" s="47"/>
      <c r="O185" s="27"/>
      <c r="P185" s="27"/>
      <c r="Q185" s="27"/>
      <c r="R185" s="63"/>
      <c r="S185" s="25"/>
      <c r="T185" s="25"/>
      <c r="U185" s="64"/>
      <c r="V185" s="29"/>
      <c r="W185" s="29"/>
      <c r="X185" s="29"/>
      <c r="Y185" s="29"/>
      <c r="Z185" s="29"/>
      <c r="AA185" s="29"/>
      <c r="AB185" s="29"/>
      <c r="AC185" s="29"/>
      <c r="AD185" s="29"/>
      <c r="AE185" s="29"/>
      <c r="AF185" s="29"/>
      <c r="AG185" s="28"/>
      <c r="AH185" s="28"/>
      <c r="AI185" s="28"/>
      <c r="AJ185" s="28"/>
      <c r="AK185" s="28"/>
      <c r="AL185" s="28"/>
      <c r="AM185" s="28"/>
      <c r="AN185" s="66"/>
      <c r="AO185" s="24"/>
      <c r="AP185" s="24"/>
      <c r="AQ185" s="24"/>
      <c r="AR185" s="27"/>
      <c r="AS185" s="4"/>
      <c r="AX185" s="5"/>
      <c r="AY185" s="5"/>
    </row>
    <row r="186" spans="1:51" s="2" customFormat="1" x14ac:dyDescent="0.3">
      <c r="A186" s="26"/>
      <c r="B186" s="24"/>
      <c r="C186" s="25"/>
      <c r="D186" s="26"/>
      <c r="E186" s="6"/>
      <c r="F186" s="24"/>
      <c r="G186" s="26"/>
      <c r="H186" s="27"/>
      <c r="I186" s="27"/>
      <c r="J186" s="28"/>
      <c r="K186" s="29"/>
      <c r="L186" s="29"/>
      <c r="M186" s="27"/>
      <c r="N186" s="47"/>
      <c r="O186" s="27"/>
      <c r="P186" s="27"/>
      <c r="Q186" s="27"/>
      <c r="R186" s="63"/>
      <c r="S186" s="25"/>
      <c r="T186" s="25"/>
      <c r="U186" s="64"/>
      <c r="V186" s="29"/>
      <c r="W186" s="29"/>
      <c r="X186" s="29"/>
      <c r="Y186" s="29"/>
      <c r="Z186" s="29"/>
      <c r="AA186" s="29"/>
      <c r="AB186" s="29"/>
      <c r="AC186" s="29"/>
      <c r="AD186" s="29"/>
      <c r="AE186" s="29"/>
      <c r="AF186" s="29"/>
      <c r="AG186" s="28"/>
      <c r="AH186" s="28"/>
      <c r="AI186" s="28"/>
      <c r="AJ186" s="28"/>
      <c r="AK186" s="28"/>
      <c r="AL186" s="28"/>
      <c r="AM186" s="28"/>
      <c r="AN186" s="66"/>
      <c r="AO186" s="24"/>
      <c r="AP186" s="24"/>
      <c r="AQ186" s="24"/>
      <c r="AR186" s="27"/>
      <c r="AS186" s="4"/>
      <c r="AX186" s="5"/>
      <c r="AY186" s="5"/>
    </row>
    <row r="187" spans="1:51" s="2" customFormat="1" x14ac:dyDescent="0.3">
      <c r="A187" s="26"/>
      <c r="B187" s="24"/>
      <c r="C187" s="25"/>
      <c r="D187" s="26"/>
      <c r="E187" s="6"/>
      <c r="F187" s="24"/>
      <c r="G187" s="26"/>
      <c r="H187" s="27"/>
      <c r="I187" s="27"/>
      <c r="J187" s="28"/>
      <c r="K187" s="29"/>
      <c r="L187" s="29"/>
      <c r="M187" s="25"/>
      <c r="N187" s="47"/>
      <c r="O187" s="27"/>
      <c r="P187" s="27"/>
      <c r="Q187" s="27"/>
      <c r="R187" s="63"/>
      <c r="S187" s="25"/>
      <c r="T187" s="25"/>
      <c r="U187" s="64"/>
      <c r="V187" s="29"/>
      <c r="W187" s="29"/>
      <c r="X187" s="29"/>
      <c r="Y187" s="29"/>
      <c r="Z187" s="29"/>
      <c r="AA187" s="29"/>
      <c r="AB187" s="29"/>
      <c r="AC187" s="29"/>
      <c r="AD187" s="29"/>
      <c r="AE187" s="29"/>
      <c r="AF187" s="29"/>
      <c r="AG187" s="28"/>
      <c r="AH187" s="28"/>
      <c r="AI187" s="28"/>
      <c r="AJ187" s="28"/>
      <c r="AK187" s="28"/>
      <c r="AL187" s="28"/>
      <c r="AM187" s="28"/>
      <c r="AN187" s="78"/>
      <c r="AO187" s="24"/>
      <c r="AP187" s="24"/>
      <c r="AQ187" s="24"/>
      <c r="AR187" s="27"/>
      <c r="AS187" s="4"/>
      <c r="AX187" s="5"/>
      <c r="AY187" s="5"/>
    </row>
    <row r="188" spans="1:51" s="2" customFormat="1" x14ac:dyDescent="0.3">
      <c r="A188" s="26"/>
      <c r="B188" s="24"/>
      <c r="C188" s="25"/>
      <c r="D188" s="26"/>
      <c r="E188" s="6"/>
      <c r="F188" s="24"/>
      <c r="G188" s="26"/>
      <c r="H188" s="27"/>
      <c r="I188" s="27"/>
      <c r="J188" s="28"/>
      <c r="K188" s="29"/>
      <c r="L188" s="29"/>
      <c r="M188" s="25"/>
      <c r="N188" s="47"/>
      <c r="O188" s="27"/>
      <c r="P188" s="27"/>
      <c r="Q188" s="27"/>
      <c r="R188" s="63"/>
      <c r="S188" s="25"/>
      <c r="T188" s="25"/>
      <c r="U188" s="64"/>
      <c r="V188" s="29"/>
      <c r="W188" s="29"/>
      <c r="X188" s="29"/>
      <c r="Y188" s="29"/>
      <c r="Z188" s="29"/>
      <c r="AA188" s="29"/>
      <c r="AB188" s="29"/>
      <c r="AC188" s="29"/>
      <c r="AD188" s="29"/>
      <c r="AE188" s="29"/>
      <c r="AF188" s="29"/>
      <c r="AG188" s="28"/>
      <c r="AH188" s="28"/>
      <c r="AI188" s="28"/>
      <c r="AJ188" s="28"/>
      <c r="AK188" s="28"/>
      <c r="AL188" s="28"/>
      <c r="AM188" s="28"/>
      <c r="AN188" s="78"/>
      <c r="AO188" s="24"/>
      <c r="AP188" s="24"/>
      <c r="AQ188" s="24"/>
      <c r="AR188" s="27"/>
      <c r="AS188" s="4"/>
      <c r="AX188" s="5"/>
      <c r="AY188" s="5"/>
    </row>
    <row r="189" spans="1:51" s="2" customFormat="1" x14ac:dyDescent="0.3">
      <c r="A189" s="26"/>
      <c r="B189" s="24"/>
      <c r="C189" s="25"/>
      <c r="D189" s="26"/>
      <c r="E189" s="6"/>
      <c r="F189" s="24"/>
      <c r="G189" s="26"/>
      <c r="H189" s="27"/>
      <c r="I189" s="27"/>
      <c r="J189" s="28"/>
      <c r="K189" s="29"/>
      <c r="L189" s="29"/>
      <c r="M189" s="25"/>
      <c r="N189" s="47"/>
      <c r="O189" s="27"/>
      <c r="P189" s="27"/>
      <c r="Q189" s="27"/>
      <c r="R189" s="63"/>
      <c r="S189" s="25"/>
      <c r="T189" s="25"/>
      <c r="U189" s="64"/>
      <c r="V189" s="29"/>
      <c r="W189" s="29"/>
      <c r="X189" s="29"/>
      <c r="Y189" s="29"/>
      <c r="Z189" s="29"/>
      <c r="AA189" s="29"/>
      <c r="AB189" s="29"/>
      <c r="AC189" s="29"/>
      <c r="AD189" s="29"/>
      <c r="AE189" s="29"/>
      <c r="AF189" s="29"/>
      <c r="AG189" s="28"/>
      <c r="AH189" s="28"/>
      <c r="AI189" s="28"/>
      <c r="AJ189" s="28"/>
      <c r="AK189" s="28"/>
      <c r="AL189" s="28"/>
      <c r="AM189" s="28"/>
      <c r="AN189" s="78"/>
      <c r="AO189" s="24"/>
      <c r="AP189" s="24"/>
      <c r="AQ189" s="24"/>
      <c r="AR189" s="27"/>
      <c r="AS189" s="4"/>
      <c r="AX189" s="5"/>
      <c r="AY189" s="5"/>
    </row>
    <row r="190" spans="1:51" s="2" customFormat="1" x14ac:dyDescent="0.3">
      <c r="A190" s="26"/>
      <c r="B190" s="24"/>
      <c r="C190" s="25"/>
      <c r="D190" s="26"/>
      <c r="E190" s="6"/>
      <c r="F190" s="24"/>
      <c r="G190" s="26"/>
      <c r="H190" s="27"/>
      <c r="I190" s="27"/>
      <c r="J190" s="28"/>
      <c r="K190" s="29"/>
      <c r="L190" s="29"/>
      <c r="M190" s="25"/>
      <c r="N190" s="47"/>
      <c r="O190" s="27"/>
      <c r="P190" s="27"/>
      <c r="Q190" s="27"/>
      <c r="R190" s="63"/>
      <c r="S190" s="25"/>
      <c r="T190" s="25"/>
      <c r="U190" s="64"/>
      <c r="V190" s="29"/>
      <c r="W190" s="29"/>
      <c r="X190" s="29"/>
      <c r="Y190" s="29"/>
      <c r="Z190" s="29"/>
      <c r="AA190" s="29"/>
      <c r="AB190" s="29"/>
      <c r="AC190" s="29"/>
      <c r="AD190" s="29"/>
      <c r="AE190" s="29"/>
      <c r="AF190" s="29"/>
      <c r="AG190" s="28"/>
      <c r="AH190" s="28"/>
      <c r="AI190" s="28"/>
      <c r="AJ190" s="28"/>
      <c r="AK190" s="28"/>
      <c r="AL190" s="28"/>
      <c r="AM190" s="28"/>
      <c r="AN190" s="78"/>
      <c r="AO190" s="24"/>
      <c r="AP190" s="24"/>
      <c r="AQ190" s="24"/>
      <c r="AR190" s="27"/>
      <c r="AS190" s="4"/>
      <c r="AX190" s="5"/>
      <c r="AY190" s="5"/>
    </row>
    <row r="191" spans="1:51" s="2" customFormat="1" x14ac:dyDescent="0.3">
      <c r="A191" s="26"/>
      <c r="B191" s="24"/>
      <c r="C191" s="25"/>
      <c r="D191" s="26"/>
      <c r="E191" s="6"/>
      <c r="F191" s="24"/>
      <c r="G191" s="26"/>
      <c r="H191" s="27"/>
      <c r="I191" s="27"/>
      <c r="J191" s="28"/>
      <c r="K191" s="29"/>
      <c r="L191" s="29"/>
      <c r="M191" s="25"/>
      <c r="N191" s="47"/>
      <c r="O191" s="27"/>
      <c r="P191" s="27"/>
      <c r="Q191" s="27"/>
      <c r="R191" s="63"/>
      <c r="S191" s="25"/>
      <c r="T191" s="25"/>
      <c r="U191" s="64"/>
      <c r="V191" s="29"/>
      <c r="W191" s="29"/>
      <c r="X191" s="29"/>
      <c r="Y191" s="29"/>
      <c r="Z191" s="29"/>
      <c r="AA191" s="29"/>
      <c r="AB191" s="29"/>
      <c r="AC191" s="29"/>
      <c r="AD191" s="29"/>
      <c r="AE191" s="29"/>
      <c r="AF191" s="29"/>
      <c r="AG191" s="28"/>
      <c r="AH191" s="28"/>
      <c r="AI191" s="28"/>
      <c r="AJ191" s="28"/>
      <c r="AK191" s="28"/>
      <c r="AL191" s="28"/>
      <c r="AM191" s="28"/>
      <c r="AN191" s="78"/>
      <c r="AO191" s="24"/>
      <c r="AP191" s="24"/>
      <c r="AQ191" s="24"/>
      <c r="AR191" s="27"/>
      <c r="AS191" s="4"/>
      <c r="AX191" s="5"/>
      <c r="AY191" s="5"/>
    </row>
    <row r="192" spans="1:51" s="2" customFormat="1" x14ac:dyDescent="0.3">
      <c r="A192" s="26"/>
      <c r="B192" s="24"/>
      <c r="C192" s="25"/>
      <c r="D192" s="26"/>
      <c r="E192" s="6"/>
      <c r="F192" s="24"/>
      <c r="G192" s="26"/>
      <c r="H192" s="27"/>
      <c r="I192" s="27"/>
      <c r="J192" s="28"/>
      <c r="K192" s="29"/>
      <c r="L192" s="29"/>
      <c r="M192" s="25"/>
      <c r="N192" s="47"/>
      <c r="O192" s="27"/>
      <c r="P192" s="27"/>
      <c r="Q192" s="27"/>
      <c r="R192" s="63"/>
      <c r="S192" s="25"/>
      <c r="T192" s="25"/>
      <c r="U192" s="64"/>
      <c r="V192" s="29"/>
      <c r="W192" s="29"/>
      <c r="X192" s="29"/>
      <c r="Y192" s="29"/>
      <c r="Z192" s="29"/>
      <c r="AA192" s="29"/>
      <c r="AB192" s="29"/>
      <c r="AC192" s="29"/>
      <c r="AD192" s="29"/>
      <c r="AE192" s="29"/>
      <c r="AF192" s="29"/>
      <c r="AG192" s="28"/>
      <c r="AH192" s="28"/>
      <c r="AI192" s="28"/>
      <c r="AJ192" s="28"/>
      <c r="AK192" s="28"/>
      <c r="AL192" s="28"/>
      <c r="AM192" s="28"/>
      <c r="AN192" s="78"/>
      <c r="AO192" s="24"/>
      <c r="AP192" s="24"/>
      <c r="AQ192" s="24"/>
      <c r="AR192" s="27"/>
      <c r="AS192" s="4"/>
      <c r="AX192" s="5"/>
      <c r="AY192" s="5"/>
    </row>
    <row r="193" spans="1:44" x14ac:dyDescent="0.3">
      <c r="A193" s="26"/>
      <c r="B193" s="24"/>
      <c r="C193" s="25"/>
      <c r="D193" s="26"/>
      <c r="E193" s="6"/>
      <c r="F193" s="24"/>
      <c r="G193" s="26"/>
      <c r="H193" s="27"/>
      <c r="I193" s="27"/>
      <c r="J193" s="28"/>
      <c r="K193" s="29"/>
      <c r="L193" s="29"/>
      <c r="M193" s="25"/>
      <c r="N193" s="27"/>
      <c r="O193" s="27"/>
      <c r="P193" s="27"/>
      <c r="Q193" s="27"/>
      <c r="R193" s="63"/>
      <c r="S193" s="25"/>
      <c r="T193" s="29"/>
      <c r="U193" s="28"/>
      <c r="V193" s="28"/>
      <c r="W193" s="28"/>
      <c r="X193" s="28"/>
      <c r="Y193" s="28"/>
      <c r="Z193" s="28"/>
      <c r="AA193" s="28"/>
      <c r="AB193" s="28"/>
      <c r="AC193" s="28"/>
      <c r="AD193" s="28"/>
      <c r="AE193" s="28"/>
      <c r="AF193" s="28"/>
      <c r="AG193" s="28"/>
      <c r="AH193" s="28"/>
      <c r="AI193" s="28"/>
      <c r="AJ193" s="28"/>
      <c r="AK193" s="28"/>
      <c r="AL193" s="28"/>
      <c r="AM193" s="28"/>
      <c r="AN193" s="27"/>
      <c r="AO193" s="24"/>
      <c r="AP193" s="24"/>
      <c r="AQ193" s="24"/>
      <c r="AR193" s="27"/>
    </row>
    <row r="194" spans="1:44" x14ac:dyDescent="0.3">
      <c r="A194" s="26"/>
      <c r="B194" s="24"/>
      <c r="C194" s="25"/>
      <c r="D194" s="26"/>
      <c r="E194" s="6"/>
      <c r="F194" s="24"/>
      <c r="G194" s="26"/>
      <c r="H194" s="27"/>
      <c r="I194" s="27"/>
      <c r="J194" s="28"/>
      <c r="K194" s="29"/>
      <c r="L194" s="29"/>
      <c r="M194" s="25"/>
      <c r="N194" s="27"/>
      <c r="O194" s="27"/>
      <c r="P194" s="63"/>
      <c r="Q194" s="25"/>
      <c r="R194" s="25"/>
      <c r="S194" s="67"/>
      <c r="T194" s="29"/>
      <c r="U194" s="28"/>
      <c r="V194" s="28"/>
      <c r="W194" s="28"/>
      <c r="X194" s="28"/>
      <c r="Y194" s="28"/>
      <c r="Z194" s="28"/>
      <c r="AA194" s="28"/>
      <c r="AB194" s="28"/>
      <c r="AC194" s="28"/>
      <c r="AD194" s="28"/>
      <c r="AE194" s="28"/>
      <c r="AF194" s="28"/>
      <c r="AG194" s="28"/>
      <c r="AH194" s="28"/>
      <c r="AI194" s="28"/>
      <c r="AJ194" s="28"/>
      <c r="AK194" s="28"/>
      <c r="AL194" s="28"/>
      <c r="AM194" s="28"/>
      <c r="AN194" s="27"/>
      <c r="AO194" s="24"/>
      <c r="AP194" s="24"/>
      <c r="AQ194" s="24"/>
      <c r="AR194" s="27"/>
    </row>
    <row r="195" spans="1:44" x14ac:dyDescent="0.3">
      <c r="A195" s="26"/>
      <c r="B195" s="24"/>
      <c r="C195" s="25"/>
      <c r="D195" s="26"/>
      <c r="E195" s="6"/>
      <c r="F195" s="24"/>
      <c r="G195" s="26"/>
      <c r="H195" s="27"/>
      <c r="I195" s="27"/>
      <c r="J195" s="28"/>
      <c r="K195" s="29"/>
      <c r="L195" s="29"/>
      <c r="M195" s="25"/>
      <c r="N195" s="27"/>
      <c r="O195" s="27"/>
      <c r="P195" s="63"/>
      <c r="Q195" s="25"/>
      <c r="R195" s="25"/>
      <c r="S195" s="67"/>
      <c r="T195" s="29"/>
      <c r="U195" s="28"/>
      <c r="V195" s="28"/>
      <c r="W195" s="28"/>
      <c r="X195" s="28"/>
      <c r="Y195" s="28"/>
      <c r="Z195" s="28"/>
      <c r="AA195" s="28"/>
      <c r="AB195" s="28"/>
      <c r="AC195" s="28"/>
      <c r="AD195" s="28"/>
      <c r="AE195" s="28"/>
      <c r="AF195" s="28"/>
      <c r="AG195" s="28"/>
      <c r="AH195" s="28"/>
      <c r="AI195" s="28"/>
      <c r="AJ195" s="28"/>
      <c r="AK195" s="28"/>
      <c r="AL195" s="28"/>
      <c r="AM195" s="28"/>
      <c r="AN195" s="27"/>
      <c r="AO195" s="24"/>
      <c r="AP195" s="24"/>
      <c r="AQ195" s="24"/>
      <c r="AR195" s="27"/>
    </row>
    <row r="196" spans="1:44" x14ac:dyDescent="0.3">
      <c r="A196" s="26"/>
      <c r="B196" s="24"/>
      <c r="C196" s="25"/>
      <c r="D196" s="26"/>
      <c r="E196" s="6"/>
      <c r="F196" s="24"/>
      <c r="G196" s="26"/>
      <c r="H196" s="27"/>
      <c r="I196" s="27"/>
      <c r="J196" s="28"/>
      <c r="K196" s="29"/>
      <c r="L196" s="29"/>
      <c r="M196" s="27"/>
      <c r="N196" s="27"/>
      <c r="O196" s="27"/>
      <c r="P196" s="63"/>
      <c r="Q196" s="25"/>
      <c r="R196" s="25"/>
      <c r="S196" s="67"/>
      <c r="T196" s="29"/>
      <c r="U196" s="28"/>
      <c r="V196" s="28"/>
      <c r="W196" s="28"/>
      <c r="X196" s="28"/>
      <c r="Y196" s="28"/>
      <c r="Z196" s="28"/>
      <c r="AA196" s="28"/>
      <c r="AB196" s="28"/>
      <c r="AC196" s="28"/>
      <c r="AD196" s="28"/>
      <c r="AE196" s="28"/>
      <c r="AF196" s="28"/>
      <c r="AG196" s="28"/>
      <c r="AH196" s="28"/>
      <c r="AI196" s="28"/>
      <c r="AJ196" s="28"/>
      <c r="AK196" s="28"/>
      <c r="AL196" s="28"/>
      <c r="AM196" s="28"/>
      <c r="AN196" s="27"/>
      <c r="AO196" s="24"/>
      <c r="AP196" s="24"/>
      <c r="AQ196" s="24"/>
      <c r="AR196" s="27"/>
    </row>
    <row r="197" spans="1:44" x14ac:dyDescent="0.3">
      <c r="A197" s="26"/>
      <c r="B197" s="24"/>
      <c r="C197" s="25"/>
      <c r="D197" s="26"/>
      <c r="E197" s="6"/>
      <c r="F197" s="24"/>
      <c r="G197" s="26"/>
      <c r="H197" s="27"/>
      <c r="I197" s="27"/>
      <c r="J197" s="28"/>
      <c r="K197" s="29"/>
      <c r="L197" s="29"/>
      <c r="M197" s="27"/>
      <c r="N197" s="27"/>
      <c r="O197" s="27"/>
      <c r="P197" s="63"/>
      <c r="Q197" s="25"/>
      <c r="R197" s="25"/>
      <c r="S197" s="67"/>
      <c r="T197" s="29"/>
      <c r="U197" s="28"/>
      <c r="V197" s="28"/>
      <c r="W197" s="28"/>
      <c r="X197" s="28"/>
      <c r="Y197" s="28"/>
      <c r="Z197" s="28"/>
      <c r="AA197" s="28"/>
      <c r="AB197" s="28"/>
      <c r="AC197" s="28"/>
      <c r="AD197" s="28"/>
      <c r="AE197" s="28"/>
      <c r="AF197" s="28"/>
      <c r="AG197" s="28"/>
      <c r="AH197" s="28"/>
      <c r="AI197" s="28"/>
      <c r="AJ197" s="28"/>
      <c r="AK197" s="28"/>
      <c r="AL197" s="28"/>
      <c r="AM197" s="28"/>
      <c r="AN197" s="27"/>
      <c r="AO197" s="24"/>
      <c r="AP197" s="24"/>
      <c r="AQ197" s="24"/>
      <c r="AR197" s="27"/>
    </row>
    <row r="198" spans="1:44" x14ac:dyDescent="0.3">
      <c r="A198" s="26"/>
      <c r="B198" s="24"/>
      <c r="C198" s="25"/>
      <c r="D198" s="26"/>
      <c r="E198" s="6"/>
      <c r="F198" s="24"/>
      <c r="G198" s="26"/>
      <c r="H198" s="27"/>
      <c r="I198" s="27"/>
      <c r="J198" s="28"/>
      <c r="K198" s="29"/>
      <c r="L198" s="29"/>
      <c r="M198" s="27"/>
      <c r="N198" s="27"/>
      <c r="O198" s="27"/>
      <c r="P198" s="63"/>
      <c r="Q198" s="25"/>
      <c r="R198" s="25"/>
      <c r="S198" s="73"/>
      <c r="T198" s="29"/>
      <c r="U198" s="28"/>
      <c r="V198" s="28"/>
      <c r="W198" s="28"/>
      <c r="X198" s="28"/>
      <c r="Y198" s="28"/>
      <c r="Z198" s="28"/>
      <c r="AA198" s="28"/>
      <c r="AB198" s="28"/>
      <c r="AC198" s="28"/>
      <c r="AD198" s="28"/>
      <c r="AE198" s="28"/>
      <c r="AF198" s="28"/>
      <c r="AG198" s="28"/>
      <c r="AH198" s="28"/>
      <c r="AI198" s="28"/>
      <c r="AJ198" s="28"/>
      <c r="AK198" s="28"/>
      <c r="AL198" s="28"/>
      <c r="AM198" s="28"/>
      <c r="AN198" s="27"/>
      <c r="AO198" s="24"/>
      <c r="AP198" s="24"/>
      <c r="AQ198" s="24"/>
      <c r="AR198" s="27"/>
    </row>
    <row r="199" spans="1:44" x14ac:dyDescent="0.3">
      <c r="A199" s="26"/>
      <c r="B199" s="24"/>
      <c r="C199" s="25"/>
      <c r="D199" s="26"/>
      <c r="E199" s="6"/>
      <c r="F199" s="24"/>
      <c r="G199" s="26"/>
      <c r="H199" s="27"/>
      <c r="I199" s="27"/>
      <c r="J199" s="28"/>
      <c r="K199" s="29"/>
      <c r="L199" s="29"/>
      <c r="M199" s="27"/>
      <c r="N199" s="27"/>
      <c r="O199" s="27"/>
      <c r="P199" s="63"/>
      <c r="Q199" s="25"/>
      <c r="R199" s="25"/>
      <c r="S199" s="73"/>
      <c r="T199" s="29"/>
      <c r="U199" s="28"/>
      <c r="V199" s="28"/>
      <c r="W199" s="28"/>
      <c r="X199" s="28"/>
      <c r="Y199" s="28"/>
      <c r="Z199" s="28"/>
      <c r="AA199" s="28"/>
      <c r="AB199" s="28"/>
      <c r="AC199" s="28"/>
      <c r="AD199" s="28"/>
      <c r="AE199" s="28"/>
      <c r="AF199" s="28"/>
      <c r="AG199" s="28"/>
      <c r="AH199" s="28"/>
      <c r="AI199" s="28"/>
      <c r="AJ199" s="28"/>
      <c r="AK199" s="28"/>
      <c r="AL199" s="28"/>
      <c r="AM199" s="28"/>
      <c r="AN199" s="27"/>
      <c r="AO199" s="24"/>
      <c r="AP199" s="24"/>
      <c r="AQ199" s="24"/>
      <c r="AR199" s="27"/>
    </row>
    <row r="200" spans="1:44" s="2" customFormat="1" x14ac:dyDescent="0.3">
      <c r="A200" s="26"/>
      <c r="B200" s="24"/>
      <c r="C200" s="25"/>
      <c r="D200" s="26"/>
      <c r="E200" s="6"/>
      <c r="F200" s="24"/>
      <c r="G200" s="26"/>
      <c r="H200" s="27"/>
      <c r="I200" s="27"/>
      <c r="J200" s="28"/>
      <c r="K200" s="29"/>
      <c r="L200" s="29"/>
      <c r="M200" s="27"/>
      <c r="N200" s="27"/>
      <c r="O200" s="27"/>
      <c r="P200" s="63"/>
      <c r="Q200" s="25"/>
      <c r="R200" s="25"/>
      <c r="S200" s="73"/>
      <c r="T200" s="29"/>
      <c r="U200" s="28"/>
      <c r="V200" s="28"/>
      <c r="W200" s="28"/>
      <c r="X200" s="28"/>
      <c r="Y200" s="28"/>
      <c r="Z200" s="28"/>
      <c r="AA200" s="28"/>
      <c r="AB200" s="28"/>
      <c r="AC200" s="28"/>
      <c r="AD200" s="28"/>
      <c r="AE200" s="28"/>
      <c r="AF200" s="28"/>
      <c r="AG200" s="28"/>
      <c r="AH200" s="28"/>
      <c r="AI200" s="28"/>
      <c r="AJ200" s="28"/>
      <c r="AK200" s="28"/>
      <c r="AL200" s="28"/>
      <c r="AM200" s="28"/>
      <c r="AN200" s="27"/>
      <c r="AO200" s="24"/>
      <c r="AP200" s="24"/>
      <c r="AQ200" s="24"/>
      <c r="AR200" s="27"/>
    </row>
    <row r="201" spans="1:44" x14ac:dyDescent="0.3">
      <c r="A201" s="26"/>
      <c r="B201" s="24"/>
      <c r="C201" s="25"/>
      <c r="D201" s="26"/>
      <c r="E201" s="6"/>
      <c r="F201" s="24"/>
      <c r="G201" s="26"/>
      <c r="H201" s="27"/>
      <c r="I201" s="27"/>
      <c r="J201" s="28"/>
      <c r="K201" s="29"/>
      <c r="L201" s="29"/>
      <c r="M201" s="27"/>
      <c r="N201" s="27"/>
      <c r="O201" s="27"/>
      <c r="P201" s="63"/>
      <c r="Q201" s="25"/>
      <c r="R201" s="25"/>
      <c r="S201" s="73"/>
      <c r="T201" s="29"/>
      <c r="U201" s="28"/>
      <c r="V201" s="28"/>
      <c r="W201" s="28"/>
      <c r="X201" s="28"/>
      <c r="Y201" s="28"/>
      <c r="Z201" s="28"/>
      <c r="AA201" s="28"/>
      <c r="AB201" s="28"/>
      <c r="AC201" s="28"/>
      <c r="AD201" s="28"/>
      <c r="AE201" s="28"/>
      <c r="AF201" s="28"/>
      <c r="AG201" s="28"/>
      <c r="AH201" s="28"/>
      <c r="AI201" s="28"/>
      <c r="AJ201" s="28"/>
      <c r="AK201" s="28"/>
      <c r="AL201" s="28"/>
      <c r="AM201" s="28"/>
      <c r="AN201" s="27"/>
      <c r="AO201" s="24"/>
      <c r="AP201" s="24"/>
      <c r="AQ201" s="24"/>
      <c r="AR201" s="27"/>
    </row>
    <row r="202" spans="1:44" x14ac:dyDescent="0.3">
      <c r="A202" s="26"/>
      <c r="B202" s="24"/>
      <c r="C202" s="25"/>
      <c r="D202" s="26"/>
      <c r="E202" s="6"/>
      <c r="F202" s="24"/>
      <c r="G202" s="26"/>
      <c r="H202" s="27"/>
      <c r="I202" s="27"/>
      <c r="J202" s="28"/>
      <c r="K202" s="29"/>
      <c r="L202" s="29"/>
      <c r="M202" s="27"/>
      <c r="N202" s="27"/>
      <c r="O202" s="27"/>
      <c r="P202" s="63"/>
      <c r="Q202" s="25"/>
      <c r="R202" s="25"/>
      <c r="S202" s="73"/>
      <c r="T202" s="29"/>
      <c r="U202" s="28"/>
      <c r="V202" s="28"/>
      <c r="W202" s="28"/>
      <c r="X202" s="28"/>
      <c r="Y202" s="28"/>
      <c r="Z202" s="28"/>
      <c r="AA202" s="28"/>
      <c r="AB202" s="28"/>
      <c r="AC202" s="28"/>
      <c r="AD202" s="28"/>
      <c r="AE202" s="28"/>
      <c r="AF202" s="28"/>
      <c r="AG202" s="28"/>
      <c r="AH202" s="28"/>
      <c r="AI202" s="28"/>
      <c r="AJ202" s="28"/>
      <c r="AK202" s="28"/>
      <c r="AL202" s="28"/>
      <c r="AM202" s="28"/>
      <c r="AN202" s="27"/>
      <c r="AO202" s="24"/>
      <c r="AP202" s="24"/>
      <c r="AQ202" s="24"/>
      <c r="AR202" s="27"/>
    </row>
    <row r="203" spans="1:44" x14ac:dyDescent="0.3">
      <c r="A203" s="26"/>
      <c r="B203" s="24"/>
      <c r="C203" s="25"/>
      <c r="D203" s="26"/>
      <c r="E203" s="6"/>
      <c r="F203" s="24"/>
      <c r="G203" s="26"/>
      <c r="H203" s="27"/>
      <c r="I203" s="27"/>
      <c r="J203" s="28"/>
      <c r="K203" s="29"/>
      <c r="L203" s="29"/>
      <c r="M203" s="27"/>
      <c r="N203" s="27"/>
      <c r="O203" s="27"/>
      <c r="P203" s="63"/>
      <c r="Q203" s="25"/>
      <c r="R203" s="25"/>
      <c r="S203" s="73"/>
      <c r="T203" s="29"/>
      <c r="U203" s="28"/>
      <c r="V203" s="28"/>
      <c r="W203" s="28"/>
      <c r="X203" s="28"/>
      <c r="Y203" s="28"/>
      <c r="Z203" s="28"/>
      <c r="AA203" s="28"/>
      <c r="AB203" s="28"/>
      <c r="AC203" s="28"/>
      <c r="AD203" s="28"/>
      <c r="AE203" s="28"/>
      <c r="AF203" s="28"/>
      <c r="AG203" s="28"/>
      <c r="AH203" s="28"/>
      <c r="AI203" s="28"/>
      <c r="AJ203" s="28"/>
      <c r="AK203" s="28"/>
      <c r="AL203" s="28"/>
      <c r="AM203" s="28"/>
      <c r="AN203" s="27"/>
      <c r="AO203" s="24"/>
      <c r="AP203" s="24"/>
      <c r="AQ203" s="24"/>
      <c r="AR203" s="27"/>
    </row>
    <row r="204" spans="1:44" s="2" customFormat="1" x14ac:dyDescent="0.3">
      <c r="A204" s="26"/>
      <c r="B204" s="24"/>
      <c r="C204" s="25"/>
      <c r="D204" s="26"/>
      <c r="E204" s="6"/>
      <c r="F204" s="24"/>
      <c r="G204" s="26"/>
      <c r="H204" s="27"/>
      <c r="I204" s="27"/>
      <c r="J204" s="28"/>
      <c r="K204" s="29"/>
      <c r="L204" s="29"/>
      <c r="M204" s="27"/>
      <c r="N204" s="27"/>
      <c r="O204" s="27"/>
      <c r="P204" s="63"/>
      <c r="Q204" s="25"/>
      <c r="R204" s="25"/>
      <c r="S204" s="73"/>
      <c r="T204" s="29"/>
      <c r="U204" s="28"/>
      <c r="V204" s="28"/>
      <c r="W204" s="28"/>
      <c r="X204" s="28"/>
      <c r="Y204" s="28"/>
      <c r="Z204" s="28"/>
      <c r="AA204" s="28"/>
      <c r="AB204" s="28"/>
      <c r="AC204" s="28"/>
      <c r="AD204" s="28"/>
      <c r="AE204" s="28"/>
      <c r="AF204" s="28"/>
      <c r="AG204" s="28"/>
      <c r="AH204" s="28"/>
      <c r="AI204" s="28"/>
      <c r="AJ204" s="28"/>
      <c r="AK204" s="28"/>
      <c r="AL204" s="28"/>
      <c r="AM204" s="28"/>
      <c r="AN204" s="27"/>
      <c r="AO204" s="24"/>
      <c r="AP204" s="24"/>
      <c r="AQ204" s="24"/>
      <c r="AR204" s="27"/>
    </row>
    <row r="205" spans="1:44" x14ac:dyDescent="0.3">
      <c r="A205" s="26"/>
      <c r="B205" s="24"/>
      <c r="C205" s="25"/>
      <c r="D205" s="26"/>
      <c r="E205" s="6"/>
      <c r="F205" s="24"/>
      <c r="G205" s="25"/>
      <c r="H205" s="27"/>
      <c r="I205" s="27"/>
      <c r="J205" s="28"/>
      <c r="K205" s="29"/>
      <c r="L205" s="29"/>
      <c r="M205" s="27"/>
      <c r="N205" s="27"/>
      <c r="O205" s="27"/>
      <c r="P205" s="63"/>
      <c r="Q205" s="25"/>
      <c r="R205" s="25"/>
      <c r="S205" s="67"/>
      <c r="T205" s="29"/>
      <c r="U205" s="28"/>
      <c r="V205" s="28"/>
      <c r="W205" s="28"/>
      <c r="X205" s="28"/>
      <c r="Y205" s="28"/>
      <c r="Z205" s="28"/>
      <c r="AA205" s="28"/>
      <c r="AB205" s="28"/>
      <c r="AC205" s="28"/>
      <c r="AD205" s="28"/>
      <c r="AE205" s="28"/>
      <c r="AF205" s="28"/>
      <c r="AG205" s="28"/>
      <c r="AH205" s="28"/>
      <c r="AI205" s="28"/>
      <c r="AJ205" s="28"/>
      <c r="AK205" s="28"/>
      <c r="AL205" s="28"/>
      <c r="AM205" s="28"/>
      <c r="AN205" s="27"/>
      <c r="AO205" s="24"/>
      <c r="AP205" s="24"/>
      <c r="AQ205" s="24"/>
      <c r="AR205" s="27"/>
    </row>
    <row r="206" spans="1:44" x14ac:dyDescent="0.3">
      <c r="A206" s="26"/>
      <c r="B206" s="24"/>
      <c r="C206" s="25"/>
      <c r="D206" s="26"/>
      <c r="E206" s="6"/>
      <c r="F206" s="24"/>
      <c r="G206" s="25"/>
      <c r="H206" s="27"/>
      <c r="I206" s="27"/>
      <c r="J206" s="28"/>
      <c r="K206" s="29"/>
      <c r="L206" s="29"/>
      <c r="M206" s="27"/>
      <c r="N206" s="27"/>
      <c r="O206" s="27"/>
      <c r="P206" s="63"/>
      <c r="Q206" s="25"/>
      <c r="R206" s="25"/>
      <c r="S206" s="67"/>
      <c r="T206" s="29"/>
      <c r="U206" s="28"/>
      <c r="V206" s="28"/>
      <c r="W206" s="28"/>
      <c r="X206" s="28"/>
      <c r="Y206" s="28"/>
      <c r="Z206" s="28"/>
      <c r="AA206" s="28"/>
      <c r="AB206" s="28"/>
      <c r="AC206" s="28"/>
      <c r="AD206" s="28"/>
      <c r="AE206" s="28"/>
      <c r="AF206" s="28"/>
      <c r="AG206" s="28"/>
      <c r="AH206" s="28"/>
      <c r="AI206" s="28"/>
      <c r="AJ206" s="28"/>
      <c r="AK206" s="28"/>
      <c r="AL206" s="28"/>
      <c r="AM206" s="28"/>
      <c r="AN206" s="27"/>
      <c r="AO206" s="24"/>
      <c r="AP206" s="24"/>
      <c r="AQ206" s="24"/>
      <c r="AR206" s="27"/>
    </row>
    <row r="207" spans="1:44" x14ac:dyDescent="0.3">
      <c r="A207" s="26"/>
      <c r="B207" s="24"/>
      <c r="C207" s="25"/>
      <c r="D207" s="26"/>
      <c r="E207" s="6"/>
      <c r="F207" s="24"/>
      <c r="G207" s="25"/>
      <c r="H207" s="27"/>
      <c r="I207" s="27"/>
      <c r="J207" s="28"/>
      <c r="K207" s="29"/>
      <c r="L207" s="29"/>
      <c r="M207" s="27"/>
      <c r="N207" s="27"/>
      <c r="O207" s="27"/>
      <c r="P207" s="63"/>
      <c r="Q207" s="25"/>
      <c r="R207" s="25"/>
      <c r="S207" s="67"/>
      <c r="T207" s="29"/>
      <c r="U207" s="28"/>
      <c r="V207" s="28"/>
      <c r="W207" s="28"/>
      <c r="X207" s="28"/>
      <c r="Y207" s="28"/>
      <c r="Z207" s="28"/>
      <c r="AA207" s="28"/>
      <c r="AB207" s="28"/>
      <c r="AC207" s="28"/>
      <c r="AD207" s="28"/>
      <c r="AE207" s="28"/>
      <c r="AF207" s="28"/>
      <c r="AG207" s="28"/>
      <c r="AH207" s="28"/>
      <c r="AI207" s="28"/>
      <c r="AJ207" s="28"/>
      <c r="AK207" s="28"/>
      <c r="AL207" s="28"/>
      <c r="AM207" s="28"/>
      <c r="AN207" s="27"/>
      <c r="AO207" s="24"/>
      <c r="AP207" s="24"/>
      <c r="AQ207" s="24"/>
      <c r="AR207" s="27"/>
    </row>
    <row r="208" spans="1:44" x14ac:dyDescent="0.3">
      <c r="A208" s="26"/>
      <c r="B208" s="24"/>
      <c r="C208" s="25"/>
      <c r="D208" s="26"/>
      <c r="E208" s="6"/>
      <c r="F208" s="24"/>
      <c r="G208" s="26"/>
      <c r="H208" s="27"/>
      <c r="I208" s="27"/>
      <c r="J208" s="28"/>
      <c r="K208" s="29"/>
      <c r="L208" s="29"/>
      <c r="M208" s="27"/>
      <c r="N208" s="27"/>
      <c r="O208" s="27"/>
      <c r="P208" s="63"/>
      <c r="Q208" s="25"/>
      <c r="R208" s="25"/>
      <c r="S208" s="67"/>
      <c r="T208" s="29"/>
      <c r="U208" s="28"/>
      <c r="V208" s="28"/>
      <c r="W208" s="28"/>
      <c r="X208" s="28"/>
      <c r="Y208" s="28"/>
      <c r="Z208" s="28"/>
      <c r="AA208" s="28"/>
      <c r="AB208" s="28"/>
      <c r="AC208" s="28"/>
      <c r="AD208" s="28"/>
      <c r="AE208" s="28"/>
      <c r="AF208" s="28"/>
      <c r="AG208" s="28"/>
      <c r="AH208" s="28"/>
      <c r="AI208" s="28"/>
      <c r="AJ208" s="28"/>
      <c r="AK208" s="28"/>
      <c r="AL208" s="28"/>
      <c r="AM208" s="28"/>
      <c r="AN208" s="27"/>
      <c r="AO208" s="24"/>
      <c r="AP208" s="24"/>
      <c r="AQ208" s="24"/>
      <c r="AR208" s="27"/>
    </row>
    <row r="209" spans="1:44" x14ac:dyDescent="0.3">
      <c r="A209" s="26"/>
      <c r="B209" s="24"/>
      <c r="C209" s="25"/>
      <c r="D209" s="26"/>
      <c r="E209" s="6"/>
      <c r="F209" s="24"/>
      <c r="G209" s="25"/>
      <c r="H209" s="27"/>
      <c r="I209" s="27"/>
      <c r="J209" s="28"/>
      <c r="K209" s="29"/>
      <c r="L209" s="29"/>
      <c r="M209" s="27"/>
      <c r="N209" s="27"/>
      <c r="O209" s="27"/>
      <c r="P209" s="63"/>
      <c r="Q209" s="25"/>
      <c r="R209" s="25"/>
      <c r="S209" s="67"/>
      <c r="T209" s="29"/>
      <c r="U209" s="28"/>
      <c r="V209" s="28"/>
      <c r="W209" s="28"/>
      <c r="X209" s="28"/>
      <c r="Y209" s="28"/>
      <c r="Z209" s="28"/>
      <c r="AA209" s="28"/>
      <c r="AB209" s="28"/>
      <c r="AC209" s="28"/>
      <c r="AD209" s="28"/>
      <c r="AE209" s="28"/>
      <c r="AF209" s="28"/>
      <c r="AG209" s="28"/>
      <c r="AH209" s="28"/>
      <c r="AI209" s="28"/>
      <c r="AJ209" s="28"/>
      <c r="AK209" s="28"/>
      <c r="AL209" s="28"/>
      <c r="AM209" s="28"/>
      <c r="AN209" s="27"/>
      <c r="AO209" s="24"/>
      <c r="AP209" s="24"/>
      <c r="AQ209" s="24"/>
      <c r="AR209" s="27"/>
    </row>
    <row r="210" spans="1:44" x14ac:dyDescent="0.3">
      <c r="A210" s="26"/>
      <c r="B210" s="24"/>
      <c r="C210" s="25"/>
      <c r="D210" s="26"/>
      <c r="E210" s="6"/>
      <c r="F210" s="24"/>
      <c r="G210" s="26"/>
      <c r="H210" s="27"/>
      <c r="I210" s="27"/>
      <c r="J210" s="28"/>
      <c r="K210" s="29"/>
      <c r="L210" s="29"/>
      <c r="M210" s="27"/>
      <c r="N210" s="27"/>
      <c r="O210" s="27"/>
      <c r="P210" s="63"/>
      <c r="Q210" s="25"/>
      <c r="R210" s="25"/>
      <c r="S210" s="67"/>
      <c r="T210" s="29"/>
      <c r="U210" s="28"/>
      <c r="V210" s="28"/>
      <c r="W210" s="28"/>
      <c r="X210" s="28"/>
      <c r="Y210" s="28"/>
      <c r="Z210" s="28"/>
      <c r="AA210" s="28"/>
      <c r="AB210" s="28"/>
      <c r="AC210" s="28"/>
      <c r="AD210" s="28"/>
      <c r="AE210" s="28"/>
      <c r="AF210" s="28"/>
      <c r="AG210" s="28"/>
      <c r="AH210" s="28"/>
      <c r="AI210" s="28"/>
      <c r="AJ210" s="28"/>
      <c r="AK210" s="28"/>
      <c r="AL210" s="28"/>
      <c r="AM210" s="28"/>
      <c r="AN210" s="27"/>
      <c r="AO210" s="24"/>
      <c r="AP210" s="24"/>
      <c r="AQ210" s="24"/>
      <c r="AR210" s="27"/>
    </row>
    <row r="211" spans="1:44" x14ac:dyDescent="0.3">
      <c r="A211" s="26"/>
      <c r="B211" s="24"/>
      <c r="C211" s="25"/>
      <c r="D211" s="26"/>
      <c r="E211" s="6"/>
      <c r="F211" s="24"/>
      <c r="G211" s="25"/>
      <c r="H211" s="27"/>
      <c r="I211" s="27"/>
      <c r="J211" s="28"/>
      <c r="K211" s="29"/>
      <c r="L211" s="29"/>
      <c r="M211" s="27"/>
      <c r="N211" s="27"/>
      <c r="O211" s="27"/>
      <c r="P211" s="63"/>
      <c r="Q211" s="25"/>
      <c r="R211" s="25"/>
      <c r="S211" s="67"/>
      <c r="T211" s="29"/>
      <c r="U211" s="28"/>
      <c r="V211" s="28"/>
      <c r="W211" s="28"/>
      <c r="X211" s="28"/>
      <c r="Y211" s="28"/>
      <c r="Z211" s="28"/>
      <c r="AA211" s="28"/>
      <c r="AB211" s="28"/>
      <c r="AC211" s="28"/>
      <c r="AD211" s="28"/>
      <c r="AE211" s="28"/>
      <c r="AF211" s="28"/>
      <c r="AG211" s="28"/>
      <c r="AH211" s="28"/>
      <c r="AI211" s="28"/>
      <c r="AJ211" s="28"/>
      <c r="AK211" s="28"/>
      <c r="AL211" s="28"/>
      <c r="AM211" s="28"/>
      <c r="AN211" s="27"/>
      <c r="AO211" s="24"/>
      <c r="AP211" s="24"/>
      <c r="AQ211" s="24"/>
      <c r="AR211" s="27"/>
    </row>
    <row r="212" spans="1:44" x14ac:dyDescent="0.3">
      <c r="A212" s="26"/>
      <c r="B212" s="24"/>
      <c r="C212" s="25"/>
      <c r="D212" s="26"/>
      <c r="E212" s="6"/>
      <c r="F212" s="24"/>
      <c r="G212" s="25"/>
      <c r="H212" s="27"/>
      <c r="I212" s="27"/>
      <c r="J212" s="28"/>
      <c r="K212" s="29"/>
      <c r="L212" s="29"/>
      <c r="M212" s="27"/>
      <c r="N212" s="27"/>
      <c r="O212" s="27"/>
      <c r="P212" s="63"/>
      <c r="Q212" s="25"/>
      <c r="R212" s="25"/>
      <c r="S212" s="67"/>
      <c r="T212" s="29"/>
      <c r="U212" s="28"/>
      <c r="V212" s="28"/>
      <c r="W212" s="28"/>
      <c r="X212" s="28"/>
      <c r="Y212" s="28"/>
      <c r="Z212" s="28"/>
      <c r="AA212" s="28"/>
      <c r="AB212" s="28"/>
      <c r="AC212" s="28"/>
      <c r="AD212" s="28"/>
      <c r="AE212" s="28"/>
      <c r="AF212" s="28"/>
      <c r="AG212" s="28"/>
      <c r="AH212" s="28"/>
      <c r="AI212" s="28"/>
      <c r="AJ212" s="28"/>
      <c r="AK212" s="28"/>
      <c r="AL212" s="28"/>
      <c r="AM212" s="28"/>
      <c r="AN212" s="27"/>
      <c r="AO212" s="24"/>
      <c r="AP212" s="24"/>
      <c r="AQ212" s="24"/>
      <c r="AR212" s="27"/>
    </row>
    <row r="213" spans="1:44" x14ac:dyDescent="0.3">
      <c r="A213" s="26"/>
      <c r="B213" s="24"/>
      <c r="C213" s="25"/>
      <c r="D213" s="26"/>
      <c r="E213" s="6"/>
      <c r="F213" s="24"/>
      <c r="G213" s="26"/>
      <c r="H213" s="27"/>
      <c r="I213" s="27"/>
      <c r="J213" s="28"/>
      <c r="K213" s="29"/>
      <c r="L213" s="29"/>
      <c r="M213" s="27"/>
      <c r="N213" s="27"/>
      <c r="O213" s="27"/>
      <c r="P213" s="63"/>
      <c r="Q213" s="25"/>
      <c r="R213" s="25"/>
      <c r="S213" s="67"/>
      <c r="T213" s="29"/>
      <c r="U213" s="28"/>
      <c r="V213" s="28"/>
      <c r="W213" s="28"/>
      <c r="X213" s="28"/>
      <c r="Y213" s="28"/>
      <c r="Z213" s="28"/>
      <c r="AA213" s="28"/>
      <c r="AB213" s="28"/>
      <c r="AC213" s="28"/>
      <c r="AD213" s="28"/>
      <c r="AE213" s="28"/>
      <c r="AF213" s="28"/>
      <c r="AG213" s="28"/>
      <c r="AH213" s="28"/>
      <c r="AI213" s="28"/>
      <c r="AJ213" s="28"/>
      <c r="AK213" s="28"/>
      <c r="AL213" s="28"/>
      <c r="AM213" s="28"/>
      <c r="AN213" s="27"/>
      <c r="AO213" s="24"/>
      <c r="AP213" s="24"/>
      <c r="AQ213" s="24"/>
      <c r="AR213" s="27"/>
    </row>
    <row r="214" spans="1:44" x14ac:dyDescent="0.3">
      <c r="A214" s="26"/>
      <c r="B214" s="24"/>
      <c r="C214" s="25"/>
      <c r="D214" s="26"/>
      <c r="E214" s="6"/>
      <c r="F214" s="24"/>
      <c r="G214" s="25"/>
      <c r="H214" s="27"/>
      <c r="I214" s="27"/>
      <c r="J214" s="28"/>
      <c r="K214" s="29"/>
      <c r="L214" s="29"/>
      <c r="M214" s="27"/>
      <c r="N214" s="27"/>
      <c r="O214" s="27"/>
      <c r="P214" s="63"/>
      <c r="Q214" s="25"/>
      <c r="R214" s="25"/>
      <c r="S214" s="67"/>
      <c r="T214" s="29"/>
      <c r="U214" s="28"/>
      <c r="V214" s="28"/>
      <c r="W214" s="28"/>
      <c r="X214" s="28"/>
      <c r="Y214" s="28"/>
      <c r="Z214" s="28"/>
      <c r="AA214" s="28"/>
      <c r="AB214" s="28"/>
      <c r="AC214" s="28"/>
      <c r="AD214" s="28"/>
      <c r="AE214" s="28"/>
      <c r="AF214" s="28"/>
      <c r="AG214" s="28"/>
      <c r="AH214" s="28"/>
      <c r="AI214" s="28"/>
      <c r="AJ214" s="28"/>
      <c r="AK214" s="28"/>
      <c r="AL214" s="28"/>
      <c r="AM214" s="28"/>
      <c r="AN214" s="27"/>
      <c r="AO214" s="24"/>
      <c r="AP214" s="24"/>
      <c r="AQ214" s="24"/>
      <c r="AR214" s="27"/>
    </row>
    <row r="215" spans="1:44" x14ac:dyDescent="0.3">
      <c r="A215" s="26"/>
      <c r="B215" s="24"/>
      <c r="C215" s="25"/>
      <c r="D215" s="26"/>
      <c r="E215" s="6"/>
      <c r="F215" s="24"/>
      <c r="G215" s="25"/>
      <c r="H215" s="27"/>
      <c r="I215" s="27"/>
      <c r="J215" s="28"/>
      <c r="K215" s="29"/>
      <c r="L215" s="29"/>
      <c r="M215" s="27"/>
      <c r="N215" s="27"/>
      <c r="O215" s="27"/>
      <c r="P215" s="63"/>
      <c r="Q215" s="25"/>
      <c r="R215" s="25"/>
      <c r="S215" s="67"/>
      <c r="T215" s="29"/>
      <c r="U215" s="28"/>
      <c r="V215" s="28"/>
      <c r="W215" s="28"/>
      <c r="X215" s="28"/>
      <c r="Y215" s="28"/>
      <c r="Z215" s="28"/>
      <c r="AA215" s="28"/>
      <c r="AB215" s="28"/>
      <c r="AC215" s="28"/>
      <c r="AD215" s="28"/>
      <c r="AE215" s="28"/>
      <c r="AF215" s="28"/>
      <c r="AG215" s="28"/>
      <c r="AH215" s="28"/>
      <c r="AI215" s="28"/>
      <c r="AJ215" s="28"/>
      <c r="AK215" s="28"/>
      <c r="AL215" s="28"/>
      <c r="AM215" s="28"/>
      <c r="AN215" s="27"/>
      <c r="AO215" s="24"/>
      <c r="AP215" s="24"/>
      <c r="AQ215" s="24"/>
      <c r="AR215" s="27"/>
    </row>
    <row r="216" spans="1:44" x14ac:dyDescent="0.3">
      <c r="A216" s="26"/>
      <c r="B216" s="24"/>
      <c r="C216" s="25"/>
      <c r="D216" s="26"/>
      <c r="E216" s="6"/>
      <c r="F216" s="24"/>
      <c r="G216" s="26"/>
      <c r="H216" s="27"/>
      <c r="I216" s="27"/>
      <c r="J216" s="28"/>
      <c r="K216" s="29"/>
      <c r="L216" s="29"/>
      <c r="M216" s="27"/>
      <c r="N216" s="27"/>
      <c r="O216" s="27"/>
      <c r="P216" s="63"/>
      <c r="Q216" s="25"/>
      <c r="R216" s="25"/>
      <c r="S216" s="67"/>
      <c r="T216" s="29"/>
      <c r="U216" s="28"/>
      <c r="V216" s="28"/>
      <c r="W216" s="28"/>
      <c r="X216" s="28"/>
      <c r="Y216" s="28"/>
      <c r="Z216" s="28"/>
      <c r="AA216" s="28"/>
      <c r="AB216" s="28"/>
      <c r="AC216" s="28"/>
      <c r="AD216" s="28"/>
      <c r="AE216" s="28"/>
      <c r="AF216" s="28"/>
      <c r="AG216" s="28"/>
      <c r="AH216" s="28"/>
      <c r="AI216" s="28"/>
      <c r="AJ216" s="28"/>
      <c r="AK216" s="28"/>
      <c r="AL216" s="28"/>
      <c r="AM216" s="28"/>
      <c r="AN216" s="27"/>
      <c r="AO216" s="24"/>
      <c r="AP216" s="24"/>
      <c r="AQ216" s="24"/>
      <c r="AR216" s="27"/>
    </row>
    <row r="217" spans="1:44" x14ac:dyDescent="0.3">
      <c r="A217" s="26"/>
      <c r="B217" s="24"/>
      <c r="C217" s="25"/>
      <c r="D217" s="26"/>
      <c r="E217" s="6"/>
      <c r="F217" s="24"/>
      <c r="G217" s="25"/>
      <c r="H217" s="27"/>
      <c r="I217" s="27"/>
      <c r="J217" s="28"/>
      <c r="K217" s="29"/>
      <c r="L217" s="29"/>
      <c r="M217" s="27"/>
      <c r="N217" s="27"/>
      <c r="O217" s="27"/>
      <c r="P217" s="63"/>
      <c r="Q217" s="25"/>
      <c r="R217" s="25"/>
      <c r="S217" s="73"/>
      <c r="T217" s="29"/>
      <c r="U217" s="28"/>
      <c r="V217" s="28"/>
      <c r="W217" s="28"/>
      <c r="X217" s="28"/>
      <c r="Y217" s="28"/>
      <c r="Z217" s="28"/>
      <c r="AA217" s="28"/>
      <c r="AB217" s="28"/>
      <c r="AC217" s="28"/>
      <c r="AD217" s="28"/>
      <c r="AE217" s="28"/>
      <c r="AF217" s="28"/>
      <c r="AG217" s="28"/>
      <c r="AH217" s="28"/>
      <c r="AI217" s="28"/>
      <c r="AJ217" s="28"/>
      <c r="AK217" s="28"/>
      <c r="AL217" s="28"/>
      <c r="AM217" s="28"/>
      <c r="AN217" s="27"/>
      <c r="AO217" s="24"/>
      <c r="AP217" s="24"/>
      <c r="AQ217" s="24"/>
      <c r="AR217" s="27"/>
    </row>
    <row r="218" spans="1:44" x14ac:dyDescent="0.3">
      <c r="A218" s="26"/>
      <c r="B218" s="24"/>
      <c r="C218" s="25"/>
      <c r="D218" s="26"/>
      <c r="E218" s="6"/>
      <c r="F218" s="24"/>
      <c r="G218" s="26"/>
      <c r="H218" s="27"/>
      <c r="I218" s="27"/>
      <c r="J218" s="28"/>
      <c r="K218" s="29"/>
      <c r="L218" s="29"/>
      <c r="M218" s="27"/>
      <c r="N218" s="27"/>
      <c r="O218" s="27"/>
      <c r="P218" s="63"/>
      <c r="Q218" s="25"/>
      <c r="R218" s="25"/>
      <c r="S218" s="67"/>
      <c r="T218" s="29"/>
      <c r="U218" s="28"/>
      <c r="V218" s="28"/>
      <c r="W218" s="28"/>
      <c r="X218" s="28"/>
      <c r="Y218" s="28"/>
      <c r="Z218" s="28"/>
      <c r="AA218" s="28"/>
      <c r="AB218" s="28"/>
      <c r="AC218" s="28"/>
      <c r="AD218" s="28"/>
      <c r="AE218" s="28"/>
      <c r="AF218" s="28"/>
      <c r="AG218" s="28"/>
      <c r="AH218" s="28"/>
      <c r="AI218" s="28"/>
      <c r="AJ218" s="28"/>
      <c r="AK218" s="28"/>
      <c r="AL218" s="28"/>
      <c r="AM218" s="28"/>
      <c r="AN218" s="27"/>
      <c r="AO218" s="24"/>
      <c r="AP218" s="24"/>
      <c r="AQ218" s="24"/>
      <c r="AR218" s="27"/>
    </row>
    <row r="219" spans="1:44" x14ac:dyDescent="0.3">
      <c r="A219" s="26"/>
      <c r="B219" s="24"/>
      <c r="C219" s="25"/>
      <c r="D219" s="26"/>
      <c r="E219" s="6"/>
      <c r="F219" s="24"/>
      <c r="G219" s="25"/>
      <c r="H219" s="27"/>
      <c r="I219" s="27"/>
      <c r="J219" s="28"/>
      <c r="K219" s="29"/>
      <c r="L219" s="29"/>
      <c r="M219" s="27"/>
      <c r="N219" s="27"/>
      <c r="O219" s="27"/>
      <c r="P219" s="63"/>
      <c r="Q219" s="25"/>
      <c r="R219" s="25"/>
      <c r="S219" s="67"/>
      <c r="T219" s="29"/>
      <c r="U219" s="28"/>
      <c r="V219" s="28"/>
      <c r="W219" s="28"/>
      <c r="X219" s="28"/>
      <c r="Y219" s="28"/>
      <c r="Z219" s="28"/>
      <c r="AA219" s="28"/>
      <c r="AB219" s="28"/>
      <c r="AC219" s="28"/>
      <c r="AD219" s="28"/>
      <c r="AE219" s="28"/>
      <c r="AF219" s="28"/>
      <c r="AG219" s="28"/>
      <c r="AH219" s="28"/>
      <c r="AI219" s="28"/>
      <c r="AJ219" s="28"/>
      <c r="AK219" s="28"/>
      <c r="AL219" s="28"/>
      <c r="AM219" s="28"/>
      <c r="AN219" s="27"/>
      <c r="AO219" s="24"/>
      <c r="AP219" s="24"/>
      <c r="AQ219" s="24"/>
      <c r="AR219" s="27"/>
    </row>
    <row r="220" spans="1:44" x14ac:dyDescent="0.3">
      <c r="A220" s="26"/>
      <c r="B220" s="24"/>
      <c r="C220" s="25"/>
      <c r="D220" s="26"/>
      <c r="E220" s="6"/>
      <c r="F220" s="24"/>
      <c r="G220" s="25"/>
      <c r="H220" s="27"/>
      <c r="I220" s="27"/>
      <c r="J220" s="28"/>
      <c r="K220" s="29"/>
      <c r="L220" s="29"/>
      <c r="M220" s="27"/>
      <c r="N220" s="27"/>
      <c r="O220" s="27"/>
      <c r="P220" s="63"/>
      <c r="Q220" s="25"/>
      <c r="R220" s="25"/>
      <c r="S220" s="67"/>
      <c r="T220" s="29"/>
      <c r="U220" s="28"/>
      <c r="V220" s="28"/>
      <c r="W220" s="28"/>
      <c r="X220" s="28"/>
      <c r="Y220" s="28"/>
      <c r="Z220" s="28"/>
      <c r="AA220" s="28"/>
      <c r="AB220" s="28"/>
      <c r="AC220" s="28"/>
      <c r="AD220" s="28"/>
      <c r="AE220" s="28"/>
      <c r="AF220" s="28"/>
      <c r="AG220" s="28"/>
      <c r="AH220" s="28"/>
      <c r="AI220" s="28"/>
      <c r="AJ220" s="28"/>
      <c r="AK220" s="28"/>
      <c r="AL220" s="28"/>
      <c r="AM220" s="28"/>
      <c r="AN220" s="27"/>
      <c r="AO220" s="24"/>
      <c r="AP220" s="24"/>
      <c r="AQ220" s="24"/>
      <c r="AR220" s="27"/>
    </row>
    <row r="221" spans="1:44" x14ac:dyDescent="0.3">
      <c r="A221" s="26"/>
      <c r="B221" s="24"/>
      <c r="C221" s="25"/>
      <c r="D221" s="26"/>
      <c r="E221" s="6"/>
      <c r="F221" s="24"/>
      <c r="G221" s="25"/>
      <c r="H221" s="27"/>
      <c r="I221" s="27"/>
      <c r="J221" s="28"/>
      <c r="K221" s="29"/>
      <c r="L221" s="29"/>
      <c r="M221" s="27"/>
      <c r="N221" s="27"/>
      <c r="O221" s="27"/>
      <c r="P221" s="63"/>
      <c r="Q221" s="25"/>
      <c r="R221" s="25"/>
      <c r="S221" s="67"/>
      <c r="T221" s="29"/>
      <c r="U221" s="28"/>
      <c r="V221" s="28"/>
      <c r="W221" s="28"/>
      <c r="X221" s="28"/>
      <c r="Y221" s="28"/>
      <c r="Z221" s="28"/>
      <c r="AA221" s="28"/>
      <c r="AB221" s="28"/>
      <c r="AC221" s="28"/>
      <c r="AD221" s="28"/>
      <c r="AE221" s="28"/>
      <c r="AF221" s="28"/>
      <c r="AG221" s="28"/>
      <c r="AH221" s="28"/>
      <c r="AI221" s="28"/>
      <c r="AJ221" s="28"/>
      <c r="AK221" s="28"/>
      <c r="AL221" s="28"/>
      <c r="AM221" s="28"/>
      <c r="AN221" s="27"/>
      <c r="AO221" s="24"/>
      <c r="AP221" s="24"/>
      <c r="AQ221" s="24"/>
      <c r="AR221" s="27"/>
    </row>
    <row r="222" spans="1:44" x14ac:dyDescent="0.3">
      <c r="A222" s="26"/>
      <c r="B222" s="24"/>
      <c r="C222" s="25"/>
      <c r="D222" s="26"/>
      <c r="E222" s="6"/>
      <c r="F222" s="24"/>
      <c r="G222" s="25"/>
      <c r="H222" s="27"/>
      <c r="I222" s="27"/>
      <c r="J222" s="28"/>
      <c r="K222" s="29"/>
      <c r="L222" s="29"/>
      <c r="M222" s="27"/>
      <c r="N222" s="27"/>
      <c r="O222" s="27"/>
      <c r="P222" s="63"/>
      <c r="Q222" s="25"/>
      <c r="R222" s="25"/>
      <c r="S222" s="67"/>
      <c r="T222" s="29"/>
      <c r="U222" s="28"/>
      <c r="V222" s="28"/>
      <c r="W222" s="28"/>
      <c r="X222" s="28"/>
      <c r="Y222" s="28"/>
      <c r="Z222" s="28"/>
      <c r="AA222" s="28"/>
      <c r="AB222" s="28"/>
      <c r="AC222" s="28"/>
      <c r="AD222" s="28"/>
      <c r="AE222" s="28"/>
      <c r="AF222" s="28"/>
      <c r="AG222" s="28"/>
      <c r="AH222" s="28"/>
      <c r="AI222" s="28"/>
      <c r="AJ222" s="28"/>
      <c r="AK222" s="28"/>
      <c r="AL222" s="28"/>
      <c r="AM222" s="28"/>
      <c r="AN222" s="27"/>
      <c r="AO222" s="24"/>
      <c r="AP222" s="24"/>
      <c r="AQ222" s="24"/>
      <c r="AR222" s="27"/>
    </row>
    <row r="223" spans="1:44" x14ac:dyDescent="0.3">
      <c r="A223" s="26"/>
      <c r="B223" s="24"/>
      <c r="C223" s="25"/>
      <c r="D223" s="26"/>
      <c r="E223" s="6"/>
      <c r="F223" s="24"/>
      <c r="G223" s="26"/>
      <c r="H223" s="27"/>
      <c r="I223" s="27"/>
      <c r="J223" s="28"/>
      <c r="K223" s="29"/>
      <c r="L223" s="29"/>
      <c r="M223" s="27"/>
      <c r="N223" s="27"/>
      <c r="O223" s="27"/>
      <c r="P223" s="63"/>
      <c r="Q223" s="25"/>
      <c r="R223" s="25"/>
      <c r="S223" s="67"/>
      <c r="T223" s="29"/>
      <c r="U223" s="28"/>
      <c r="V223" s="28"/>
      <c r="W223" s="28"/>
      <c r="X223" s="28"/>
      <c r="Y223" s="28"/>
      <c r="Z223" s="28"/>
      <c r="AA223" s="28"/>
      <c r="AB223" s="28"/>
      <c r="AC223" s="28"/>
      <c r="AD223" s="28"/>
      <c r="AE223" s="28"/>
      <c r="AF223" s="28"/>
      <c r="AG223" s="28"/>
      <c r="AH223" s="28"/>
      <c r="AI223" s="28"/>
      <c r="AJ223" s="28"/>
      <c r="AK223" s="28"/>
      <c r="AL223" s="28"/>
      <c r="AM223" s="28"/>
      <c r="AN223" s="27"/>
      <c r="AO223" s="24"/>
      <c r="AP223" s="24"/>
      <c r="AQ223" s="24"/>
      <c r="AR223" s="27"/>
    </row>
    <row r="224" spans="1:44" x14ac:dyDescent="0.3">
      <c r="A224" s="26"/>
      <c r="B224" s="24"/>
      <c r="C224" s="25"/>
      <c r="D224" s="26"/>
      <c r="E224" s="6"/>
      <c r="F224" s="24"/>
      <c r="G224" s="26"/>
      <c r="H224" s="27"/>
      <c r="I224" s="27"/>
      <c r="J224" s="28"/>
      <c r="K224" s="29"/>
      <c r="L224" s="29"/>
      <c r="M224" s="27"/>
      <c r="N224" s="27"/>
      <c r="O224" s="27"/>
      <c r="P224" s="63"/>
      <c r="Q224" s="25"/>
      <c r="R224" s="25"/>
      <c r="S224" s="67"/>
      <c r="T224" s="29"/>
      <c r="U224" s="28"/>
      <c r="V224" s="28"/>
      <c r="W224" s="28"/>
      <c r="X224" s="28"/>
      <c r="Y224" s="28"/>
      <c r="Z224" s="28"/>
      <c r="AA224" s="28"/>
      <c r="AB224" s="28"/>
      <c r="AC224" s="28"/>
      <c r="AD224" s="28"/>
      <c r="AE224" s="28"/>
      <c r="AF224" s="28"/>
      <c r="AG224" s="28"/>
      <c r="AH224" s="28"/>
      <c r="AI224" s="28"/>
      <c r="AJ224" s="28"/>
      <c r="AK224" s="28"/>
      <c r="AL224" s="28"/>
      <c r="AM224" s="28"/>
      <c r="AN224" s="27"/>
      <c r="AO224" s="24"/>
      <c r="AP224" s="24"/>
      <c r="AQ224" s="24"/>
      <c r="AR224" s="27"/>
    </row>
    <row r="225" spans="1:44" x14ac:dyDescent="0.3">
      <c r="A225" s="26"/>
      <c r="B225" s="24"/>
      <c r="C225" s="25"/>
      <c r="D225" s="26"/>
      <c r="E225" s="6"/>
      <c r="F225" s="24"/>
      <c r="G225" s="26"/>
      <c r="H225" s="27"/>
      <c r="I225" s="27"/>
      <c r="J225" s="28"/>
      <c r="K225" s="29"/>
      <c r="L225" s="29"/>
      <c r="M225" s="27"/>
      <c r="N225" s="27"/>
      <c r="O225" s="27"/>
      <c r="P225" s="63"/>
      <c r="Q225" s="25"/>
      <c r="R225" s="25"/>
      <c r="S225" s="73"/>
      <c r="T225" s="29"/>
      <c r="U225" s="28"/>
      <c r="V225" s="28"/>
      <c r="W225" s="28"/>
      <c r="X225" s="28"/>
      <c r="Y225" s="28"/>
      <c r="Z225" s="28"/>
      <c r="AA225" s="28"/>
      <c r="AB225" s="28"/>
      <c r="AC225" s="28"/>
      <c r="AD225" s="28"/>
      <c r="AE225" s="28"/>
      <c r="AF225" s="28"/>
      <c r="AG225" s="28"/>
      <c r="AH225" s="28"/>
      <c r="AI225" s="28"/>
      <c r="AJ225" s="28"/>
      <c r="AK225" s="28"/>
      <c r="AL225" s="28"/>
      <c r="AM225" s="28"/>
      <c r="AN225" s="27"/>
      <c r="AO225" s="24"/>
      <c r="AP225" s="24"/>
      <c r="AQ225" s="24"/>
      <c r="AR225" s="27"/>
    </row>
    <row r="226" spans="1:44" x14ac:dyDescent="0.3">
      <c r="A226" s="26"/>
      <c r="B226" s="24"/>
      <c r="C226" s="25"/>
      <c r="D226" s="26"/>
      <c r="E226" s="6"/>
      <c r="F226" s="24"/>
      <c r="G226" s="25"/>
      <c r="H226" s="27"/>
      <c r="I226" s="27"/>
      <c r="J226" s="28"/>
      <c r="K226" s="29"/>
      <c r="L226" s="29"/>
      <c r="M226" s="27"/>
      <c r="N226" s="27"/>
      <c r="O226" s="27"/>
      <c r="P226" s="63"/>
      <c r="Q226" s="25"/>
      <c r="R226" s="25"/>
      <c r="S226" s="73"/>
      <c r="T226" s="29"/>
      <c r="U226" s="28"/>
      <c r="V226" s="28"/>
      <c r="W226" s="28"/>
      <c r="X226" s="28"/>
      <c r="Y226" s="28"/>
      <c r="Z226" s="28"/>
      <c r="AA226" s="28"/>
      <c r="AB226" s="28"/>
      <c r="AC226" s="28"/>
      <c r="AD226" s="28"/>
      <c r="AE226" s="28"/>
      <c r="AF226" s="28"/>
      <c r="AG226" s="28"/>
      <c r="AH226" s="28"/>
      <c r="AI226" s="28"/>
      <c r="AJ226" s="28"/>
      <c r="AK226" s="28"/>
      <c r="AL226" s="28"/>
      <c r="AM226" s="28"/>
      <c r="AN226" s="27"/>
      <c r="AO226" s="24"/>
      <c r="AP226" s="24"/>
      <c r="AQ226" s="24"/>
      <c r="AR226" s="27"/>
    </row>
    <row r="227" spans="1:44" x14ac:dyDescent="0.3">
      <c r="A227" s="26"/>
      <c r="B227" s="24"/>
      <c r="C227" s="25"/>
      <c r="D227" s="26"/>
      <c r="E227" s="6"/>
      <c r="F227" s="24"/>
      <c r="G227" s="25"/>
      <c r="H227" s="27"/>
      <c r="I227" s="27"/>
      <c r="J227" s="28"/>
      <c r="K227" s="29"/>
      <c r="L227" s="29"/>
      <c r="M227" s="27"/>
      <c r="N227" s="27"/>
      <c r="O227" s="27"/>
      <c r="P227" s="63"/>
      <c r="Q227" s="25"/>
      <c r="R227" s="25"/>
      <c r="S227" s="73"/>
      <c r="T227" s="29"/>
      <c r="U227" s="28"/>
      <c r="V227" s="28"/>
      <c r="W227" s="28"/>
      <c r="X227" s="28"/>
      <c r="Y227" s="28"/>
      <c r="Z227" s="28"/>
      <c r="AA227" s="28"/>
      <c r="AB227" s="28"/>
      <c r="AC227" s="28"/>
      <c r="AD227" s="28"/>
      <c r="AE227" s="28"/>
      <c r="AF227" s="28"/>
      <c r="AG227" s="28"/>
      <c r="AH227" s="28"/>
      <c r="AI227" s="28"/>
      <c r="AJ227" s="28"/>
      <c r="AK227" s="28"/>
      <c r="AL227" s="28"/>
      <c r="AM227" s="28"/>
      <c r="AN227" s="27"/>
      <c r="AO227" s="24"/>
      <c r="AP227" s="24"/>
      <c r="AQ227" s="24"/>
      <c r="AR227" s="27"/>
    </row>
    <row r="228" spans="1:44" x14ac:dyDescent="0.3">
      <c r="A228" s="26"/>
      <c r="B228" s="24"/>
      <c r="C228" s="25"/>
      <c r="D228" s="26"/>
      <c r="E228" s="6"/>
      <c r="F228" s="24"/>
      <c r="G228" s="25"/>
      <c r="H228" s="27"/>
      <c r="I228" s="27"/>
      <c r="J228" s="28"/>
      <c r="K228" s="29"/>
      <c r="L228" s="29"/>
      <c r="M228" s="27"/>
      <c r="N228" s="27"/>
      <c r="O228" s="27"/>
      <c r="P228" s="63"/>
      <c r="Q228" s="25"/>
      <c r="R228" s="25"/>
      <c r="S228" s="67"/>
      <c r="T228" s="29"/>
      <c r="U228" s="28"/>
      <c r="V228" s="28"/>
      <c r="W228" s="28"/>
      <c r="X228" s="28"/>
      <c r="Y228" s="28"/>
      <c r="Z228" s="28"/>
      <c r="AA228" s="28"/>
      <c r="AB228" s="28"/>
      <c r="AC228" s="28"/>
      <c r="AD228" s="28"/>
      <c r="AE228" s="28"/>
      <c r="AF228" s="28"/>
      <c r="AG228" s="28"/>
      <c r="AH228" s="28"/>
      <c r="AI228" s="28"/>
      <c r="AJ228" s="28"/>
      <c r="AK228" s="28"/>
      <c r="AL228" s="28"/>
      <c r="AM228" s="28"/>
      <c r="AN228" s="27"/>
      <c r="AO228" s="24"/>
      <c r="AP228" s="24"/>
      <c r="AQ228" s="24"/>
      <c r="AR228" s="27"/>
    </row>
    <row r="229" spans="1:44" x14ac:dyDescent="0.3">
      <c r="A229" s="26"/>
      <c r="B229" s="24"/>
      <c r="C229" s="25"/>
      <c r="D229" s="26"/>
      <c r="E229" s="6"/>
      <c r="F229" s="24"/>
      <c r="G229" s="25"/>
      <c r="H229" s="27"/>
      <c r="I229" s="27"/>
      <c r="J229" s="28"/>
      <c r="K229" s="29"/>
      <c r="L229" s="29"/>
      <c r="M229" s="27"/>
      <c r="N229" s="27"/>
      <c r="O229" s="27"/>
      <c r="P229" s="63"/>
      <c r="Q229" s="25"/>
      <c r="R229" s="25"/>
      <c r="S229" s="67"/>
      <c r="T229" s="29"/>
      <c r="U229" s="28"/>
      <c r="V229" s="28"/>
      <c r="W229" s="28"/>
      <c r="X229" s="28"/>
      <c r="Y229" s="28"/>
      <c r="Z229" s="28"/>
      <c r="AA229" s="28"/>
      <c r="AB229" s="28"/>
      <c r="AC229" s="28"/>
      <c r="AD229" s="28"/>
      <c r="AE229" s="28"/>
      <c r="AF229" s="28"/>
      <c r="AG229" s="28"/>
      <c r="AH229" s="28"/>
      <c r="AI229" s="28"/>
      <c r="AJ229" s="28"/>
      <c r="AK229" s="28"/>
      <c r="AL229" s="28"/>
      <c r="AM229" s="28"/>
      <c r="AN229" s="27"/>
      <c r="AO229" s="24"/>
      <c r="AP229" s="24"/>
      <c r="AQ229" s="24"/>
      <c r="AR229" s="27"/>
    </row>
    <row r="230" spans="1:44" x14ac:dyDescent="0.3">
      <c r="A230" s="26"/>
      <c r="B230" s="24"/>
      <c r="C230" s="25"/>
      <c r="D230" s="26"/>
      <c r="E230" s="6"/>
      <c r="F230" s="24"/>
      <c r="G230" s="25"/>
      <c r="H230" s="27"/>
      <c r="I230" s="27"/>
      <c r="J230" s="28"/>
      <c r="K230" s="29"/>
      <c r="L230" s="29"/>
      <c r="M230" s="27"/>
      <c r="N230" s="27"/>
      <c r="O230" s="27"/>
      <c r="P230" s="63"/>
      <c r="Q230" s="25"/>
      <c r="R230" s="25"/>
      <c r="S230" s="73"/>
      <c r="T230" s="29"/>
      <c r="U230" s="28"/>
      <c r="V230" s="28"/>
      <c r="W230" s="28"/>
      <c r="X230" s="28"/>
      <c r="Y230" s="28"/>
      <c r="Z230" s="28"/>
      <c r="AA230" s="28"/>
      <c r="AB230" s="28"/>
      <c r="AC230" s="28"/>
      <c r="AD230" s="28"/>
      <c r="AE230" s="28"/>
      <c r="AF230" s="28"/>
      <c r="AG230" s="28"/>
      <c r="AH230" s="28"/>
      <c r="AI230" s="28"/>
      <c r="AJ230" s="28"/>
      <c r="AK230" s="28"/>
      <c r="AL230" s="28"/>
      <c r="AM230" s="28"/>
      <c r="AN230" s="27"/>
      <c r="AO230" s="24"/>
      <c r="AP230" s="24"/>
      <c r="AQ230" s="24"/>
      <c r="AR230" s="27"/>
    </row>
    <row r="231" spans="1:44" x14ac:dyDescent="0.3">
      <c r="A231" s="26"/>
      <c r="B231" s="24"/>
      <c r="C231" s="25"/>
      <c r="D231" s="26"/>
      <c r="E231" s="6"/>
      <c r="F231" s="24"/>
      <c r="G231" s="25"/>
      <c r="H231" s="27"/>
      <c r="I231" s="27"/>
      <c r="J231" s="28"/>
      <c r="K231" s="29"/>
      <c r="L231" s="29"/>
      <c r="M231" s="27"/>
      <c r="N231" s="27"/>
      <c r="O231" s="27"/>
      <c r="P231" s="63"/>
      <c r="Q231" s="25"/>
      <c r="R231" s="25"/>
      <c r="S231" s="67"/>
      <c r="T231" s="29"/>
      <c r="U231" s="28"/>
      <c r="V231" s="28"/>
      <c r="W231" s="28"/>
      <c r="X231" s="28"/>
      <c r="Y231" s="28"/>
      <c r="Z231" s="28"/>
      <c r="AA231" s="28"/>
      <c r="AB231" s="28"/>
      <c r="AC231" s="28"/>
      <c r="AD231" s="28"/>
      <c r="AE231" s="28"/>
      <c r="AF231" s="28"/>
      <c r="AG231" s="28"/>
      <c r="AH231" s="28"/>
      <c r="AI231" s="28"/>
      <c r="AJ231" s="28"/>
      <c r="AK231" s="28"/>
      <c r="AL231" s="28"/>
      <c r="AM231" s="28"/>
      <c r="AN231" s="27"/>
      <c r="AO231" s="24"/>
      <c r="AP231" s="24"/>
      <c r="AQ231" s="24"/>
      <c r="AR231" s="27"/>
    </row>
    <row r="232" spans="1:44" x14ac:dyDescent="0.3">
      <c r="A232" s="26"/>
      <c r="B232" s="24"/>
      <c r="C232" s="25"/>
      <c r="D232" s="26"/>
      <c r="E232" s="6"/>
      <c r="F232" s="24"/>
      <c r="G232" s="25"/>
      <c r="H232" s="27"/>
      <c r="I232" s="27"/>
      <c r="J232" s="28"/>
      <c r="K232" s="29"/>
      <c r="L232" s="29"/>
      <c r="M232" s="27"/>
      <c r="N232" s="27"/>
      <c r="O232" s="27"/>
      <c r="P232" s="63"/>
      <c r="Q232" s="25"/>
      <c r="R232" s="25"/>
      <c r="S232" s="67"/>
      <c r="T232" s="29"/>
      <c r="U232" s="28"/>
      <c r="V232" s="28"/>
      <c r="W232" s="28"/>
      <c r="X232" s="28"/>
      <c r="Y232" s="28"/>
      <c r="Z232" s="28"/>
      <c r="AA232" s="28"/>
      <c r="AB232" s="28"/>
      <c r="AC232" s="28"/>
      <c r="AD232" s="28"/>
      <c r="AE232" s="28"/>
      <c r="AF232" s="28"/>
      <c r="AG232" s="28"/>
      <c r="AH232" s="28"/>
      <c r="AI232" s="28"/>
      <c r="AJ232" s="28"/>
      <c r="AK232" s="28"/>
      <c r="AL232" s="28"/>
      <c r="AM232" s="28"/>
      <c r="AN232" s="27"/>
      <c r="AO232" s="24"/>
      <c r="AP232" s="24"/>
      <c r="AQ232" s="24"/>
      <c r="AR232" s="27"/>
    </row>
    <row r="233" spans="1:44" x14ac:dyDescent="0.3">
      <c r="A233" s="26"/>
      <c r="B233" s="24"/>
      <c r="C233" s="25"/>
      <c r="D233" s="26"/>
      <c r="E233" s="6"/>
      <c r="F233" s="24"/>
      <c r="G233" s="25"/>
      <c r="H233" s="27"/>
      <c r="I233" s="27"/>
      <c r="J233" s="28"/>
      <c r="K233" s="29"/>
      <c r="L233" s="29"/>
      <c r="M233" s="27"/>
      <c r="N233" s="27"/>
      <c r="O233" s="27"/>
      <c r="P233" s="63"/>
      <c r="Q233" s="25"/>
      <c r="R233" s="25"/>
      <c r="S233" s="67"/>
      <c r="T233" s="29"/>
      <c r="U233" s="28"/>
      <c r="V233" s="28"/>
      <c r="W233" s="28"/>
      <c r="X233" s="28"/>
      <c r="Y233" s="28"/>
      <c r="Z233" s="28"/>
      <c r="AA233" s="28"/>
      <c r="AB233" s="28"/>
      <c r="AC233" s="28"/>
      <c r="AD233" s="28"/>
      <c r="AE233" s="28"/>
      <c r="AF233" s="28"/>
      <c r="AG233" s="28"/>
      <c r="AH233" s="28"/>
      <c r="AI233" s="28"/>
      <c r="AJ233" s="28"/>
      <c r="AK233" s="28"/>
      <c r="AL233" s="28"/>
      <c r="AM233" s="28"/>
      <c r="AN233" s="27"/>
      <c r="AO233" s="24"/>
      <c r="AP233" s="24"/>
      <c r="AQ233" s="24"/>
      <c r="AR233" s="27"/>
    </row>
    <row r="234" spans="1:44" x14ac:dyDescent="0.3">
      <c r="A234" s="26"/>
      <c r="B234" s="24"/>
      <c r="C234" s="25"/>
      <c r="D234" s="26"/>
      <c r="E234" s="6"/>
      <c r="F234" s="24"/>
      <c r="G234" s="25"/>
      <c r="H234" s="27"/>
      <c r="I234" s="27"/>
      <c r="J234" s="28"/>
      <c r="K234" s="29"/>
      <c r="L234" s="29"/>
      <c r="M234" s="27"/>
      <c r="N234" s="27"/>
      <c r="O234" s="27"/>
      <c r="P234" s="63"/>
      <c r="Q234" s="25"/>
      <c r="R234" s="25"/>
      <c r="S234" s="67"/>
      <c r="T234" s="29"/>
      <c r="U234" s="28"/>
      <c r="V234" s="28"/>
      <c r="W234" s="28"/>
      <c r="X234" s="28"/>
      <c r="Y234" s="28"/>
      <c r="Z234" s="28"/>
      <c r="AA234" s="28"/>
      <c r="AB234" s="28"/>
      <c r="AC234" s="28"/>
      <c r="AD234" s="28"/>
      <c r="AE234" s="28"/>
      <c r="AF234" s="28"/>
      <c r="AG234" s="28"/>
      <c r="AH234" s="28"/>
      <c r="AI234" s="28"/>
      <c r="AJ234" s="28"/>
      <c r="AK234" s="28"/>
      <c r="AL234" s="28"/>
      <c r="AM234" s="28"/>
      <c r="AN234" s="27"/>
      <c r="AO234" s="24"/>
      <c r="AP234" s="24"/>
      <c r="AQ234" s="24"/>
      <c r="AR234" s="27"/>
    </row>
    <row r="235" spans="1:44" x14ac:dyDescent="0.3">
      <c r="A235" s="26"/>
      <c r="B235" s="24"/>
      <c r="C235" s="25"/>
      <c r="D235" s="26"/>
      <c r="E235" s="6"/>
      <c r="F235" s="24"/>
      <c r="G235" s="25"/>
      <c r="H235" s="27"/>
      <c r="I235" s="27"/>
      <c r="J235" s="28"/>
      <c r="K235" s="29"/>
      <c r="L235" s="29"/>
      <c r="M235" s="27"/>
      <c r="N235" s="27"/>
      <c r="O235" s="27"/>
      <c r="P235" s="63"/>
      <c r="Q235" s="25"/>
      <c r="R235" s="25"/>
      <c r="S235" s="67"/>
      <c r="T235" s="29"/>
      <c r="U235" s="28"/>
      <c r="V235" s="28"/>
      <c r="W235" s="28"/>
      <c r="X235" s="28"/>
      <c r="Y235" s="28"/>
      <c r="Z235" s="28"/>
      <c r="AA235" s="28"/>
      <c r="AB235" s="28"/>
      <c r="AC235" s="28"/>
      <c r="AD235" s="28"/>
      <c r="AE235" s="28"/>
      <c r="AF235" s="28"/>
      <c r="AG235" s="28"/>
      <c r="AH235" s="28"/>
      <c r="AI235" s="28"/>
      <c r="AJ235" s="28"/>
      <c r="AK235" s="28"/>
      <c r="AL235" s="28"/>
      <c r="AM235" s="28"/>
      <c r="AN235" s="27"/>
      <c r="AO235" s="24"/>
      <c r="AP235" s="24"/>
      <c r="AQ235" s="24"/>
      <c r="AR235" s="27"/>
    </row>
    <row r="236" spans="1:44" x14ac:dyDescent="0.3">
      <c r="A236" s="26"/>
      <c r="B236" s="24"/>
      <c r="C236" s="25"/>
      <c r="D236" s="26"/>
      <c r="E236" s="6"/>
      <c r="F236" s="24"/>
      <c r="G236" s="25"/>
      <c r="H236" s="27"/>
      <c r="I236" s="27"/>
      <c r="J236" s="28"/>
      <c r="K236" s="29"/>
      <c r="L236" s="29"/>
      <c r="M236" s="27"/>
      <c r="N236" s="27"/>
      <c r="O236" s="27"/>
      <c r="P236" s="63"/>
      <c r="Q236" s="25"/>
      <c r="R236" s="25"/>
      <c r="S236" s="67"/>
      <c r="T236" s="29"/>
      <c r="U236" s="28"/>
      <c r="V236" s="28"/>
      <c r="W236" s="28"/>
      <c r="X236" s="28"/>
      <c r="Y236" s="28"/>
      <c r="Z236" s="28"/>
      <c r="AA236" s="28"/>
      <c r="AB236" s="28"/>
      <c r="AC236" s="28"/>
      <c r="AD236" s="28"/>
      <c r="AE236" s="28"/>
      <c r="AF236" s="28"/>
      <c r="AG236" s="28"/>
      <c r="AH236" s="28"/>
      <c r="AI236" s="28"/>
      <c r="AJ236" s="28"/>
      <c r="AK236" s="28"/>
      <c r="AL236" s="28"/>
      <c r="AM236" s="28"/>
      <c r="AN236" s="27"/>
      <c r="AO236" s="24"/>
      <c r="AP236" s="24"/>
      <c r="AQ236" s="24"/>
      <c r="AR236" s="27"/>
    </row>
    <row r="237" spans="1:44" x14ac:dyDescent="0.3">
      <c r="A237" s="26"/>
      <c r="B237" s="24"/>
      <c r="C237" s="25"/>
      <c r="D237" s="26"/>
      <c r="E237" s="6"/>
      <c r="F237" s="24"/>
      <c r="G237" s="25"/>
      <c r="H237" s="27"/>
      <c r="I237" s="27"/>
      <c r="J237" s="28"/>
      <c r="K237" s="29"/>
      <c r="L237" s="29"/>
      <c r="M237" s="27"/>
      <c r="N237" s="27"/>
      <c r="O237" s="27"/>
      <c r="P237" s="63"/>
      <c r="Q237" s="25"/>
      <c r="R237" s="25"/>
      <c r="S237" s="67"/>
      <c r="T237" s="29"/>
      <c r="U237" s="28"/>
      <c r="V237" s="28"/>
      <c r="W237" s="28"/>
      <c r="X237" s="28"/>
      <c r="Y237" s="28"/>
      <c r="Z237" s="28"/>
      <c r="AA237" s="28"/>
      <c r="AB237" s="28"/>
      <c r="AC237" s="28"/>
      <c r="AD237" s="28"/>
      <c r="AE237" s="28"/>
      <c r="AF237" s="28"/>
      <c r="AG237" s="28"/>
      <c r="AH237" s="28"/>
      <c r="AI237" s="28"/>
      <c r="AJ237" s="28"/>
      <c r="AK237" s="28"/>
      <c r="AL237" s="28"/>
      <c r="AM237" s="28"/>
      <c r="AN237" s="27"/>
      <c r="AO237" s="24"/>
      <c r="AP237" s="24"/>
      <c r="AQ237" s="24"/>
      <c r="AR237" s="27"/>
    </row>
    <row r="238" spans="1:44" x14ac:dyDescent="0.3">
      <c r="A238" s="26"/>
      <c r="B238" s="24"/>
      <c r="C238" s="25"/>
      <c r="D238" s="26"/>
      <c r="E238" s="6"/>
      <c r="F238" s="24"/>
      <c r="G238" s="25"/>
      <c r="H238" s="27"/>
      <c r="I238" s="27"/>
      <c r="J238" s="28"/>
      <c r="K238" s="29"/>
      <c r="L238" s="29"/>
      <c r="M238" s="27"/>
      <c r="N238" s="27"/>
      <c r="O238" s="27"/>
      <c r="P238" s="63"/>
      <c r="Q238" s="25"/>
      <c r="R238" s="25"/>
      <c r="S238" s="67"/>
      <c r="T238" s="29"/>
      <c r="U238" s="28"/>
      <c r="V238" s="28"/>
      <c r="W238" s="28"/>
      <c r="X238" s="28"/>
      <c r="Y238" s="28"/>
      <c r="Z238" s="28"/>
      <c r="AA238" s="28"/>
      <c r="AB238" s="28"/>
      <c r="AC238" s="28"/>
      <c r="AD238" s="28"/>
      <c r="AE238" s="28"/>
      <c r="AF238" s="28"/>
      <c r="AG238" s="28"/>
      <c r="AH238" s="28"/>
      <c r="AI238" s="28"/>
      <c r="AJ238" s="28"/>
      <c r="AK238" s="28"/>
      <c r="AL238" s="28"/>
      <c r="AM238" s="28"/>
      <c r="AN238" s="27"/>
      <c r="AO238" s="24"/>
      <c r="AP238" s="24"/>
      <c r="AQ238" s="24"/>
      <c r="AR238" s="27"/>
    </row>
    <row r="239" spans="1:44" x14ac:dyDescent="0.3">
      <c r="A239" s="26"/>
      <c r="B239" s="24"/>
      <c r="C239" s="25"/>
      <c r="D239" s="26"/>
      <c r="E239" s="6"/>
      <c r="F239" s="24"/>
      <c r="G239" s="25"/>
      <c r="H239" s="27"/>
      <c r="I239" s="27"/>
      <c r="J239" s="28"/>
      <c r="K239" s="29"/>
      <c r="L239" s="29"/>
      <c r="M239" s="27"/>
      <c r="N239" s="27"/>
      <c r="O239" s="27"/>
      <c r="P239" s="63"/>
      <c r="Q239" s="25"/>
      <c r="R239" s="25"/>
      <c r="S239" s="67"/>
      <c r="T239" s="29"/>
      <c r="U239" s="28"/>
      <c r="V239" s="28"/>
      <c r="W239" s="28"/>
      <c r="X239" s="28"/>
      <c r="Y239" s="28"/>
      <c r="Z239" s="28"/>
      <c r="AA239" s="28"/>
      <c r="AB239" s="28"/>
      <c r="AC239" s="28"/>
      <c r="AD239" s="28"/>
      <c r="AE239" s="28"/>
      <c r="AF239" s="28"/>
      <c r="AG239" s="28"/>
      <c r="AH239" s="28"/>
      <c r="AI239" s="28"/>
      <c r="AJ239" s="28"/>
      <c r="AK239" s="28"/>
      <c r="AL239" s="28"/>
      <c r="AM239" s="28"/>
      <c r="AN239" s="27"/>
      <c r="AO239" s="24"/>
      <c r="AP239" s="24"/>
      <c r="AQ239" s="24"/>
      <c r="AR239" s="27"/>
    </row>
    <row r="240" spans="1:44" x14ac:dyDescent="0.3">
      <c r="A240" s="26"/>
      <c r="B240" s="24"/>
      <c r="C240" s="25"/>
      <c r="D240" s="26"/>
      <c r="E240" s="6"/>
      <c r="F240" s="24"/>
      <c r="G240" s="25"/>
      <c r="H240" s="27"/>
      <c r="I240" s="27"/>
      <c r="J240" s="28"/>
      <c r="K240" s="29"/>
      <c r="L240" s="29"/>
      <c r="M240" s="27"/>
      <c r="N240" s="27"/>
      <c r="O240" s="27"/>
      <c r="P240" s="63"/>
      <c r="Q240" s="25"/>
      <c r="R240" s="25"/>
      <c r="S240" s="67"/>
      <c r="T240" s="29"/>
      <c r="U240" s="28"/>
      <c r="V240" s="28"/>
      <c r="W240" s="28"/>
      <c r="X240" s="28"/>
      <c r="Y240" s="28"/>
      <c r="Z240" s="28"/>
      <c r="AA240" s="28"/>
      <c r="AB240" s="28"/>
      <c r="AC240" s="28"/>
      <c r="AD240" s="28"/>
      <c r="AE240" s="28"/>
      <c r="AF240" s="28"/>
      <c r="AG240" s="28"/>
      <c r="AH240" s="28"/>
      <c r="AI240" s="28"/>
      <c r="AJ240" s="28"/>
      <c r="AK240" s="28"/>
      <c r="AL240" s="28"/>
      <c r="AM240" s="28"/>
      <c r="AN240" s="27"/>
      <c r="AO240" s="24"/>
      <c r="AP240" s="24"/>
      <c r="AQ240" s="24"/>
      <c r="AR240" s="27"/>
    </row>
    <row r="241" spans="1:44" x14ac:dyDescent="0.3">
      <c r="A241" s="26"/>
      <c r="B241" s="24"/>
      <c r="C241" s="25"/>
      <c r="D241" s="26"/>
      <c r="E241" s="6"/>
      <c r="F241" s="24"/>
      <c r="G241" s="25"/>
      <c r="H241" s="27"/>
      <c r="I241" s="27"/>
      <c r="J241" s="28"/>
      <c r="K241" s="29"/>
      <c r="L241" s="29"/>
      <c r="M241" s="27"/>
      <c r="N241" s="27"/>
      <c r="O241" s="27"/>
      <c r="P241" s="63"/>
      <c r="Q241" s="25"/>
      <c r="R241" s="25"/>
      <c r="S241" s="67"/>
      <c r="T241" s="29"/>
      <c r="U241" s="28"/>
      <c r="V241" s="28"/>
      <c r="W241" s="28"/>
      <c r="X241" s="28"/>
      <c r="Y241" s="28"/>
      <c r="Z241" s="28"/>
      <c r="AA241" s="28"/>
      <c r="AB241" s="28"/>
      <c r="AC241" s="28"/>
      <c r="AD241" s="28"/>
      <c r="AE241" s="28"/>
      <c r="AF241" s="28"/>
      <c r="AG241" s="28"/>
      <c r="AH241" s="28"/>
      <c r="AI241" s="28"/>
      <c r="AJ241" s="28"/>
      <c r="AK241" s="28"/>
      <c r="AL241" s="28"/>
      <c r="AM241" s="28"/>
      <c r="AN241" s="27"/>
      <c r="AO241" s="24"/>
      <c r="AP241" s="24"/>
      <c r="AQ241" s="24"/>
      <c r="AR241" s="27"/>
    </row>
    <row r="242" spans="1:44" x14ac:dyDescent="0.3">
      <c r="A242" s="26"/>
      <c r="B242" s="24"/>
      <c r="C242" s="25"/>
      <c r="D242" s="26"/>
      <c r="E242" s="6"/>
      <c r="F242" s="24"/>
      <c r="G242" s="25"/>
      <c r="H242" s="27"/>
      <c r="I242" s="27"/>
      <c r="J242" s="28"/>
      <c r="K242" s="29"/>
      <c r="L242" s="29"/>
      <c r="M242" s="27"/>
      <c r="N242" s="27"/>
      <c r="O242" s="27"/>
      <c r="P242" s="63"/>
      <c r="Q242" s="25"/>
      <c r="R242" s="25"/>
      <c r="S242" s="67"/>
      <c r="T242" s="29"/>
      <c r="U242" s="28"/>
      <c r="V242" s="28"/>
      <c r="W242" s="28"/>
      <c r="X242" s="28"/>
      <c r="Y242" s="28"/>
      <c r="Z242" s="28"/>
      <c r="AA242" s="28"/>
      <c r="AB242" s="28"/>
      <c r="AC242" s="28"/>
      <c r="AD242" s="28"/>
      <c r="AE242" s="28"/>
      <c r="AF242" s="28"/>
      <c r="AG242" s="28"/>
      <c r="AH242" s="28"/>
      <c r="AI242" s="28"/>
      <c r="AJ242" s="28"/>
      <c r="AK242" s="28"/>
      <c r="AL242" s="28"/>
      <c r="AM242" s="28"/>
      <c r="AN242" s="27"/>
      <c r="AO242" s="24"/>
      <c r="AP242" s="24"/>
      <c r="AQ242" s="24"/>
      <c r="AR242" s="27"/>
    </row>
    <row r="243" spans="1:44" x14ac:dyDescent="0.3">
      <c r="A243" s="26"/>
      <c r="B243" s="24"/>
      <c r="C243" s="25"/>
      <c r="D243" s="26"/>
      <c r="E243" s="6"/>
      <c r="F243" s="24"/>
      <c r="G243" s="25"/>
      <c r="H243" s="27"/>
      <c r="I243" s="27"/>
      <c r="J243" s="28"/>
      <c r="K243" s="29"/>
      <c r="L243" s="29"/>
      <c r="M243" s="27"/>
      <c r="N243" s="27"/>
      <c r="O243" s="27"/>
      <c r="P243" s="63"/>
      <c r="Q243" s="25"/>
      <c r="R243" s="25"/>
      <c r="S243" s="67"/>
      <c r="T243" s="29"/>
      <c r="U243" s="28"/>
      <c r="V243" s="28"/>
      <c r="W243" s="28"/>
      <c r="X243" s="28"/>
      <c r="Y243" s="28"/>
      <c r="Z243" s="28"/>
      <c r="AA243" s="28"/>
      <c r="AB243" s="28"/>
      <c r="AC243" s="28"/>
      <c r="AD243" s="28"/>
      <c r="AE243" s="28"/>
      <c r="AF243" s="28"/>
      <c r="AG243" s="28"/>
      <c r="AH243" s="28"/>
      <c r="AI243" s="28"/>
      <c r="AJ243" s="28"/>
      <c r="AK243" s="28"/>
      <c r="AL243" s="28"/>
      <c r="AM243" s="28"/>
      <c r="AN243" s="27"/>
      <c r="AO243" s="24"/>
      <c r="AP243" s="24"/>
      <c r="AQ243" s="24"/>
      <c r="AR243" s="27"/>
    </row>
    <row r="244" spans="1:44" x14ac:dyDescent="0.3">
      <c r="A244" s="26"/>
      <c r="B244" s="24"/>
      <c r="C244" s="25"/>
      <c r="D244" s="26"/>
      <c r="E244" s="6"/>
      <c r="F244" s="24"/>
      <c r="G244" s="25"/>
      <c r="H244" s="27"/>
      <c r="I244" s="27"/>
      <c r="J244" s="28"/>
      <c r="K244" s="29"/>
      <c r="L244" s="29"/>
      <c r="M244" s="27"/>
      <c r="N244" s="27"/>
      <c r="O244" s="27"/>
      <c r="P244" s="63"/>
      <c r="Q244" s="25"/>
      <c r="R244" s="25"/>
      <c r="S244" s="67"/>
      <c r="T244" s="29"/>
      <c r="U244" s="28"/>
      <c r="V244" s="28"/>
      <c r="W244" s="28"/>
      <c r="X244" s="28"/>
      <c r="Y244" s="28"/>
      <c r="Z244" s="28"/>
      <c r="AA244" s="28"/>
      <c r="AB244" s="28"/>
      <c r="AC244" s="28"/>
      <c r="AD244" s="28"/>
      <c r="AE244" s="28"/>
      <c r="AF244" s="28"/>
      <c r="AG244" s="28"/>
      <c r="AH244" s="28"/>
      <c r="AI244" s="28"/>
      <c r="AJ244" s="28"/>
      <c r="AK244" s="28"/>
      <c r="AL244" s="28"/>
      <c r="AM244" s="28"/>
      <c r="AN244" s="27"/>
      <c r="AO244" s="24"/>
      <c r="AP244" s="24"/>
      <c r="AQ244" s="24"/>
      <c r="AR244" s="27"/>
    </row>
    <row r="245" spans="1:44" x14ac:dyDescent="0.3">
      <c r="A245" s="26"/>
      <c r="B245" s="24"/>
      <c r="C245" s="25"/>
      <c r="D245" s="26"/>
      <c r="E245" s="6"/>
      <c r="F245" s="24"/>
      <c r="G245" s="25"/>
      <c r="H245" s="27"/>
      <c r="I245" s="27"/>
      <c r="J245" s="28"/>
      <c r="K245" s="29"/>
      <c r="L245" s="29"/>
      <c r="M245" s="27"/>
      <c r="N245" s="27"/>
      <c r="O245" s="27"/>
      <c r="P245" s="63"/>
      <c r="Q245" s="25"/>
      <c r="R245" s="25"/>
      <c r="S245" s="67"/>
      <c r="T245" s="29"/>
      <c r="U245" s="28"/>
      <c r="V245" s="28"/>
      <c r="W245" s="28"/>
      <c r="X245" s="28"/>
      <c r="Y245" s="28"/>
      <c r="Z245" s="28"/>
      <c r="AA245" s="28"/>
      <c r="AB245" s="28"/>
      <c r="AC245" s="28"/>
      <c r="AD245" s="28"/>
      <c r="AE245" s="28"/>
      <c r="AF245" s="28"/>
      <c r="AG245" s="28"/>
      <c r="AH245" s="28"/>
      <c r="AI245" s="28"/>
      <c r="AJ245" s="28"/>
      <c r="AK245" s="28"/>
      <c r="AL245" s="28"/>
      <c r="AM245" s="28"/>
      <c r="AN245" s="27"/>
      <c r="AO245" s="24"/>
      <c r="AP245" s="24"/>
      <c r="AQ245" s="24"/>
      <c r="AR245" s="27"/>
    </row>
    <row r="246" spans="1:44" x14ac:dyDescent="0.3">
      <c r="A246" s="26"/>
      <c r="B246" s="24"/>
      <c r="C246" s="25"/>
      <c r="D246" s="26"/>
      <c r="E246" s="6"/>
      <c r="F246" s="24"/>
      <c r="G246" s="25"/>
      <c r="H246" s="27"/>
      <c r="I246" s="27"/>
      <c r="J246" s="28"/>
      <c r="K246" s="29"/>
      <c r="L246" s="29"/>
      <c r="M246" s="27"/>
      <c r="N246" s="27"/>
      <c r="O246" s="27"/>
      <c r="P246" s="63"/>
      <c r="Q246" s="25"/>
      <c r="R246" s="25"/>
      <c r="S246" s="67"/>
      <c r="T246" s="29"/>
      <c r="U246" s="28"/>
      <c r="V246" s="28"/>
      <c r="W246" s="28"/>
      <c r="X246" s="28"/>
      <c r="Y246" s="28"/>
      <c r="Z246" s="28"/>
      <c r="AA246" s="28"/>
      <c r="AB246" s="28"/>
      <c r="AC246" s="28"/>
      <c r="AD246" s="28"/>
      <c r="AE246" s="28"/>
      <c r="AF246" s="28"/>
      <c r="AG246" s="28"/>
      <c r="AH246" s="28"/>
      <c r="AI246" s="28"/>
      <c r="AJ246" s="28"/>
      <c r="AK246" s="28"/>
      <c r="AL246" s="28"/>
      <c r="AM246" s="28"/>
      <c r="AN246" s="27"/>
      <c r="AO246" s="24"/>
      <c r="AP246" s="24"/>
      <c r="AQ246" s="24"/>
      <c r="AR246" s="27"/>
    </row>
    <row r="247" spans="1:44" x14ac:dyDescent="0.3">
      <c r="A247" s="26"/>
      <c r="B247" s="24"/>
      <c r="C247" s="25"/>
      <c r="D247" s="26"/>
      <c r="E247" s="6"/>
      <c r="F247" s="24"/>
      <c r="G247" s="25"/>
      <c r="H247" s="27"/>
      <c r="I247" s="27"/>
      <c r="J247" s="28"/>
      <c r="K247" s="29"/>
      <c r="L247" s="29"/>
      <c r="M247" s="27"/>
      <c r="N247" s="27"/>
      <c r="O247" s="27"/>
      <c r="P247" s="63"/>
      <c r="Q247" s="25"/>
      <c r="R247" s="25"/>
      <c r="S247" s="67"/>
      <c r="T247" s="29"/>
      <c r="U247" s="28"/>
      <c r="V247" s="28"/>
      <c r="W247" s="28"/>
      <c r="X247" s="28"/>
      <c r="Y247" s="28"/>
      <c r="Z247" s="28"/>
      <c r="AA247" s="28"/>
      <c r="AB247" s="28"/>
      <c r="AC247" s="28"/>
      <c r="AD247" s="28"/>
      <c r="AE247" s="28"/>
      <c r="AF247" s="28"/>
      <c r="AG247" s="28"/>
      <c r="AH247" s="28"/>
      <c r="AI247" s="28"/>
      <c r="AJ247" s="28"/>
      <c r="AK247" s="28"/>
      <c r="AL247" s="28"/>
      <c r="AM247" s="28"/>
      <c r="AN247" s="27"/>
      <c r="AO247" s="24"/>
      <c r="AP247" s="24"/>
      <c r="AQ247" s="24"/>
      <c r="AR247" s="27"/>
    </row>
    <row r="248" spans="1:44" x14ac:dyDescent="0.3">
      <c r="A248" s="26"/>
      <c r="B248" s="24"/>
      <c r="C248" s="25"/>
      <c r="D248" s="26"/>
      <c r="E248" s="6"/>
      <c r="F248" s="24"/>
      <c r="G248" s="25"/>
      <c r="H248" s="27"/>
      <c r="I248" s="27"/>
      <c r="J248" s="28"/>
      <c r="K248" s="29"/>
      <c r="L248" s="29"/>
      <c r="M248" s="27"/>
      <c r="N248" s="27"/>
      <c r="O248" s="27"/>
      <c r="P248" s="63"/>
      <c r="Q248" s="25"/>
      <c r="R248" s="25"/>
      <c r="S248" s="67"/>
      <c r="T248" s="29"/>
      <c r="U248" s="28"/>
      <c r="V248" s="28"/>
      <c r="W248" s="28"/>
      <c r="X248" s="28"/>
      <c r="Y248" s="28"/>
      <c r="Z248" s="28"/>
      <c r="AA248" s="28"/>
      <c r="AB248" s="28"/>
      <c r="AC248" s="28"/>
      <c r="AD248" s="28"/>
      <c r="AE248" s="28"/>
      <c r="AF248" s="28"/>
      <c r="AG248" s="28"/>
      <c r="AH248" s="28"/>
      <c r="AI248" s="28"/>
      <c r="AJ248" s="28"/>
      <c r="AK248" s="28"/>
      <c r="AL248" s="28"/>
      <c r="AM248" s="28"/>
      <c r="AN248" s="27"/>
      <c r="AO248" s="24"/>
      <c r="AP248" s="24"/>
      <c r="AQ248" s="24"/>
      <c r="AR248" s="27"/>
    </row>
    <row r="249" spans="1:44" x14ac:dyDescent="0.3">
      <c r="A249" s="26"/>
      <c r="B249" s="24"/>
      <c r="C249" s="25"/>
      <c r="D249" s="26"/>
      <c r="E249" s="6"/>
      <c r="F249" s="24"/>
      <c r="G249" s="25"/>
      <c r="H249" s="27"/>
      <c r="I249" s="27"/>
      <c r="J249" s="28"/>
      <c r="K249" s="29"/>
      <c r="L249" s="29"/>
      <c r="M249" s="27"/>
      <c r="N249" s="27"/>
      <c r="O249" s="27"/>
      <c r="P249" s="63"/>
      <c r="Q249" s="25"/>
      <c r="R249" s="25"/>
      <c r="S249" s="67"/>
      <c r="T249" s="29"/>
      <c r="U249" s="28"/>
      <c r="V249" s="28"/>
      <c r="W249" s="28"/>
      <c r="X249" s="28"/>
      <c r="Y249" s="28"/>
      <c r="Z249" s="28"/>
      <c r="AA249" s="28"/>
      <c r="AB249" s="28"/>
      <c r="AC249" s="28"/>
      <c r="AD249" s="28"/>
      <c r="AE249" s="28"/>
      <c r="AF249" s="28"/>
      <c r="AG249" s="28"/>
      <c r="AH249" s="28"/>
      <c r="AI249" s="28"/>
      <c r="AJ249" s="28"/>
      <c r="AK249" s="28"/>
      <c r="AL249" s="28"/>
      <c r="AM249" s="28"/>
      <c r="AN249" s="27"/>
      <c r="AO249" s="24"/>
      <c r="AP249" s="24"/>
      <c r="AQ249" s="24"/>
      <c r="AR249" s="27"/>
    </row>
    <row r="250" spans="1:44" x14ac:dyDescent="0.3">
      <c r="A250" s="26"/>
      <c r="B250" s="24"/>
      <c r="C250" s="25"/>
      <c r="D250" s="26"/>
      <c r="E250" s="6"/>
      <c r="F250" s="24"/>
      <c r="G250" s="25"/>
      <c r="H250" s="27"/>
      <c r="I250" s="27"/>
      <c r="J250" s="28"/>
      <c r="K250" s="29"/>
      <c r="L250" s="29"/>
      <c r="M250" s="27"/>
      <c r="N250" s="27"/>
      <c r="O250" s="27"/>
      <c r="P250" s="63"/>
      <c r="Q250" s="25"/>
      <c r="R250" s="25"/>
      <c r="S250" s="67"/>
      <c r="T250" s="29"/>
      <c r="U250" s="28"/>
      <c r="V250" s="28"/>
      <c r="W250" s="28"/>
      <c r="X250" s="28"/>
      <c r="Y250" s="28"/>
      <c r="Z250" s="28"/>
      <c r="AA250" s="28"/>
      <c r="AB250" s="28"/>
      <c r="AC250" s="28"/>
      <c r="AD250" s="28"/>
      <c r="AE250" s="28"/>
      <c r="AF250" s="28"/>
      <c r="AG250" s="28"/>
      <c r="AH250" s="28"/>
      <c r="AI250" s="28"/>
      <c r="AJ250" s="28"/>
      <c r="AK250" s="28"/>
      <c r="AL250" s="28"/>
      <c r="AM250" s="28"/>
      <c r="AN250" s="27"/>
      <c r="AO250" s="24"/>
      <c r="AP250" s="24"/>
      <c r="AQ250" s="24"/>
      <c r="AR250" s="27"/>
    </row>
    <row r="251" spans="1:44" x14ac:dyDescent="0.3">
      <c r="A251" s="26"/>
      <c r="B251" s="24"/>
      <c r="C251" s="25"/>
      <c r="D251" s="26"/>
      <c r="E251" s="6"/>
      <c r="F251" s="24"/>
      <c r="G251" s="25"/>
      <c r="H251" s="27"/>
      <c r="I251" s="27"/>
      <c r="J251" s="28"/>
      <c r="K251" s="29"/>
      <c r="L251" s="29"/>
      <c r="M251" s="27"/>
      <c r="N251" s="27"/>
      <c r="O251" s="27"/>
      <c r="P251" s="63"/>
      <c r="Q251" s="25"/>
      <c r="R251" s="25"/>
      <c r="S251" s="67"/>
      <c r="T251" s="29"/>
      <c r="U251" s="28"/>
      <c r="V251" s="28"/>
      <c r="W251" s="28"/>
      <c r="X251" s="28"/>
      <c r="Y251" s="28"/>
      <c r="Z251" s="28"/>
      <c r="AA251" s="28"/>
      <c r="AB251" s="28"/>
      <c r="AC251" s="28"/>
      <c r="AD251" s="28"/>
      <c r="AE251" s="28"/>
      <c r="AF251" s="28"/>
      <c r="AG251" s="28"/>
      <c r="AH251" s="28"/>
      <c r="AI251" s="28"/>
      <c r="AJ251" s="28"/>
      <c r="AK251" s="28"/>
      <c r="AL251" s="28"/>
      <c r="AM251" s="28"/>
      <c r="AN251" s="27"/>
      <c r="AO251" s="24"/>
      <c r="AP251" s="24"/>
      <c r="AQ251" s="24"/>
      <c r="AR251" s="27"/>
    </row>
    <row r="252" spans="1:44" x14ac:dyDescent="0.3">
      <c r="A252" s="26"/>
      <c r="B252" s="24"/>
      <c r="C252" s="25"/>
      <c r="D252" s="26"/>
      <c r="E252" s="6"/>
      <c r="F252" s="24"/>
      <c r="G252" s="25"/>
      <c r="H252" s="27"/>
      <c r="I252" s="27"/>
      <c r="J252" s="28"/>
      <c r="K252" s="29"/>
      <c r="L252" s="29"/>
      <c r="M252" s="27"/>
      <c r="N252" s="27"/>
      <c r="O252" s="27"/>
      <c r="P252" s="63"/>
      <c r="Q252" s="25"/>
      <c r="R252" s="25"/>
      <c r="S252" s="67"/>
      <c r="T252" s="29"/>
      <c r="U252" s="28"/>
      <c r="V252" s="28"/>
      <c r="W252" s="28"/>
      <c r="X252" s="28"/>
      <c r="Y252" s="28"/>
      <c r="Z252" s="28"/>
      <c r="AA252" s="28"/>
      <c r="AB252" s="28"/>
      <c r="AC252" s="28"/>
      <c r="AD252" s="28"/>
      <c r="AE252" s="28"/>
      <c r="AF252" s="28"/>
      <c r="AG252" s="28"/>
      <c r="AH252" s="28"/>
      <c r="AI252" s="28"/>
      <c r="AJ252" s="28"/>
      <c r="AK252" s="28"/>
      <c r="AL252" s="28"/>
      <c r="AM252" s="28"/>
      <c r="AN252" s="27"/>
      <c r="AO252" s="24"/>
      <c r="AP252" s="24"/>
      <c r="AQ252" s="24"/>
      <c r="AR252" s="27"/>
    </row>
    <row r="253" spans="1:44" x14ac:dyDescent="0.3">
      <c r="A253" s="26"/>
      <c r="B253" s="24"/>
      <c r="C253" s="25"/>
      <c r="D253" s="26"/>
      <c r="E253" s="6"/>
      <c r="F253" s="24"/>
      <c r="G253" s="25"/>
      <c r="H253" s="27"/>
      <c r="I253" s="27"/>
      <c r="J253" s="28"/>
      <c r="K253" s="29"/>
      <c r="L253" s="29"/>
      <c r="M253" s="27"/>
      <c r="N253" s="27"/>
      <c r="O253" s="27"/>
      <c r="P253" s="63"/>
      <c r="Q253" s="25"/>
      <c r="R253" s="25"/>
      <c r="S253" s="67"/>
      <c r="T253" s="29"/>
      <c r="U253" s="28"/>
      <c r="V253" s="28"/>
      <c r="W253" s="28"/>
      <c r="X253" s="28"/>
      <c r="Y253" s="28"/>
      <c r="Z253" s="28"/>
      <c r="AA253" s="28"/>
      <c r="AB253" s="28"/>
      <c r="AC253" s="28"/>
      <c r="AD253" s="28"/>
      <c r="AE253" s="28"/>
      <c r="AF253" s="28"/>
      <c r="AG253" s="28"/>
      <c r="AH253" s="28"/>
      <c r="AI253" s="28"/>
      <c r="AJ253" s="28"/>
      <c r="AK253" s="28"/>
      <c r="AL253" s="28"/>
      <c r="AM253" s="28"/>
      <c r="AN253" s="27"/>
      <c r="AO253" s="24"/>
      <c r="AP253" s="24"/>
      <c r="AQ253" s="24"/>
      <c r="AR253" s="27"/>
    </row>
    <row r="254" spans="1:44" x14ac:dyDescent="0.3">
      <c r="A254" s="26"/>
      <c r="B254" s="24"/>
      <c r="C254" s="25"/>
      <c r="D254" s="26"/>
      <c r="E254" s="6"/>
      <c r="F254" s="24"/>
      <c r="G254" s="25"/>
      <c r="H254" s="27"/>
      <c r="I254" s="27"/>
      <c r="J254" s="28"/>
      <c r="K254" s="29"/>
      <c r="L254" s="29"/>
      <c r="M254" s="27"/>
      <c r="N254" s="27"/>
      <c r="O254" s="27"/>
      <c r="P254" s="63"/>
      <c r="Q254" s="25"/>
      <c r="R254" s="25"/>
      <c r="S254" s="67"/>
      <c r="T254" s="29"/>
      <c r="U254" s="28"/>
      <c r="V254" s="28"/>
      <c r="W254" s="28"/>
      <c r="X254" s="28"/>
      <c r="Y254" s="28"/>
      <c r="Z254" s="28"/>
      <c r="AA254" s="28"/>
      <c r="AB254" s="28"/>
      <c r="AC254" s="28"/>
      <c r="AD254" s="28"/>
      <c r="AE254" s="28"/>
      <c r="AF254" s="28"/>
      <c r="AG254" s="28"/>
      <c r="AH254" s="28"/>
      <c r="AI254" s="28"/>
      <c r="AJ254" s="28"/>
      <c r="AK254" s="28"/>
      <c r="AL254" s="28"/>
      <c r="AM254" s="28"/>
      <c r="AN254" s="27"/>
      <c r="AO254" s="24"/>
      <c r="AP254" s="24"/>
      <c r="AQ254" s="24"/>
      <c r="AR254" s="27"/>
    </row>
    <row r="255" spans="1:44" x14ac:dyDescent="0.3">
      <c r="A255" s="26"/>
      <c r="B255" s="24"/>
      <c r="C255" s="25"/>
      <c r="D255" s="26"/>
      <c r="E255" s="6"/>
      <c r="F255" s="24"/>
      <c r="G255" s="25"/>
      <c r="H255" s="27"/>
      <c r="I255" s="27"/>
      <c r="J255" s="28"/>
      <c r="K255" s="29"/>
      <c r="L255" s="29"/>
      <c r="M255" s="27"/>
      <c r="N255" s="27"/>
      <c r="O255" s="27"/>
      <c r="P255" s="63"/>
      <c r="Q255" s="25"/>
      <c r="R255" s="25"/>
      <c r="S255" s="67"/>
      <c r="T255" s="29"/>
      <c r="U255" s="28"/>
      <c r="V255" s="28"/>
      <c r="W255" s="28"/>
      <c r="X255" s="28"/>
      <c r="Y255" s="28"/>
      <c r="Z255" s="28"/>
      <c r="AA255" s="28"/>
      <c r="AB255" s="28"/>
      <c r="AC255" s="28"/>
      <c r="AD255" s="28"/>
      <c r="AE255" s="28"/>
      <c r="AF255" s="28"/>
      <c r="AG255" s="28"/>
      <c r="AH255" s="28"/>
      <c r="AI255" s="28"/>
      <c r="AJ255" s="28"/>
      <c r="AK255" s="28"/>
      <c r="AL255" s="28"/>
      <c r="AM255" s="28"/>
      <c r="AN255" s="27"/>
      <c r="AO255" s="24"/>
      <c r="AP255" s="24"/>
      <c r="AQ255" s="24"/>
      <c r="AR255" s="27"/>
    </row>
    <row r="256" spans="1:44" x14ac:dyDescent="0.3">
      <c r="A256" s="26"/>
      <c r="B256" s="24"/>
      <c r="C256" s="25"/>
      <c r="D256" s="26"/>
      <c r="E256" s="6"/>
      <c r="F256" s="24"/>
      <c r="G256" s="25"/>
      <c r="H256" s="27"/>
      <c r="I256" s="27"/>
      <c r="J256" s="28"/>
      <c r="K256" s="29"/>
      <c r="L256" s="29"/>
      <c r="M256" s="27"/>
      <c r="N256" s="27"/>
      <c r="O256" s="27"/>
      <c r="P256" s="63"/>
      <c r="Q256" s="25"/>
      <c r="R256" s="25"/>
      <c r="S256" s="67"/>
      <c r="T256" s="29"/>
      <c r="U256" s="28"/>
      <c r="V256" s="28"/>
      <c r="W256" s="28"/>
      <c r="X256" s="28"/>
      <c r="Y256" s="28"/>
      <c r="Z256" s="28"/>
      <c r="AA256" s="28"/>
      <c r="AB256" s="28"/>
      <c r="AC256" s="28"/>
      <c r="AD256" s="28"/>
      <c r="AE256" s="28"/>
      <c r="AF256" s="28"/>
      <c r="AG256" s="28"/>
      <c r="AH256" s="28"/>
      <c r="AI256" s="28"/>
      <c r="AJ256" s="28"/>
      <c r="AK256" s="28"/>
      <c r="AL256" s="28"/>
      <c r="AM256" s="28"/>
      <c r="AN256" s="27"/>
      <c r="AO256" s="24"/>
      <c r="AP256" s="24"/>
      <c r="AQ256" s="24"/>
      <c r="AR256" s="27"/>
    </row>
    <row r="257" spans="1:44" x14ac:dyDescent="0.3">
      <c r="A257" s="26"/>
      <c r="B257" s="24"/>
      <c r="C257" s="25"/>
      <c r="D257" s="26"/>
      <c r="E257" s="6"/>
      <c r="F257" s="24"/>
      <c r="G257" s="25"/>
      <c r="H257" s="27"/>
      <c r="I257" s="27"/>
      <c r="J257" s="28"/>
      <c r="K257" s="29"/>
      <c r="L257" s="29"/>
      <c r="M257" s="27"/>
      <c r="N257" s="27"/>
      <c r="O257" s="27"/>
      <c r="P257" s="63"/>
      <c r="Q257" s="25"/>
      <c r="R257" s="25"/>
      <c r="S257" s="67"/>
      <c r="T257" s="29"/>
      <c r="U257" s="28"/>
      <c r="V257" s="28"/>
      <c r="W257" s="28"/>
      <c r="X257" s="28"/>
      <c r="Y257" s="28"/>
      <c r="Z257" s="28"/>
      <c r="AA257" s="28"/>
      <c r="AB257" s="28"/>
      <c r="AC257" s="28"/>
      <c r="AD257" s="28"/>
      <c r="AE257" s="28"/>
      <c r="AF257" s="28"/>
      <c r="AG257" s="28"/>
      <c r="AH257" s="28"/>
      <c r="AI257" s="28"/>
      <c r="AJ257" s="28"/>
      <c r="AK257" s="28"/>
      <c r="AL257" s="28"/>
      <c r="AM257" s="28"/>
      <c r="AN257" s="27"/>
      <c r="AO257" s="24"/>
      <c r="AP257" s="24"/>
      <c r="AQ257" s="24"/>
      <c r="AR257" s="27"/>
    </row>
    <row r="258" spans="1:44" x14ac:dyDescent="0.3">
      <c r="A258" s="26"/>
      <c r="B258" s="24"/>
      <c r="C258" s="25"/>
      <c r="D258" s="26"/>
      <c r="E258" s="6"/>
      <c r="F258" s="24"/>
      <c r="G258" s="25"/>
      <c r="H258" s="27"/>
      <c r="I258" s="27"/>
      <c r="J258" s="28"/>
      <c r="K258" s="29"/>
      <c r="L258" s="29"/>
      <c r="M258" s="27"/>
      <c r="N258" s="27"/>
      <c r="O258" s="27"/>
      <c r="P258" s="63"/>
      <c r="Q258" s="25"/>
      <c r="R258" s="25"/>
      <c r="S258" s="67"/>
      <c r="T258" s="29"/>
      <c r="U258" s="28"/>
      <c r="V258" s="28"/>
      <c r="W258" s="28"/>
      <c r="X258" s="28"/>
      <c r="Y258" s="28"/>
      <c r="Z258" s="28"/>
      <c r="AA258" s="28"/>
      <c r="AB258" s="28"/>
      <c r="AC258" s="28"/>
      <c r="AD258" s="28"/>
      <c r="AE258" s="28"/>
      <c r="AF258" s="28"/>
      <c r="AG258" s="28"/>
      <c r="AH258" s="28"/>
      <c r="AI258" s="28"/>
      <c r="AJ258" s="28"/>
      <c r="AK258" s="28"/>
      <c r="AL258" s="28"/>
      <c r="AM258" s="28"/>
      <c r="AN258" s="27"/>
      <c r="AO258" s="24"/>
      <c r="AP258" s="24"/>
      <c r="AQ258" s="24"/>
      <c r="AR258" s="27"/>
    </row>
    <row r="259" spans="1:44" x14ac:dyDescent="0.3">
      <c r="A259" s="26"/>
      <c r="B259" s="24"/>
      <c r="C259" s="25"/>
      <c r="D259" s="26"/>
      <c r="E259" s="6"/>
      <c r="F259" s="24"/>
      <c r="G259" s="25"/>
      <c r="H259" s="27"/>
      <c r="I259" s="27"/>
      <c r="J259" s="28"/>
      <c r="K259" s="29"/>
      <c r="L259" s="29"/>
      <c r="M259" s="27"/>
      <c r="N259" s="27"/>
      <c r="O259" s="27"/>
      <c r="P259" s="63"/>
      <c r="Q259" s="25"/>
      <c r="R259" s="25"/>
      <c r="S259" s="67"/>
      <c r="T259" s="29"/>
      <c r="U259" s="28"/>
      <c r="V259" s="28"/>
      <c r="W259" s="28"/>
      <c r="X259" s="28"/>
      <c r="Y259" s="28"/>
      <c r="Z259" s="28"/>
      <c r="AA259" s="28"/>
      <c r="AB259" s="28"/>
      <c r="AC259" s="28"/>
      <c r="AD259" s="28"/>
      <c r="AE259" s="28"/>
      <c r="AF259" s="28"/>
      <c r="AG259" s="28"/>
      <c r="AH259" s="28"/>
      <c r="AI259" s="28"/>
      <c r="AJ259" s="28"/>
      <c r="AK259" s="28"/>
      <c r="AL259" s="28"/>
      <c r="AM259" s="28"/>
      <c r="AN259" s="27"/>
      <c r="AO259" s="24"/>
      <c r="AP259" s="24"/>
      <c r="AQ259" s="24"/>
      <c r="AR259" s="27"/>
    </row>
  </sheetData>
  <autoFilter ref="A1:AR259" xr:uid="{00000000-0009-0000-0000-000001000000}"/>
  <mergeCells count="17">
    <mergeCell ref="R1:R2"/>
    <mergeCell ref="S1:S2"/>
    <mergeCell ref="T1:T2"/>
    <mergeCell ref="U1:U2"/>
    <mergeCell ref="AR1:AR2"/>
    <mergeCell ref="L1:L2"/>
    <mergeCell ref="M1:M2"/>
    <mergeCell ref="N1:N2"/>
    <mergeCell ref="O1:O2"/>
    <mergeCell ref="P1:P2"/>
    <mergeCell ref="Q1:Q2"/>
    <mergeCell ref="A1:A2"/>
    <mergeCell ref="B1:B2"/>
    <mergeCell ref="C1:C2"/>
    <mergeCell ref="I1:I2"/>
    <mergeCell ref="J1:J2"/>
    <mergeCell ref="K1:K2"/>
  </mergeCells>
  <hyperlinks>
    <hyperlink ref="E3" r:id="rId1" xr:uid="{51F62AF9-FC67-4A2C-BADC-AA2A285E42E0}"/>
    <hyperlink ref="E4" r:id="rId2" xr:uid="{99055E7D-592D-4F1C-804D-CC6CA5A50B3C}"/>
    <hyperlink ref="E5" r:id="rId3" xr:uid="{BA52A622-C1FB-4972-97F1-8A0AE1E1DEF3}"/>
    <hyperlink ref="E6" r:id="rId4" xr:uid="{3DCC358D-606D-4104-B94D-4737F77E4187}"/>
    <hyperlink ref="E7" r:id="rId5" xr:uid="{5A31D4FF-C974-4117-B647-D95FE4A02E11}"/>
    <hyperlink ref="E8" r:id="rId6" xr:uid="{47529953-35C2-4141-A5BD-DC95085E7230}"/>
    <hyperlink ref="E9" r:id="rId7" xr:uid="{8579EBB8-43F4-4D73-9D22-65F56743A889}"/>
    <hyperlink ref="E10" r:id="rId8" xr:uid="{BBFBEB4D-4D28-4B8D-8B75-9E022985088F}"/>
    <hyperlink ref="E11" r:id="rId9" xr:uid="{63D0589E-EFBC-4020-86BC-B9FE5FCF36E3}"/>
    <hyperlink ref="E12" r:id="rId10" xr:uid="{F2710B91-F976-4D66-A42D-164D5A83EEF4}"/>
    <hyperlink ref="E13" r:id="rId11" xr:uid="{A8B56DE3-3CE7-4753-B20F-7099452CF0FA}"/>
    <hyperlink ref="E14" r:id="rId12" xr:uid="{76E0FE51-9309-4B29-918E-FCE86DA0B1BB}"/>
    <hyperlink ref="E15" r:id="rId13" xr:uid="{1A6E01F1-9DB8-495B-AE88-61FC79B87F90}"/>
    <hyperlink ref="E16" r:id="rId14" xr:uid="{93775F77-C136-46B8-8AA1-873C25E8161A}"/>
    <hyperlink ref="E17:E20" r:id="rId15" display="https://zakupki.gov.ru/epz/order/notice/ea20/view/common-info.html?regNumber=0873400003922000557" xr:uid="{E2412A16-BEEF-4827-95B9-83C62E89D470}"/>
    <hyperlink ref="E17" r:id="rId16" xr:uid="{1B5AF8F5-311F-4265-A910-6D426B61C4D8}"/>
    <hyperlink ref="E18" r:id="rId17" xr:uid="{02C0C6F1-C697-446E-9496-C56F8A36083A}"/>
    <hyperlink ref="E19" r:id="rId18" xr:uid="{39F247F2-FC90-4DCA-9EFE-0A545F7CA4B6}"/>
    <hyperlink ref="E20" r:id="rId19" xr:uid="{7223915C-95C6-4BE0-A42D-8BD9896B5B0F}"/>
    <hyperlink ref="E23" r:id="rId20" xr:uid="{DC84723F-52AA-403C-8F33-FFB4B1223243}"/>
    <hyperlink ref="E24" r:id="rId21" xr:uid="{09824928-AE63-485E-89DC-E67F6BC21CF9}"/>
    <hyperlink ref="E25" r:id="rId22" xr:uid="{8FB3967D-15A2-4E77-BC2A-71C0C52528E8}"/>
    <hyperlink ref="E27" r:id="rId23" xr:uid="{C6E34548-08E5-4CEC-9DC6-94B903F3A299}"/>
    <hyperlink ref="E28" r:id="rId24" xr:uid="{D70F1E19-D139-4586-9F7E-64D6EF838BE0}"/>
    <hyperlink ref="E29" r:id="rId25" xr:uid="{CAECAB1B-D615-47E8-AE65-73AE2C620B6F}"/>
    <hyperlink ref="E30" r:id="rId26" xr:uid="{48E4C3BC-F6C8-4A81-8C2B-02200E554762}"/>
    <hyperlink ref="E31" r:id="rId27" xr:uid="{DBFF7211-49B0-4673-9E71-3920399570E1}"/>
    <hyperlink ref="E40" r:id="rId28" xr:uid="{8042622D-7227-4188-8DEE-BE361D78D622}"/>
    <hyperlink ref="E26" r:id="rId29" xr:uid="{02A510E9-9473-4EFE-AA4A-3AC63BAEB2BC}"/>
    <hyperlink ref="E33" r:id="rId30" xr:uid="{A9DA7716-340D-4120-AD25-20EF27639EA6}"/>
    <hyperlink ref="E34" r:id="rId31" xr:uid="{2F8D4156-91DC-4469-BDFC-08967F5BFCCB}"/>
    <hyperlink ref="E35" r:id="rId32" xr:uid="{4D6E9536-11A7-4719-AC2E-76FA532510AF}"/>
    <hyperlink ref="E36" r:id="rId33" xr:uid="{8B7124FC-62D4-48DB-83B9-028C83606259}"/>
    <hyperlink ref="E37" r:id="rId34" xr:uid="{06A628FA-E4FB-4ED9-9894-078154628E92}"/>
    <hyperlink ref="E38" r:id="rId35" xr:uid="{94D308BE-5C4B-4E14-9F97-95E38567B869}"/>
    <hyperlink ref="E32" r:id="rId36" xr:uid="{16211B71-5A04-4416-9174-366316C0C3B5}"/>
    <hyperlink ref="E42" r:id="rId37" xr:uid="{6C44EB77-D7F5-4C8D-8D2C-40ECDF3836A4}"/>
    <hyperlink ref="E43" r:id="rId38" xr:uid="{F7A4455A-9598-4DAC-A2A6-46E724235B63}"/>
    <hyperlink ref="E44" r:id="rId39" xr:uid="{E198C024-A0BE-403E-9255-058C51244274}"/>
    <hyperlink ref="E45" r:id="rId40" xr:uid="{C2B2D81E-D821-4402-9522-FCAB50743617}"/>
    <hyperlink ref="E46" r:id="rId41" xr:uid="{09D9ECF2-4634-43A9-ACF1-B94629E9254F}"/>
    <hyperlink ref="E47" r:id="rId42" xr:uid="{AED4E5B9-154D-4982-AE62-481016660798}"/>
    <hyperlink ref="E48" r:id="rId43" xr:uid="{2CA68EE7-491F-4B9E-BDAD-31176D29EF37}"/>
    <hyperlink ref="E49" r:id="rId44" xr:uid="{FE302845-B17E-4C0A-8D0E-97C732A160AB}"/>
    <hyperlink ref="E50" r:id="rId45" xr:uid="{E703D2D8-C04E-4FAA-AAF2-A82B6C8215E5}"/>
    <hyperlink ref="E51" r:id="rId46" xr:uid="{2DA08D98-C963-4CB1-9A38-BC5392322805}"/>
    <hyperlink ref="E52" r:id="rId47" xr:uid="{6D6848E0-CA8D-4E39-A5BC-287688D02510}"/>
    <hyperlink ref="E41" r:id="rId48" xr:uid="{4A5324EE-D881-4FB0-A779-385EDBF3DB68}"/>
    <hyperlink ref="E56" r:id="rId49" xr:uid="{80D5094E-8641-434F-877A-FCFDFCFB3DED}"/>
    <hyperlink ref="E53" r:id="rId50" xr:uid="{33A78C1C-BAAE-47FB-A753-1ECFDF8CA3C3}"/>
    <hyperlink ref="E54" r:id="rId51" xr:uid="{A5861DE2-0EE5-4FDE-959E-BED8A720BD7A}"/>
    <hyperlink ref="E55" r:id="rId52" xr:uid="{095860FA-8BC1-4491-967B-0DA96A13C79A}"/>
    <hyperlink ref="E57" r:id="rId53" xr:uid="{3FAF0A37-EB45-4030-BD52-8DEB6BE8C18D}"/>
    <hyperlink ref="E83" r:id="rId54" xr:uid="{9DCEDCB1-F34B-4832-967B-E3265C567D39}"/>
    <hyperlink ref="E82" r:id="rId55" xr:uid="{882DBB17-F1F2-425A-9DA9-F2E38FA00AD2}"/>
    <hyperlink ref="E81" r:id="rId56" xr:uid="{D77813C6-C075-4FBF-81E2-F438E94A19DE}"/>
    <hyperlink ref="E80" r:id="rId57" xr:uid="{1FF18CBE-F4C0-4317-B4EA-F4794CA560CA}"/>
    <hyperlink ref="E79" r:id="rId58" xr:uid="{DA18F628-AAE3-4636-8283-1EFB6D0984FB}"/>
    <hyperlink ref="E78" r:id="rId59" xr:uid="{55C16AD8-35F5-466A-901C-B75A06C32120}"/>
    <hyperlink ref="E77" r:id="rId60" xr:uid="{55820D6F-C50D-4037-8D3B-56FCFFDAFE0E}"/>
    <hyperlink ref="E76" r:id="rId61" xr:uid="{B83BAD58-F173-40ED-978F-7F176F725AFB}"/>
    <hyperlink ref="E75" r:id="rId62" xr:uid="{7F7D3EAB-F0B4-4CCA-9785-0D77689F6E0C}"/>
    <hyperlink ref="E74" r:id="rId63" xr:uid="{016DCCE3-1400-4D95-A2B3-35BE0B1415FB}"/>
    <hyperlink ref="E73" r:id="rId64" xr:uid="{90827695-9F9C-465D-9172-FDBD3CE73E7D}"/>
    <hyperlink ref="E72" r:id="rId65" xr:uid="{8D911280-32D4-4D63-BEA2-93E2C23B25F2}"/>
    <hyperlink ref="E71" r:id="rId66" xr:uid="{8A649B37-09A0-458D-8469-79995578FD93}"/>
    <hyperlink ref="E67" r:id="rId67" xr:uid="{A85DB692-0263-4DA6-9AAB-521E8EAB071A}"/>
    <hyperlink ref="E66" r:id="rId68" xr:uid="{66D6C621-892D-4FF4-A35E-EDBCB3A5999C}"/>
    <hyperlink ref="E65" r:id="rId69" xr:uid="{99636234-E03B-4997-BDC5-D75EF11C518B}"/>
    <hyperlink ref="E64" r:id="rId70" xr:uid="{4F85F506-29DA-4239-8A62-019F08D60F17}"/>
    <hyperlink ref="E63" r:id="rId71" xr:uid="{57B76850-CAD9-48F9-BA24-B906A0757BCD}"/>
    <hyperlink ref="E62" r:id="rId72" xr:uid="{83A0628C-4AB0-41C1-B236-FB25AEE4AC3A}"/>
    <hyperlink ref="E61" r:id="rId73" xr:uid="{FF7048FD-F8E1-470E-996B-115BDE8E9CA9}"/>
    <hyperlink ref="E60" r:id="rId74" xr:uid="{19AE061C-BF48-4A66-BE97-99230D6D7710}"/>
    <hyperlink ref="E59" r:id="rId75" xr:uid="{044AE07F-E785-4940-9EAC-3D5CF25E8AEA}"/>
    <hyperlink ref="E58" r:id="rId76" xr:uid="{FB797265-ACC2-4D57-83FF-746E2E47F187}"/>
    <hyperlink ref="E68:E70" r:id="rId77" display="https://zakupki.gov.ru/epz/order/notice/ea20/view/common-info.html?regNumber=0873400003922000608" xr:uid="{C6FF7850-FCF4-4231-94B0-177DB29F5829}"/>
    <hyperlink ref="E68" r:id="rId78" xr:uid="{6B651B3B-7777-4260-88FA-715BF9391837}"/>
    <hyperlink ref="E69" r:id="rId79" xr:uid="{2A27BD8E-BDA8-43E2-8911-83DF269E65C3}"/>
    <hyperlink ref="E70" r:id="rId80" xr:uid="{6FC56E56-6CAF-486B-908F-94ED7552D7AD}"/>
    <hyperlink ref="E84:E93" r:id="rId81" display="https://zakupki.gov.ru/epz/order/notice/ea20/view/common-info.html?regNumber=0873400003922000624" xr:uid="{61ABD118-E8DA-4668-8D8F-1E6202C91A24}"/>
    <hyperlink ref="E84" r:id="rId82" xr:uid="{EF33CF70-6FED-4A66-9918-BD56AEDC4FE5}"/>
    <hyperlink ref="E85" r:id="rId83" xr:uid="{AEDFA741-04CA-4FA6-97E5-2B305CF2B7C6}"/>
    <hyperlink ref="E86" r:id="rId84" xr:uid="{85ADA571-A93A-418B-8712-A9DBF46B9135}"/>
    <hyperlink ref="E87" r:id="rId85" xr:uid="{1FC06FB7-2424-4169-83BC-04F3257D3FF5}"/>
    <hyperlink ref="E88" r:id="rId86" xr:uid="{0DCD3195-EE53-4614-9D5B-2B87AFD49FC3}"/>
    <hyperlink ref="E89" r:id="rId87" xr:uid="{64E391E6-E439-41B7-B74A-184DC8C319E9}"/>
    <hyperlink ref="E90" r:id="rId88" xr:uid="{38258834-AC62-463F-9F34-CC18756C1260}"/>
    <hyperlink ref="E91" r:id="rId89" xr:uid="{3561E45A-BFC9-4054-B37B-83BDE78C6163}"/>
    <hyperlink ref="E92" r:id="rId90" xr:uid="{E3F6C7E9-0796-41C2-9727-79CED8931C53}"/>
    <hyperlink ref="E93" r:id="rId91" xr:uid="{EFDEDB49-E0AD-42E5-9EE9-508A60165A6A}"/>
    <hyperlink ref="E96" r:id="rId92" xr:uid="{6186886E-8A4A-406F-9837-8BF82EDE3D9A}"/>
    <hyperlink ref="E98" r:id="rId93" xr:uid="{BDB980ED-248E-445D-9362-DB6DD023342D}"/>
    <hyperlink ref="E99" r:id="rId94" xr:uid="{BBB87D12-BCAE-44E8-A3D7-0D8D56145507}"/>
    <hyperlink ref="E103" r:id="rId95" xr:uid="{1ECA8FCB-2554-4F1B-9575-E4B936A80450}"/>
    <hyperlink ref="E104" r:id="rId96" xr:uid="{44F139FF-01AB-44AC-B740-055707D9A95F}"/>
    <hyperlink ref="E94" r:id="rId97" xr:uid="{BD8BC72F-CCDC-432D-AF50-A482CECD5F3E}"/>
    <hyperlink ref="E97" r:id="rId98" xr:uid="{8822833C-E63B-4D19-8361-7244BC09551A}"/>
    <hyperlink ref="E95" r:id="rId99" xr:uid="{F8A9C20F-0C82-42F9-9841-90843392220A}"/>
    <hyperlink ref="E100" r:id="rId100" xr:uid="{BC4D0045-76C0-4B30-8C12-D851C3C40705}"/>
    <hyperlink ref="E101" r:id="rId101" xr:uid="{90B79CD9-2D3A-494F-9B83-CDCC54A5387E}"/>
    <hyperlink ref="E102" r:id="rId102" xr:uid="{9C2C66CD-E475-48F9-A91F-54CE7750F156}"/>
    <hyperlink ref="E105" r:id="rId103" xr:uid="{6FF111F5-617D-45A6-BA75-17B45A0E4168}"/>
    <hyperlink ref="E106" r:id="rId104" xr:uid="{80834474-887B-45B8-BA99-CF5AB307052F}"/>
    <hyperlink ref="E107" r:id="rId105" xr:uid="{F526A91D-D9EF-4E82-98C8-3066EA50A316}"/>
    <hyperlink ref="E108" r:id="rId106" xr:uid="{D4344C4F-511E-46C4-8F45-716E14E8A0AB}"/>
    <hyperlink ref="E109" r:id="rId107" xr:uid="{1215DAF0-82A8-4D41-8EC0-01F1F5BD2DC4}"/>
    <hyperlink ref="E110" r:id="rId108" xr:uid="{E352DF56-7E85-424B-BDB3-A30480682C26}"/>
    <hyperlink ref="E111" r:id="rId109" xr:uid="{32E84BC0-F4BF-42D1-8D2F-504DAB0B1E28}"/>
    <hyperlink ref="E112" r:id="rId110" xr:uid="{1D32C622-E6A3-499F-9F0D-CD5AB0A5EB49}"/>
    <hyperlink ref="E113" r:id="rId111" xr:uid="{4A4B62E1-587F-4421-827F-470E22348BA6}"/>
    <hyperlink ref="E114" r:id="rId112" xr:uid="{B237F317-5BCF-4F13-814B-63393DD84900}"/>
    <hyperlink ref="E115" r:id="rId113" xr:uid="{B8212D69-BEAB-45E3-9EBB-23243D55889D}"/>
    <hyperlink ref="E116" r:id="rId114" xr:uid="{2D4B2503-A001-4AA7-B1CA-673996C1CEBD}"/>
    <hyperlink ref="E117" r:id="rId115" xr:uid="{12657B28-9254-4720-8080-0F6DFEB3E6B4}"/>
    <hyperlink ref="E118" r:id="rId116" xr:uid="{35B36CC8-B353-483A-B80A-8B68D66B31BC}"/>
    <hyperlink ref="E119" r:id="rId117" xr:uid="{DB5A825B-B515-4879-B4E1-3227774D4341}"/>
    <hyperlink ref="E120" r:id="rId118" xr:uid="{4131127B-C09E-4B5D-92D6-419718AFADC0}"/>
    <hyperlink ref="E121" r:id="rId119" xr:uid="{B8D8CFDE-A300-4D82-BC61-86EF04AD227D}"/>
    <hyperlink ref="E122" r:id="rId120" xr:uid="{5D21E00C-1BBB-420C-8702-D353B8C8A396}"/>
    <hyperlink ref="E123" r:id="rId121" xr:uid="{E6F90E45-7962-4DD6-B24E-22017A79E980}"/>
    <hyperlink ref="E124" r:id="rId122" xr:uid="{8CA3407B-8879-447B-8F2E-6F02F4797DE8}"/>
    <hyperlink ref="E125" r:id="rId123" xr:uid="{31E82D0B-0973-4B4E-9798-1DC2E88F6CBD}"/>
    <hyperlink ref="E126" r:id="rId124" xr:uid="{FAB4DBEE-514B-4B61-82B6-2F60D6EF9EC1}"/>
    <hyperlink ref="E127" r:id="rId125" xr:uid="{AAD366E7-6B56-498B-AF7A-EDFACDC0E436}"/>
    <hyperlink ref="E128" r:id="rId126" xr:uid="{C5311BFE-9E41-4C73-99AD-054121D47D59}"/>
    <hyperlink ref="E129" r:id="rId127" xr:uid="{827318A2-311B-4EF9-8DB1-65D0C549EA56}"/>
    <hyperlink ref="E130" r:id="rId128" xr:uid="{4EDAA9AC-2118-4B95-9302-FC1E1DBD54CA}"/>
    <hyperlink ref="E131" r:id="rId129" xr:uid="{37BA0C0D-3589-4692-ABD0-695B840CE39F}"/>
    <hyperlink ref="E132" r:id="rId130" xr:uid="{DDEF08A3-1340-47C9-ABB0-5644204087B1}"/>
    <hyperlink ref="E134" r:id="rId131" xr:uid="{2FAB0FCF-96FD-491B-A76C-41EA8BDB155D}"/>
    <hyperlink ref="E135" r:id="rId132" xr:uid="{2CC741CA-FEC3-4CE5-A895-0FC14C60FB8B}"/>
    <hyperlink ref="E136" r:id="rId133" xr:uid="{DE4504BD-5E36-4A9E-8EF0-601B82D54BAB}"/>
    <hyperlink ref="E137" r:id="rId134" xr:uid="{2A049923-5D4B-4EDC-89E4-E09D12731B5C}"/>
    <hyperlink ref="E138" r:id="rId135" xr:uid="{40F01C7B-7C75-4E1D-A445-6D4DB89B87E2}"/>
    <hyperlink ref="E140" r:id="rId136" xr:uid="{4A7755A3-1F1C-470C-AA17-AFEA0B2EE721}"/>
    <hyperlink ref="E141" r:id="rId137" xr:uid="{9DD11CBF-8217-40CF-8103-F8E836402F3C}"/>
    <hyperlink ref="E142" r:id="rId138" xr:uid="{BDBACF74-BDCB-4CE7-8EC1-00F4D983BC8C}"/>
    <hyperlink ref="E143" r:id="rId139" xr:uid="{676272C8-DD7B-4BE5-B952-74800287E932}"/>
    <hyperlink ref="E144" r:id="rId140" xr:uid="{3E92A0E1-6100-484F-9B17-427C2A62B40B}"/>
    <hyperlink ref="E145" r:id="rId141" xr:uid="{A32D962C-A2A2-489D-98CC-CEA5DAF6CF90}"/>
    <hyperlink ref="E146" r:id="rId142" xr:uid="{927969C5-3278-4A17-8109-0ECAF0753D39}"/>
    <hyperlink ref="E147" r:id="rId143" xr:uid="{D0C6D0EC-0C7F-40EC-9525-FD876A1C97E9}"/>
    <hyperlink ref="E148" r:id="rId144" xr:uid="{D4391A13-5864-403F-A58E-601DC08FA2EF}"/>
    <hyperlink ref="E149" r:id="rId145" xr:uid="{656BB8B5-5B55-4190-9747-2C19528A7C1E}"/>
    <hyperlink ref="E150" r:id="rId146" xr:uid="{1862F089-3109-4D1B-B907-9125A88BB9C0}"/>
    <hyperlink ref="E151" r:id="rId147" xr:uid="{61857CF8-9A1A-434D-90EC-0941FF4214A7}"/>
    <hyperlink ref="E152" r:id="rId148" xr:uid="{C87934D3-BAC7-4F91-8DD9-FDBDD4F378C4}"/>
  </hyperlinks>
  <pageMargins left="0.7" right="0.7" top="0.75" bottom="0.75" header="0.3" footer="0.3"/>
  <pageSetup paperSize="9" orientation="portrait" r:id="rId14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28701-F7C0-4D88-B9BD-990A40811821}">
  <dimension ref="A1:AY259"/>
  <sheetViews>
    <sheetView zoomScale="60" zoomScaleNormal="60" workbookViewId="0">
      <pane xSplit="1" ySplit="2" topLeftCell="B143" activePane="bottomRight" state="frozen"/>
      <selection pane="topRight" activeCell="G1" sqref="G1"/>
      <selection pane="bottomLeft" activeCell="A3" sqref="A3"/>
      <selection pane="bottomRight" activeCell="A260" sqref="A260:XFD332"/>
    </sheetView>
  </sheetViews>
  <sheetFormatPr defaultColWidth="9.109375" defaultRowHeight="15.6" x14ac:dyDescent="0.3"/>
  <cols>
    <col min="1" max="1" width="25.5546875" style="50" customWidth="1"/>
    <col min="2" max="2" width="13" style="51" customWidth="1"/>
    <col min="3" max="3" width="15.44140625" style="50" customWidth="1"/>
    <col min="4" max="4" width="27.6640625" style="52" customWidth="1"/>
    <col min="5" max="5" width="27.44140625" style="41" customWidth="1"/>
    <col min="6" max="6" width="13.88671875" style="51" customWidth="1"/>
    <col min="7" max="7" width="32.88671875" style="50" customWidth="1"/>
    <col min="8" max="8" width="22.109375" style="41" customWidth="1"/>
    <col min="9" max="9" width="30.88671875" style="41" customWidth="1"/>
    <col min="10" max="10" width="19.88671875" style="50" customWidth="1"/>
    <col min="11" max="12" width="20.109375" style="50" customWidth="1"/>
    <col min="13" max="13" width="19.33203125" style="41" bestFit="1" customWidth="1"/>
    <col min="14" max="14" width="30.88671875" style="41" customWidth="1"/>
    <col min="15" max="15" width="14.109375" style="41" bestFit="1" customWidth="1"/>
    <col min="16" max="16" width="11.6640625" style="50" bestFit="1" customWidth="1"/>
    <col min="17" max="17" width="10.88671875" style="50" bestFit="1" customWidth="1"/>
    <col min="18" max="18" width="9.109375" style="50" customWidth="1"/>
    <col min="19" max="19" width="13.6640625" style="72" customWidth="1"/>
    <col min="20" max="20" width="16.6640625" style="50" customWidth="1"/>
    <col min="21" max="21" width="16.5546875" style="51" customWidth="1"/>
    <col min="22" max="22" width="18.5546875" style="50" customWidth="1"/>
    <col min="23" max="24" width="17.109375" style="50" customWidth="1"/>
    <col min="25" max="25" width="19.6640625" style="50" customWidth="1"/>
    <col min="26" max="26" width="17.109375" style="50" customWidth="1"/>
    <col min="27" max="27" width="20.33203125" style="50" customWidth="1"/>
    <col min="28" max="32" width="21" style="50" customWidth="1"/>
    <col min="33" max="39" width="17.5546875" style="53" customWidth="1"/>
    <col min="40" max="40" width="30.88671875" style="41" customWidth="1"/>
    <col min="41" max="41" width="16.109375" style="51" customWidth="1"/>
    <col min="42" max="42" width="15.109375" style="51" customWidth="1"/>
    <col min="43" max="43" width="13.33203125" style="51" customWidth="1"/>
    <col min="44" max="44" width="16.6640625" style="41" customWidth="1"/>
    <col min="45" max="16384" width="9.109375" style="1"/>
  </cols>
  <sheetData>
    <row r="1" spans="1:44" ht="78.599999999999994" customHeight="1" x14ac:dyDescent="0.3">
      <c r="A1" s="7" t="s">
        <v>0</v>
      </c>
      <c r="B1" s="8" t="s">
        <v>1</v>
      </c>
      <c r="C1" s="9" t="s">
        <v>2</v>
      </c>
      <c r="D1" s="10" t="s">
        <v>3</v>
      </c>
      <c r="E1" s="11" t="s">
        <v>4</v>
      </c>
      <c r="F1" s="12" t="s">
        <v>5</v>
      </c>
      <c r="G1" s="11" t="s">
        <v>6</v>
      </c>
      <c r="H1" s="11" t="s">
        <v>7</v>
      </c>
      <c r="I1" s="13" t="s">
        <v>8</v>
      </c>
      <c r="J1" s="13" t="s">
        <v>9</v>
      </c>
      <c r="K1" s="13" t="s">
        <v>10</v>
      </c>
      <c r="L1" s="13" t="s">
        <v>11</v>
      </c>
      <c r="M1" s="14" t="s">
        <v>12</v>
      </c>
      <c r="N1" s="14" t="s">
        <v>13</v>
      </c>
      <c r="O1" s="14" t="s">
        <v>14</v>
      </c>
      <c r="P1" s="13" t="s">
        <v>15</v>
      </c>
      <c r="Q1" s="13" t="s">
        <v>16</v>
      </c>
      <c r="R1" s="54" t="s">
        <v>17</v>
      </c>
      <c r="S1" s="55" t="s">
        <v>18</v>
      </c>
      <c r="T1" s="54" t="s">
        <v>19</v>
      </c>
      <c r="U1" s="8" t="s">
        <v>20</v>
      </c>
      <c r="V1" s="56" t="s">
        <v>21</v>
      </c>
      <c r="W1" s="57"/>
      <c r="X1" s="57"/>
      <c r="Y1" s="57"/>
      <c r="Z1" s="57"/>
      <c r="AA1" s="57"/>
      <c r="AB1" s="57"/>
      <c r="AC1" s="57"/>
      <c r="AD1" s="57"/>
      <c r="AE1" s="57"/>
      <c r="AF1" s="57"/>
      <c r="AG1" s="57"/>
      <c r="AH1" s="57"/>
      <c r="AI1" s="57"/>
      <c r="AJ1" s="57"/>
      <c r="AK1" s="57"/>
      <c r="AL1" s="57"/>
      <c r="AM1" s="58"/>
      <c r="AN1" s="59" t="s">
        <v>22</v>
      </c>
      <c r="AO1" s="79" t="s">
        <v>23</v>
      </c>
      <c r="AP1" s="80"/>
      <c r="AQ1" s="81"/>
      <c r="AR1" s="14" t="s">
        <v>24</v>
      </c>
    </row>
    <row r="2" spans="1:44" ht="35.4" customHeight="1" x14ac:dyDescent="0.3">
      <c r="A2" s="15"/>
      <c r="B2" s="16"/>
      <c r="C2" s="17"/>
      <c r="D2" s="18"/>
      <c r="E2" s="19"/>
      <c r="F2" s="20"/>
      <c r="G2" s="19"/>
      <c r="H2" s="19"/>
      <c r="I2" s="21"/>
      <c r="J2" s="21"/>
      <c r="K2" s="21"/>
      <c r="L2" s="21"/>
      <c r="M2" s="22"/>
      <c r="N2" s="22"/>
      <c r="O2" s="22"/>
      <c r="P2" s="21"/>
      <c r="Q2" s="21"/>
      <c r="R2" s="60"/>
      <c r="S2" s="61"/>
      <c r="T2" s="60"/>
      <c r="U2" s="16"/>
      <c r="V2" s="29" t="s">
        <v>25</v>
      </c>
      <c r="W2" s="29" t="s">
        <v>26</v>
      </c>
      <c r="X2" s="29" t="s">
        <v>27</v>
      </c>
      <c r="Y2" s="29" t="s">
        <v>28</v>
      </c>
      <c r="Z2" s="29" t="s">
        <v>29</v>
      </c>
      <c r="AA2" s="29" t="s">
        <v>30</v>
      </c>
      <c r="AB2" s="29" t="s">
        <v>31</v>
      </c>
      <c r="AC2" s="29" t="s">
        <v>27</v>
      </c>
      <c r="AD2" s="29" t="s">
        <v>28</v>
      </c>
      <c r="AE2" s="29" t="s">
        <v>29</v>
      </c>
      <c r="AF2" s="29" t="s">
        <v>30</v>
      </c>
      <c r="AG2" s="29" t="s">
        <v>32</v>
      </c>
      <c r="AH2" s="29" t="s">
        <v>27</v>
      </c>
      <c r="AI2" s="29" t="s">
        <v>28</v>
      </c>
      <c r="AJ2" s="29" t="s">
        <v>29</v>
      </c>
      <c r="AK2" s="29" t="s">
        <v>33</v>
      </c>
      <c r="AL2" s="29" t="s">
        <v>34</v>
      </c>
      <c r="AM2" s="29" t="s">
        <v>35</v>
      </c>
      <c r="AN2" s="62"/>
      <c r="AO2" s="82" t="s">
        <v>26</v>
      </c>
      <c r="AP2" s="82" t="s">
        <v>31</v>
      </c>
      <c r="AQ2" s="82" t="s">
        <v>32</v>
      </c>
      <c r="AR2" s="22"/>
    </row>
    <row r="3" spans="1:44" x14ac:dyDescent="0.3">
      <c r="A3" s="23"/>
      <c r="B3" s="24"/>
      <c r="C3" s="25"/>
      <c r="D3" s="26"/>
      <c r="E3" s="6"/>
      <c r="F3" s="24"/>
      <c r="G3" s="25"/>
      <c r="H3" s="27"/>
      <c r="I3" s="27"/>
      <c r="J3" s="28"/>
      <c r="K3" s="29"/>
      <c r="L3" s="29"/>
      <c r="M3" s="27"/>
      <c r="N3" s="27"/>
      <c r="O3" s="27"/>
      <c r="P3" s="63"/>
      <c r="Q3" s="25"/>
      <c r="R3" s="25"/>
      <c r="S3" s="64"/>
      <c r="T3" s="65"/>
      <c r="U3" s="66"/>
      <c r="V3" s="28"/>
      <c r="W3" s="28"/>
      <c r="X3" s="28"/>
      <c r="Y3" s="28"/>
      <c r="Z3" s="28"/>
      <c r="AA3" s="28"/>
      <c r="AB3" s="28"/>
      <c r="AC3" s="28"/>
      <c r="AD3" s="28"/>
      <c r="AE3" s="28"/>
      <c r="AF3" s="28"/>
      <c r="AG3" s="28"/>
      <c r="AH3" s="28"/>
      <c r="AI3" s="28"/>
      <c r="AJ3" s="28"/>
      <c r="AK3" s="28"/>
      <c r="AL3" s="28"/>
      <c r="AM3" s="28"/>
      <c r="AN3" s="27"/>
      <c r="AO3" s="24"/>
      <c r="AP3" s="24"/>
      <c r="AQ3" s="24"/>
      <c r="AR3" s="27"/>
    </row>
    <row r="4" spans="1:44" x14ac:dyDescent="0.3">
      <c r="A4" s="23"/>
      <c r="B4" s="24"/>
      <c r="C4" s="25"/>
      <c r="D4" s="26"/>
      <c r="E4" s="6"/>
      <c r="F4" s="24"/>
      <c r="G4" s="25"/>
      <c r="H4" s="27"/>
      <c r="I4" s="27"/>
      <c r="J4" s="28"/>
      <c r="K4" s="29"/>
      <c r="L4" s="29"/>
      <c r="M4" s="27"/>
      <c r="N4" s="27"/>
      <c r="O4" s="27"/>
      <c r="P4" s="63"/>
      <c r="Q4" s="25"/>
      <c r="R4" s="25"/>
      <c r="S4" s="64"/>
      <c r="T4" s="65"/>
      <c r="U4" s="66"/>
      <c r="V4" s="28"/>
      <c r="W4" s="28"/>
      <c r="X4" s="28"/>
      <c r="Y4" s="28"/>
      <c r="Z4" s="28"/>
      <c r="AA4" s="28"/>
      <c r="AB4" s="28"/>
      <c r="AC4" s="28"/>
      <c r="AD4" s="28"/>
      <c r="AE4" s="28"/>
      <c r="AF4" s="28"/>
      <c r="AG4" s="28"/>
      <c r="AH4" s="28"/>
      <c r="AI4" s="28"/>
      <c r="AJ4" s="28"/>
      <c r="AK4" s="28"/>
      <c r="AL4" s="28"/>
      <c r="AM4" s="28"/>
      <c r="AN4" s="62"/>
      <c r="AO4" s="24"/>
      <c r="AP4" s="24"/>
      <c r="AQ4" s="24"/>
      <c r="AR4" s="27"/>
    </row>
    <row r="5" spans="1:44" x14ac:dyDescent="0.3">
      <c r="A5" s="23"/>
      <c r="B5" s="24"/>
      <c r="C5" s="25"/>
      <c r="D5" s="26"/>
      <c r="E5" s="6"/>
      <c r="F5" s="24"/>
      <c r="G5" s="25"/>
      <c r="H5" s="27"/>
      <c r="I5" s="27"/>
      <c r="J5" s="28"/>
      <c r="K5" s="29"/>
      <c r="L5" s="29"/>
      <c r="M5" s="27"/>
      <c r="N5" s="27"/>
      <c r="O5" s="27"/>
      <c r="P5" s="63"/>
      <c r="Q5" s="25"/>
      <c r="R5" s="25"/>
      <c r="S5" s="64"/>
      <c r="T5" s="65"/>
      <c r="U5" s="66"/>
      <c r="V5" s="28"/>
      <c r="W5" s="28"/>
      <c r="X5" s="28"/>
      <c r="Y5" s="28"/>
      <c r="Z5" s="28"/>
      <c r="AA5" s="28"/>
      <c r="AB5" s="28"/>
      <c r="AC5" s="28"/>
      <c r="AD5" s="28"/>
      <c r="AE5" s="28"/>
      <c r="AF5" s="28"/>
      <c r="AG5" s="28"/>
      <c r="AH5" s="28"/>
      <c r="AI5" s="28"/>
      <c r="AJ5" s="28"/>
      <c r="AK5" s="28"/>
      <c r="AL5" s="28"/>
      <c r="AM5" s="28"/>
      <c r="AN5" s="62"/>
      <c r="AO5" s="24"/>
      <c r="AP5" s="24"/>
      <c r="AQ5" s="47"/>
      <c r="AR5" s="27"/>
    </row>
    <row r="6" spans="1:44" x14ac:dyDescent="0.3">
      <c r="A6" s="23"/>
      <c r="B6" s="24"/>
      <c r="C6" s="25"/>
      <c r="D6" s="26"/>
      <c r="E6" s="6"/>
      <c r="F6" s="24"/>
      <c r="G6" s="25"/>
      <c r="H6" s="27"/>
      <c r="I6" s="27"/>
      <c r="J6" s="28"/>
      <c r="K6" s="29"/>
      <c r="L6" s="29"/>
      <c r="M6" s="27"/>
      <c r="N6" s="27"/>
      <c r="O6" s="27"/>
      <c r="P6" s="63"/>
      <c r="Q6" s="25"/>
      <c r="R6" s="25"/>
      <c r="S6" s="64"/>
      <c r="T6" s="65"/>
      <c r="U6" s="66"/>
      <c r="V6" s="28"/>
      <c r="W6" s="28"/>
      <c r="X6" s="28"/>
      <c r="Y6" s="28"/>
      <c r="Z6" s="28"/>
      <c r="AA6" s="28"/>
      <c r="AB6" s="28"/>
      <c r="AC6" s="28"/>
      <c r="AD6" s="28"/>
      <c r="AE6" s="28"/>
      <c r="AF6" s="28"/>
      <c r="AG6" s="28"/>
      <c r="AH6" s="28"/>
      <c r="AI6" s="28"/>
      <c r="AJ6" s="28"/>
      <c r="AK6" s="28"/>
      <c r="AL6" s="28"/>
      <c r="AM6" s="28"/>
      <c r="AN6" s="62"/>
      <c r="AO6" s="24"/>
      <c r="AP6" s="24"/>
      <c r="AQ6" s="47"/>
      <c r="AR6" s="27"/>
    </row>
    <row r="7" spans="1:44" x14ac:dyDescent="0.3">
      <c r="A7" s="23"/>
      <c r="B7" s="24"/>
      <c r="C7" s="25"/>
      <c r="D7" s="26"/>
      <c r="E7" s="27"/>
      <c r="F7" s="24"/>
      <c r="G7" s="25"/>
      <c r="H7" s="27"/>
      <c r="I7" s="27"/>
      <c r="J7" s="28"/>
      <c r="K7" s="29"/>
      <c r="L7" s="29"/>
      <c r="M7" s="27"/>
      <c r="N7" s="27"/>
      <c r="O7" s="27"/>
      <c r="P7" s="63"/>
      <c r="Q7" s="25"/>
      <c r="R7" s="25"/>
      <c r="S7" s="67"/>
      <c r="T7" s="29"/>
      <c r="U7" s="28"/>
      <c r="V7" s="28"/>
      <c r="W7" s="28"/>
      <c r="X7" s="28"/>
      <c r="Y7" s="28"/>
      <c r="Z7" s="28"/>
      <c r="AA7" s="28"/>
      <c r="AB7" s="28"/>
      <c r="AC7" s="28"/>
      <c r="AD7" s="28"/>
      <c r="AE7" s="28"/>
      <c r="AF7" s="28"/>
      <c r="AG7" s="28"/>
      <c r="AH7" s="28"/>
      <c r="AI7" s="28"/>
      <c r="AJ7" s="28"/>
      <c r="AK7" s="28"/>
      <c r="AL7" s="28"/>
      <c r="AM7" s="28"/>
      <c r="AN7" s="27"/>
      <c r="AO7" s="24"/>
      <c r="AP7" s="24"/>
      <c r="AQ7" s="24"/>
      <c r="AR7" s="27"/>
    </row>
    <row r="8" spans="1:44" x14ac:dyDescent="0.3">
      <c r="A8" s="23"/>
      <c r="B8" s="24"/>
      <c r="C8" s="25"/>
      <c r="D8" s="26"/>
      <c r="E8" s="27"/>
      <c r="F8" s="24"/>
      <c r="G8" s="25"/>
      <c r="H8" s="27"/>
      <c r="I8" s="27"/>
      <c r="J8" s="28"/>
      <c r="K8" s="29"/>
      <c r="L8" s="29"/>
      <c r="M8" s="27"/>
      <c r="N8" s="27"/>
      <c r="O8" s="27"/>
      <c r="P8" s="63"/>
      <c r="Q8" s="25"/>
      <c r="R8" s="25"/>
      <c r="S8" s="67"/>
      <c r="T8" s="29"/>
      <c r="U8" s="28"/>
      <c r="V8" s="28"/>
      <c r="W8" s="28"/>
      <c r="X8" s="28"/>
      <c r="Y8" s="28"/>
      <c r="Z8" s="28"/>
      <c r="AA8" s="28"/>
      <c r="AB8" s="28"/>
      <c r="AC8" s="28"/>
      <c r="AD8" s="28"/>
      <c r="AE8" s="28"/>
      <c r="AF8" s="28"/>
      <c r="AG8" s="28"/>
      <c r="AH8" s="28"/>
      <c r="AI8" s="28"/>
      <c r="AJ8" s="28"/>
      <c r="AK8" s="28"/>
      <c r="AL8" s="28"/>
      <c r="AM8" s="28"/>
      <c r="AN8" s="27"/>
      <c r="AO8" s="24"/>
      <c r="AP8" s="24"/>
      <c r="AQ8" s="24"/>
      <c r="AR8" s="27"/>
    </row>
    <row r="9" spans="1:44" x14ac:dyDescent="0.3">
      <c r="A9" s="23"/>
      <c r="B9" s="24"/>
      <c r="C9" s="25"/>
      <c r="D9" s="26"/>
      <c r="E9" s="27"/>
      <c r="F9" s="24"/>
      <c r="G9" s="25"/>
      <c r="H9" s="27"/>
      <c r="I9" s="27"/>
      <c r="J9" s="28"/>
      <c r="K9" s="29"/>
      <c r="L9" s="29"/>
      <c r="M9" s="27"/>
      <c r="N9" s="27"/>
      <c r="O9" s="27"/>
      <c r="P9" s="63"/>
      <c r="Q9" s="25"/>
      <c r="R9" s="25"/>
      <c r="S9" s="67"/>
      <c r="T9" s="29"/>
      <c r="U9" s="28"/>
      <c r="V9" s="28"/>
      <c r="W9" s="28"/>
      <c r="X9" s="28"/>
      <c r="Y9" s="28"/>
      <c r="Z9" s="28"/>
      <c r="AA9" s="28"/>
      <c r="AB9" s="28"/>
      <c r="AC9" s="28"/>
      <c r="AD9" s="28"/>
      <c r="AE9" s="28"/>
      <c r="AF9" s="28"/>
      <c r="AG9" s="28"/>
      <c r="AH9" s="28"/>
      <c r="AI9" s="28"/>
      <c r="AJ9" s="28"/>
      <c r="AK9" s="28"/>
      <c r="AL9" s="28"/>
      <c r="AM9" s="28"/>
      <c r="AN9" s="27"/>
      <c r="AO9" s="24"/>
      <c r="AP9" s="24"/>
      <c r="AQ9" s="24"/>
      <c r="AR9" s="27"/>
    </row>
    <row r="10" spans="1:44" x14ac:dyDescent="0.3">
      <c r="A10" s="23"/>
      <c r="B10" s="24"/>
      <c r="C10" s="25"/>
      <c r="D10" s="26"/>
      <c r="E10" s="27"/>
      <c r="F10" s="24"/>
      <c r="G10" s="25"/>
      <c r="H10" s="27"/>
      <c r="I10" s="27"/>
      <c r="J10" s="28"/>
      <c r="K10" s="29"/>
      <c r="L10" s="29"/>
      <c r="M10" s="27"/>
      <c r="N10" s="27"/>
      <c r="O10" s="27"/>
      <c r="P10" s="63"/>
      <c r="Q10" s="25"/>
      <c r="R10" s="25"/>
      <c r="S10" s="67"/>
      <c r="T10" s="29"/>
      <c r="U10" s="28"/>
      <c r="V10" s="28"/>
      <c r="W10" s="28"/>
      <c r="X10" s="28"/>
      <c r="Y10" s="28"/>
      <c r="Z10" s="28"/>
      <c r="AA10" s="28"/>
      <c r="AB10" s="28"/>
      <c r="AC10" s="28"/>
      <c r="AD10" s="28"/>
      <c r="AE10" s="28"/>
      <c r="AF10" s="28"/>
      <c r="AG10" s="28"/>
      <c r="AH10" s="28"/>
      <c r="AI10" s="28"/>
      <c r="AJ10" s="28"/>
      <c r="AK10" s="28"/>
      <c r="AL10" s="28"/>
      <c r="AM10" s="28"/>
      <c r="AN10" s="27"/>
      <c r="AO10" s="24"/>
      <c r="AP10" s="24"/>
      <c r="AQ10" s="24"/>
      <c r="AR10" s="27"/>
    </row>
    <row r="11" spans="1:44" x14ac:dyDescent="0.3">
      <c r="A11" s="23"/>
      <c r="B11" s="24"/>
      <c r="C11" s="25"/>
      <c r="D11" s="26"/>
      <c r="E11" s="27"/>
      <c r="F11" s="24"/>
      <c r="G11" s="25"/>
      <c r="H11" s="27"/>
      <c r="I11" s="27"/>
      <c r="J11" s="28"/>
      <c r="K11" s="29"/>
      <c r="L11" s="29"/>
      <c r="M11" s="27"/>
      <c r="N11" s="27"/>
      <c r="O11" s="27"/>
      <c r="P11" s="63"/>
      <c r="Q11" s="25"/>
      <c r="R11" s="25"/>
      <c r="S11" s="67"/>
      <c r="T11" s="29"/>
      <c r="U11" s="28"/>
      <c r="V11" s="28"/>
      <c r="W11" s="28"/>
      <c r="X11" s="28"/>
      <c r="Y11" s="28"/>
      <c r="Z11" s="28"/>
      <c r="AA11" s="28"/>
      <c r="AB11" s="28"/>
      <c r="AC11" s="28"/>
      <c r="AD11" s="28"/>
      <c r="AE11" s="28"/>
      <c r="AF11" s="28"/>
      <c r="AG11" s="28"/>
      <c r="AH11" s="28"/>
      <c r="AI11" s="28"/>
      <c r="AJ11" s="28"/>
      <c r="AK11" s="28"/>
      <c r="AL11" s="28"/>
      <c r="AM11" s="28"/>
      <c r="AN11" s="27"/>
      <c r="AO11" s="24"/>
      <c r="AP11" s="24"/>
      <c r="AQ11" s="24"/>
      <c r="AR11" s="27"/>
    </row>
    <row r="12" spans="1:44" x14ac:dyDescent="0.3">
      <c r="A12" s="23"/>
      <c r="B12" s="24"/>
      <c r="C12" s="25"/>
      <c r="D12" s="26"/>
      <c r="E12" s="27"/>
      <c r="F12" s="24"/>
      <c r="G12" s="25"/>
      <c r="H12" s="27"/>
      <c r="I12" s="27"/>
      <c r="J12" s="28"/>
      <c r="K12" s="29"/>
      <c r="L12" s="29"/>
      <c r="M12" s="27"/>
      <c r="N12" s="27"/>
      <c r="O12" s="27"/>
      <c r="P12" s="63"/>
      <c r="Q12" s="25"/>
      <c r="R12" s="25"/>
      <c r="S12" s="67"/>
      <c r="T12" s="29"/>
      <c r="U12" s="28"/>
      <c r="V12" s="28"/>
      <c r="W12" s="28"/>
      <c r="X12" s="28"/>
      <c r="Y12" s="28"/>
      <c r="Z12" s="28"/>
      <c r="AA12" s="28"/>
      <c r="AB12" s="28"/>
      <c r="AC12" s="28"/>
      <c r="AD12" s="28"/>
      <c r="AE12" s="28"/>
      <c r="AF12" s="28"/>
      <c r="AG12" s="28"/>
      <c r="AH12" s="28"/>
      <c r="AI12" s="28"/>
      <c r="AJ12" s="28"/>
      <c r="AK12" s="28"/>
      <c r="AL12" s="28"/>
      <c r="AM12" s="28"/>
      <c r="AN12" s="27"/>
      <c r="AO12" s="24"/>
      <c r="AP12" s="24"/>
      <c r="AQ12" s="24"/>
      <c r="AR12" s="27"/>
    </row>
    <row r="13" spans="1:44" x14ac:dyDescent="0.3">
      <c r="A13" s="23"/>
      <c r="B13" s="24"/>
      <c r="C13" s="25"/>
      <c r="D13" s="26"/>
      <c r="E13" s="27"/>
      <c r="F13" s="24"/>
      <c r="G13" s="25"/>
      <c r="H13" s="27"/>
      <c r="I13" s="27"/>
      <c r="J13" s="28"/>
      <c r="K13" s="29"/>
      <c r="L13" s="29"/>
      <c r="M13" s="27"/>
      <c r="N13" s="27"/>
      <c r="O13" s="27"/>
      <c r="P13" s="63"/>
      <c r="Q13" s="25"/>
      <c r="R13" s="25"/>
      <c r="S13" s="67"/>
      <c r="T13" s="29"/>
      <c r="U13" s="28"/>
      <c r="V13" s="28"/>
      <c r="W13" s="28"/>
      <c r="X13" s="28"/>
      <c r="Y13" s="28"/>
      <c r="Z13" s="28"/>
      <c r="AA13" s="28"/>
      <c r="AB13" s="28"/>
      <c r="AC13" s="28"/>
      <c r="AD13" s="28"/>
      <c r="AE13" s="28"/>
      <c r="AF13" s="28"/>
      <c r="AG13" s="28"/>
      <c r="AH13" s="28"/>
      <c r="AI13" s="28"/>
      <c r="AJ13" s="28"/>
      <c r="AK13" s="28"/>
      <c r="AL13" s="28"/>
      <c r="AM13" s="28"/>
      <c r="AN13" s="27"/>
      <c r="AO13" s="24"/>
      <c r="AP13" s="24"/>
      <c r="AQ13" s="24"/>
      <c r="AR13" s="27"/>
    </row>
    <row r="14" spans="1:44" x14ac:dyDescent="0.3">
      <c r="A14" s="23"/>
      <c r="B14" s="24"/>
      <c r="C14" s="25"/>
      <c r="D14" s="26"/>
      <c r="E14" s="27"/>
      <c r="F14" s="24"/>
      <c r="G14" s="25"/>
      <c r="H14" s="27"/>
      <c r="I14" s="27"/>
      <c r="J14" s="28"/>
      <c r="K14" s="29"/>
      <c r="L14" s="29"/>
      <c r="M14" s="27"/>
      <c r="N14" s="27"/>
      <c r="O14" s="27"/>
      <c r="P14" s="63"/>
      <c r="Q14" s="25"/>
      <c r="R14" s="25"/>
      <c r="S14" s="67"/>
      <c r="T14" s="29"/>
      <c r="U14" s="28"/>
      <c r="V14" s="28"/>
      <c r="W14" s="28"/>
      <c r="X14" s="28"/>
      <c r="Y14" s="28"/>
      <c r="Z14" s="28"/>
      <c r="AA14" s="28"/>
      <c r="AB14" s="28"/>
      <c r="AC14" s="28"/>
      <c r="AD14" s="28"/>
      <c r="AE14" s="28"/>
      <c r="AF14" s="28"/>
      <c r="AG14" s="28"/>
      <c r="AH14" s="28"/>
      <c r="AI14" s="28"/>
      <c r="AJ14" s="28"/>
      <c r="AK14" s="28"/>
      <c r="AL14" s="28"/>
      <c r="AM14" s="28"/>
      <c r="AN14" s="27"/>
      <c r="AO14" s="24"/>
      <c r="AP14" s="24"/>
      <c r="AQ14" s="24"/>
      <c r="AR14" s="27"/>
    </row>
    <row r="15" spans="1:44" x14ac:dyDescent="0.3">
      <c r="A15" s="23"/>
      <c r="B15" s="24"/>
      <c r="C15" s="25"/>
      <c r="D15" s="26"/>
      <c r="E15" s="27"/>
      <c r="F15" s="24"/>
      <c r="G15" s="25"/>
      <c r="H15" s="27"/>
      <c r="I15" s="27"/>
      <c r="J15" s="28"/>
      <c r="K15" s="29"/>
      <c r="L15" s="29"/>
      <c r="M15" s="27"/>
      <c r="N15" s="27"/>
      <c r="O15" s="27"/>
      <c r="P15" s="63"/>
      <c r="Q15" s="25"/>
      <c r="R15" s="25"/>
      <c r="S15" s="67"/>
      <c r="T15" s="29"/>
      <c r="U15" s="28"/>
      <c r="V15" s="28"/>
      <c r="W15" s="28"/>
      <c r="X15" s="28"/>
      <c r="Y15" s="28"/>
      <c r="Z15" s="28"/>
      <c r="AA15" s="28"/>
      <c r="AB15" s="28"/>
      <c r="AC15" s="28"/>
      <c r="AD15" s="28"/>
      <c r="AE15" s="28"/>
      <c r="AF15" s="28"/>
      <c r="AG15" s="28"/>
      <c r="AH15" s="28"/>
      <c r="AI15" s="28"/>
      <c r="AJ15" s="28"/>
      <c r="AK15" s="28"/>
      <c r="AL15" s="28"/>
      <c r="AM15" s="28"/>
      <c r="AN15" s="27"/>
      <c r="AO15" s="24"/>
      <c r="AP15" s="24"/>
      <c r="AQ15" s="24"/>
      <c r="AR15" s="27"/>
    </row>
    <row r="16" spans="1:44" x14ac:dyDescent="0.3">
      <c r="A16" s="23"/>
      <c r="B16" s="24"/>
      <c r="C16" s="25"/>
      <c r="D16" s="26"/>
      <c r="E16" s="27"/>
      <c r="F16" s="24"/>
      <c r="G16" s="25"/>
      <c r="H16" s="27"/>
      <c r="I16" s="27"/>
      <c r="J16" s="28"/>
      <c r="K16" s="29"/>
      <c r="L16" s="29"/>
      <c r="M16" s="27"/>
      <c r="N16" s="27"/>
      <c r="O16" s="27"/>
      <c r="P16" s="63"/>
      <c r="Q16" s="25"/>
      <c r="R16" s="25"/>
      <c r="S16" s="67"/>
      <c r="T16" s="29"/>
      <c r="U16" s="28"/>
      <c r="V16" s="28"/>
      <c r="W16" s="28"/>
      <c r="X16" s="28"/>
      <c r="Y16" s="28"/>
      <c r="Z16" s="28"/>
      <c r="AA16" s="28"/>
      <c r="AB16" s="28"/>
      <c r="AC16" s="28"/>
      <c r="AD16" s="28"/>
      <c r="AE16" s="28"/>
      <c r="AF16" s="28"/>
      <c r="AG16" s="28"/>
      <c r="AH16" s="28"/>
      <c r="AI16" s="28"/>
      <c r="AJ16" s="28"/>
      <c r="AK16" s="28"/>
      <c r="AL16" s="28"/>
      <c r="AM16" s="28"/>
      <c r="AN16" s="27"/>
      <c r="AO16" s="24"/>
      <c r="AP16" s="24"/>
      <c r="AQ16" s="24"/>
      <c r="AR16" s="27"/>
    </row>
    <row r="17" spans="1:44" x14ac:dyDescent="0.3">
      <c r="A17" s="23"/>
      <c r="B17" s="24"/>
      <c r="C17" s="25"/>
      <c r="D17" s="26"/>
      <c r="E17" s="27"/>
      <c r="F17" s="24"/>
      <c r="G17" s="25"/>
      <c r="H17" s="27"/>
      <c r="I17" s="27"/>
      <c r="J17" s="28"/>
      <c r="K17" s="29"/>
      <c r="L17" s="29"/>
      <c r="M17" s="27"/>
      <c r="N17" s="27"/>
      <c r="O17" s="27"/>
      <c r="P17" s="63"/>
      <c r="Q17" s="25"/>
      <c r="R17" s="25"/>
      <c r="S17" s="67"/>
      <c r="T17" s="29"/>
      <c r="U17" s="28"/>
      <c r="V17" s="28"/>
      <c r="W17" s="28"/>
      <c r="X17" s="28"/>
      <c r="Y17" s="28"/>
      <c r="Z17" s="28"/>
      <c r="AA17" s="28"/>
      <c r="AB17" s="28"/>
      <c r="AC17" s="28"/>
      <c r="AD17" s="28"/>
      <c r="AE17" s="28"/>
      <c r="AF17" s="28"/>
      <c r="AG17" s="28"/>
      <c r="AH17" s="28"/>
      <c r="AI17" s="28"/>
      <c r="AJ17" s="28"/>
      <c r="AK17" s="28"/>
      <c r="AL17" s="28"/>
      <c r="AM17" s="28"/>
      <c r="AN17" s="27"/>
      <c r="AO17" s="24"/>
      <c r="AP17" s="24"/>
      <c r="AQ17" s="24"/>
      <c r="AR17" s="27"/>
    </row>
    <row r="18" spans="1:44" x14ac:dyDescent="0.3">
      <c r="A18" s="23"/>
      <c r="B18" s="24"/>
      <c r="C18" s="25"/>
      <c r="D18" s="26"/>
      <c r="E18" s="27"/>
      <c r="F18" s="24"/>
      <c r="G18" s="25"/>
      <c r="H18" s="27"/>
      <c r="I18" s="27"/>
      <c r="J18" s="28"/>
      <c r="K18" s="29"/>
      <c r="L18" s="29"/>
      <c r="M18" s="27"/>
      <c r="N18" s="27"/>
      <c r="O18" s="27"/>
      <c r="P18" s="63"/>
      <c r="Q18" s="25"/>
      <c r="R18" s="25"/>
      <c r="S18" s="67"/>
      <c r="T18" s="29"/>
      <c r="U18" s="28"/>
      <c r="V18" s="28"/>
      <c r="W18" s="28"/>
      <c r="X18" s="28"/>
      <c r="Y18" s="28"/>
      <c r="Z18" s="28"/>
      <c r="AA18" s="28"/>
      <c r="AB18" s="28"/>
      <c r="AC18" s="28"/>
      <c r="AD18" s="28"/>
      <c r="AE18" s="28"/>
      <c r="AF18" s="28"/>
      <c r="AG18" s="28"/>
      <c r="AH18" s="28"/>
      <c r="AI18" s="28"/>
      <c r="AJ18" s="28"/>
      <c r="AK18" s="28"/>
      <c r="AL18" s="28"/>
      <c r="AM18" s="28"/>
      <c r="AN18" s="27"/>
      <c r="AO18" s="24"/>
      <c r="AP18" s="24"/>
      <c r="AQ18" s="24"/>
      <c r="AR18" s="27"/>
    </row>
    <row r="19" spans="1:44" x14ac:dyDescent="0.3">
      <c r="A19" s="23"/>
      <c r="B19" s="24"/>
      <c r="C19" s="25"/>
      <c r="D19" s="26"/>
      <c r="E19" s="27"/>
      <c r="F19" s="24"/>
      <c r="G19" s="25"/>
      <c r="H19" s="27"/>
      <c r="I19" s="27"/>
      <c r="J19" s="28"/>
      <c r="K19" s="29"/>
      <c r="L19" s="29"/>
      <c r="M19" s="27"/>
      <c r="N19" s="27"/>
      <c r="O19" s="27"/>
      <c r="P19" s="63"/>
      <c r="Q19" s="25"/>
      <c r="R19" s="25"/>
      <c r="S19" s="67"/>
      <c r="T19" s="29"/>
      <c r="U19" s="28"/>
      <c r="V19" s="28"/>
      <c r="W19" s="28"/>
      <c r="X19" s="28"/>
      <c r="Y19" s="28"/>
      <c r="Z19" s="28"/>
      <c r="AA19" s="28"/>
      <c r="AB19" s="28"/>
      <c r="AC19" s="28"/>
      <c r="AD19" s="28"/>
      <c r="AE19" s="28"/>
      <c r="AF19" s="28"/>
      <c r="AG19" s="28"/>
      <c r="AH19" s="28"/>
      <c r="AI19" s="28"/>
      <c r="AJ19" s="28"/>
      <c r="AK19" s="28"/>
      <c r="AL19" s="28"/>
      <c r="AM19" s="28"/>
      <c r="AN19" s="27"/>
      <c r="AO19" s="24"/>
      <c r="AP19" s="24"/>
      <c r="AQ19" s="24"/>
      <c r="AR19" s="27"/>
    </row>
    <row r="20" spans="1:44" x14ac:dyDescent="0.3">
      <c r="A20" s="23"/>
      <c r="B20" s="24"/>
      <c r="C20" s="25"/>
      <c r="D20" s="26"/>
      <c r="E20" s="27"/>
      <c r="F20" s="24"/>
      <c r="G20" s="25"/>
      <c r="H20" s="27"/>
      <c r="I20" s="27"/>
      <c r="J20" s="28"/>
      <c r="K20" s="29"/>
      <c r="L20" s="29"/>
      <c r="M20" s="27"/>
      <c r="N20" s="27"/>
      <c r="O20" s="27"/>
      <c r="P20" s="63"/>
      <c r="Q20" s="25"/>
      <c r="R20" s="25"/>
      <c r="S20" s="67"/>
      <c r="T20" s="29"/>
      <c r="U20" s="28"/>
      <c r="V20" s="28"/>
      <c r="W20" s="28"/>
      <c r="X20" s="28"/>
      <c r="Y20" s="28"/>
      <c r="Z20" s="28"/>
      <c r="AA20" s="28"/>
      <c r="AB20" s="28"/>
      <c r="AC20" s="28"/>
      <c r="AD20" s="28"/>
      <c r="AE20" s="28"/>
      <c r="AF20" s="28"/>
      <c r="AG20" s="28"/>
      <c r="AH20" s="28"/>
      <c r="AI20" s="28"/>
      <c r="AJ20" s="28"/>
      <c r="AK20" s="28"/>
      <c r="AL20" s="28"/>
      <c r="AM20" s="28"/>
      <c r="AN20" s="27"/>
      <c r="AO20" s="24"/>
      <c r="AP20" s="24"/>
      <c r="AQ20" s="24"/>
      <c r="AR20" s="27"/>
    </row>
    <row r="21" spans="1:44" x14ac:dyDescent="0.3">
      <c r="A21" s="23"/>
      <c r="B21" s="24"/>
      <c r="C21" s="25"/>
      <c r="D21" s="26"/>
      <c r="E21" s="27"/>
      <c r="F21" s="24"/>
      <c r="G21" s="25"/>
      <c r="H21" s="27"/>
      <c r="I21" s="27"/>
      <c r="J21" s="28"/>
      <c r="K21" s="29"/>
      <c r="L21" s="29"/>
      <c r="M21" s="27"/>
      <c r="N21" s="27"/>
      <c r="O21" s="27"/>
      <c r="P21" s="63"/>
      <c r="Q21" s="25"/>
      <c r="R21" s="25"/>
      <c r="S21" s="67"/>
      <c r="T21" s="29"/>
      <c r="U21" s="28"/>
      <c r="V21" s="28"/>
      <c r="W21" s="28"/>
      <c r="X21" s="28"/>
      <c r="Y21" s="28"/>
      <c r="Z21" s="28"/>
      <c r="AA21" s="28"/>
      <c r="AB21" s="28"/>
      <c r="AC21" s="28"/>
      <c r="AD21" s="28"/>
      <c r="AE21" s="28"/>
      <c r="AF21" s="28"/>
      <c r="AG21" s="28"/>
      <c r="AH21" s="28"/>
      <c r="AI21" s="28"/>
      <c r="AJ21" s="28"/>
      <c r="AK21" s="28"/>
      <c r="AL21" s="28"/>
      <c r="AM21" s="28"/>
      <c r="AN21" s="27"/>
      <c r="AO21" s="24"/>
      <c r="AP21" s="24"/>
      <c r="AQ21" s="24"/>
      <c r="AR21" s="27"/>
    </row>
    <row r="22" spans="1:44" x14ac:dyDescent="0.3">
      <c r="A22" s="23"/>
      <c r="B22" s="24"/>
      <c r="C22" s="25"/>
      <c r="D22" s="26"/>
      <c r="E22" s="27"/>
      <c r="F22" s="24"/>
      <c r="G22" s="25"/>
      <c r="H22" s="27"/>
      <c r="I22" s="27"/>
      <c r="J22" s="28"/>
      <c r="K22" s="29"/>
      <c r="L22" s="29"/>
      <c r="M22" s="27"/>
      <c r="N22" s="27"/>
      <c r="O22" s="27"/>
      <c r="P22" s="63"/>
      <c r="Q22" s="25"/>
      <c r="R22" s="25"/>
      <c r="S22" s="67"/>
      <c r="T22" s="29"/>
      <c r="U22" s="28"/>
      <c r="V22" s="28"/>
      <c r="W22" s="28"/>
      <c r="X22" s="28"/>
      <c r="Y22" s="28"/>
      <c r="Z22" s="28"/>
      <c r="AA22" s="28"/>
      <c r="AB22" s="28"/>
      <c r="AC22" s="28"/>
      <c r="AD22" s="28"/>
      <c r="AE22" s="28"/>
      <c r="AF22" s="28"/>
      <c r="AG22" s="28"/>
      <c r="AH22" s="28"/>
      <c r="AI22" s="28"/>
      <c r="AJ22" s="28"/>
      <c r="AK22" s="28"/>
      <c r="AL22" s="28"/>
      <c r="AM22" s="28"/>
      <c r="AN22" s="27"/>
      <c r="AO22" s="24"/>
      <c r="AP22" s="24"/>
      <c r="AQ22" s="47"/>
      <c r="AR22" s="27"/>
    </row>
    <row r="23" spans="1:44" x14ac:dyDescent="0.3">
      <c r="A23" s="23"/>
      <c r="B23" s="24"/>
      <c r="C23" s="25"/>
      <c r="D23" s="26"/>
      <c r="E23" s="27"/>
      <c r="F23" s="24"/>
      <c r="G23" s="25"/>
      <c r="H23" s="27"/>
      <c r="I23" s="27"/>
      <c r="J23" s="28"/>
      <c r="K23" s="29"/>
      <c r="L23" s="29"/>
      <c r="M23" s="27"/>
      <c r="N23" s="27"/>
      <c r="O23" s="27"/>
      <c r="P23" s="63"/>
      <c r="Q23" s="25"/>
      <c r="R23" s="25"/>
      <c r="S23" s="67"/>
      <c r="T23" s="29"/>
      <c r="U23" s="28"/>
      <c r="V23" s="28"/>
      <c r="W23" s="28"/>
      <c r="X23" s="28"/>
      <c r="Y23" s="28"/>
      <c r="Z23" s="28"/>
      <c r="AA23" s="28"/>
      <c r="AB23" s="28"/>
      <c r="AC23" s="28"/>
      <c r="AD23" s="28"/>
      <c r="AE23" s="28"/>
      <c r="AF23" s="28"/>
      <c r="AG23" s="28"/>
      <c r="AH23" s="28"/>
      <c r="AI23" s="28"/>
      <c r="AJ23" s="28"/>
      <c r="AK23" s="28"/>
      <c r="AL23" s="28"/>
      <c r="AM23" s="28"/>
      <c r="AN23" s="27"/>
      <c r="AO23" s="24"/>
      <c r="AP23" s="24"/>
      <c r="AQ23" s="24"/>
      <c r="AR23" s="27"/>
    </row>
    <row r="24" spans="1:44" x14ac:dyDescent="0.3">
      <c r="A24" s="30"/>
      <c r="B24" s="31"/>
      <c r="C24" s="32"/>
      <c r="D24" s="30"/>
      <c r="E24" s="33"/>
      <c r="F24" s="31"/>
      <c r="G24" s="30"/>
      <c r="H24" s="32"/>
      <c r="I24" s="32"/>
      <c r="J24" s="28"/>
      <c r="K24" s="29"/>
      <c r="L24" s="29"/>
      <c r="M24" s="27"/>
      <c r="N24" s="27"/>
      <c r="O24" s="25"/>
      <c r="P24" s="63"/>
      <c r="Q24" s="25"/>
      <c r="R24" s="67"/>
      <c r="S24" s="68"/>
      <c r="T24" s="29"/>
      <c r="U24" s="35"/>
      <c r="V24" s="28"/>
      <c r="W24" s="28"/>
      <c r="X24" s="28"/>
      <c r="Y24" s="28"/>
      <c r="Z24" s="28"/>
      <c r="AA24" s="28"/>
      <c r="AB24" s="28"/>
      <c r="AC24" s="28"/>
      <c r="AD24" s="28"/>
      <c r="AE24" s="28"/>
      <c r="AF24" s="28"/>
      <c r="AG24" s="28"/>
      <c r="AH24" s="28"/>
      <c r="AI24" s="28"/>
      <c r="AJ24" s="28"/>
      <c r="AK24" s="28"/>
      <c r="AL24" s="34"/>
      <c r="AM24" s="69"/>
      <c r="AN24" s="28"/>
      <c r="AO24" s="24"/>
      <c r="AP24" s="24"/>
      <c r="AQ24" s="24"/>
      <c r="AR24" s="83"/>
    </row>
    <row r="25" spans="1:44" x14ac:dyDescent="0.3">
      <c r="A25" s="30"/>
      <c r="B25" s="31"/>
      <c r="C25" s="32"/>
      <c r="D25" s="30"/>
      <c r="E25" s="33"/>
      <c r="F25" s="31"/>
      <c r="G25" s="30"/>
      <c r="H25" s="25"/>
      <c r="I25" s="32"/>
      <c r="J25" s="34"/>
      <c r="K25" s="35"/>
      <c r="L25" s="35"/>
      <c r="M25" s="32"/>
      <c r="N25" s="32"/>
      <c r="O25" s="36"/>
      <c r="P25" s="69"/>
      <c r="Q25" s="36"/>
      <c r="R25" s="70"/>
      <c r="S25" s="32"/>
      <c r="T25" s="35"/>
      <c r="U25" s="35"/>
      <c r="V25" s="34"/>
      <c r="W25" s="34"/>
      <c r="X25" s="34"/>
      <c r="Y25" s="34"/>
      <c r="Z25" s="34"/>
      <c r="AA25" s="34"/>
      <c r="AB25" s="34"/>
      <c r="AC25" s="34"/>
      <c r="AD25" s="34"/>
      <c r="AE25" s="34"/>
      <c r="AF25" s="34"/>
      <c r="AG25" s="34"/>
      <c r="AH25" s="34"/>
      <c r="AI25" s="34"/>
      <c r="AJ25" s="34"/>
      <c r="AK25" s="34"/>
      <c r="AL25" s="34"/>
      <c r="AM25" s="69"/>
      <c r="AN25" s="34"/>
      <c r="AO25" s="31"/>
      <c r="AP25" s="31"/>
      <c r="AQ25" s="31"/>
      <c r="AR25" s="83"/>
    </row>
    <row r="26" spans="1:44" x14ac:dyDescent="0.3">
      <c r="A26" s="30"/>
      <c r="B26" s="31"/>
      <c r="C26" s="32"/>
      <c r="D26" s="30"/>
      <c r="E26" s="33"/>
      <c r="F26" s="31"/>
      <c r="G26" s="30"/>
      <c r="H26" s="25"/>
      <c r="I26" s="32"/>
      <c r="J26" s="34"/>
      <c r="K26" s="35"/>
      <c r="L26" s="35"/>
      <c r="M26" s="32"/>
      <c r="N26" s="32"/>
      <c r="O26" s="36"/>
      <c r="P26" s="69"/>
      <c r="Q26" s="36"/>
      <c r="R26" s="70"/>
      <c r="S26" s="32"/>
      <c r="T26" s="35"/>
      <c r="U26" s="35"/>
      <c r="V26" s="34"/>
      <c r="W26" s="34"/>
      <c r="X26" s="34"/>
      <c r="Y26" s="34"/>
      <c r="Z26" s="34"/>
      <c r="AA26" s="34"/>
      <c r="AB26" s="34"/>
      <c r="AC26" s="34"/>
      <c r="AD26" s="34"/>
      <c r="AE26" s="34"/>
      <c r="AF26" s="34"/>
      <c r="AG26" s="34"/>
      <c r="AH26" s="34"/>
      <c r="AI26" s="34"/>
      <c r="AJ26" s="34"/>
      <c r="AK26" s="34"/>
      <c r="AL26" s="34"/>
      <c r="AM26" s="69"/>
      <c r="AN26" s="34"/>
      <c r="AO26" s="31"/>
      <c r="AP26" s="31"/>
      <c r="AQ26" s="31"/>
      <c r="AR26" s="83"/>
    </row>
    <row r="27" spans="1:44" x14ac:dyDescent="0.3">
      <c r="A27" s="26"/>
      <c r="B27" s="24"/>
      <c r="C27" s="25"/>
      <c r="D27" s="26"/>
      <c r="E27" s="37"/>
      <c r="F27" s="24"/>
      <c r="G27" s="26"/>
      <c r="H27" s="36"/>
      <c r="I27" s="27"/>
      <c r="J27" s="28"/>
      <c r="K27" s="29"/>
      <c r="L27" s="29"/>
      <c r="M27" s="27"/>
      <c r="N27" s="27"/>
      <c r="O27" s="25"/>
      <c r="P27" s="63"/>
      <c r="Q27" s="25"/>
      <c r="R27" s="67"/>
      <c r="S27" s="68"/>
      <c r="T27" s="29"/>
      <c r="U27" s="68"/>
      <c r="V27" s="28"/>
      <c r="W27" s="28"/>
      <c r="X27" s="28"/>
      <c r="Y27" s="28"/>
      <c r="Z27" s="28"/>
      <c r="AA27" s="28"/>
      <c r="AB27" s="28"/>
      <c r="AC27" s="28"/>
      <c r="AD27" s="28"/>
      <c r="AE27" s="28"/>
      <c r="AF27" s="28"/>
      <c r="AG27" s="28"/>
      <c r="AH27" s="28"/>
      <c r="AI27" s="28"/>
      <c r="AJ27" s="28"/>
      <c r="AK27" s="28"/>
      <c r="AL27" s="34"/>
      <c r="AM27" s="69"/>
      <c r="AN27" s="28"/>
      <c r="AO27" s="24"/>
      <c r="AP27" s="24"/>
      <c r="AQ27" s="24"/>
      <c r="AR27" s="83"/>
    </row>
    <row r="28" spans="1:44" x14ac:dyDescent="0.3">
      <c r="A28" s="30"/>
      <c r="B28" s="24"/>
      <c r="C28" s="25"/>
      <c r="D28" s="26"/>
      <c r="E28" s="37"/>
      <c r="F28" s="24"/>
      <c r="G28" s="26"/>
      <c r="H28" s="36"/>
      <c r="I28" s="27"/>
      <c r="J28" s="28"/>
      <c r="K28" s="29"/>
      <c r="L28" s="29"/>
      <c r="M28" s="27"/>
      <c r="N28" s="27"/>
      <c r="O28" s="25"/>
      <c r="P28" s="63"/>
      <c r="Q28" s="25"/>
      <c r="R28" s="67"/>
      <c r="S28" s="27"/>
      <c r="T28" s="29"/>
      <c r="U28" s="35"/>
      <c r="V28" s="28"/>
      <c r="W28" s="28"/>
      <c r="X28" s="28"/>
      <c r="Y28" s="28"/>
      <c r="Z28" s="28"/>
      <c r="AA28" s="28"/>
      <c r="AB28" s="28"/>
      <c r="AC28" s="28"/>
      <c r="AD28" s="28"/>
      <c r="AE28" s="28"/>
      <c r="AF28" s="28"/>
      <c r="AG28" s="28"/>
      <c r="AH28" s="28"/>
      <c r="AI28" s="28"/>
      <c r="AJ28" s="28"/>
      <c r="AK28" s="28"/>
      <c r="AL28" s="34"/>
      <c r="AM28" s="69"/>
      <c r="AN28" s="28"/>
      <c r="AO28" s="24"/>
      <c r="AP28" s="24"/>
      <c r="AQ28" s="24"/>
      <c r="AR28" s="83"/>
    </row>
    <row r="29" spans="1:44" x14ac:dyDescent="0.3">
      <c r="A29" s="26"/>
      <c r="B29" s="24"/>
      <c r="C29" s="25"/>
      <c r="D29" s="26"/>
      <c r="E29" s="37"/>
      <c r="F29" s="24"/>
      <c r="G29" s="26"/>
      <c r="H29" s="27"/>
      <c r="I29" s="27"/>
      <c r="J29" s="28"/>
      <c r="K29" s="29"/>
      <c r="L29" s="29"/>
      <c r="M29" s="27"/>
      <c r="N29" s="27"/>
      <c r="O29" s="29"/>
      <c r="P29" s="63"/>
      <c r="Q29" s="67"/>
      <c r="R29" s="67"/>
      <c r="S29" s="27"/>
      <c r="T29" s="29"/>
      <c r="U29" s="35"/>
      <c r="V29" s="28"/>
      <c r="W29" s="28"/>
      <c r="X29" s="28"/>
      <c r="Y29" s="28"/>
      <c r="Z29" s="28"/>
      <c r="AA29" s="28"/>
      <c r="AB29" s="28"/>
      <c r="AC29" s="28"/>
      <c r="AD29" s="28"/>
      <c r="AE29" s="28"/>
      <c r="AF29" s="28"/>
      <c r="AG29" s="28"/>
      <c r="AH29" s="28"/>
      <c r="AI29" s="28"/>
      <c r="AJ29" s="28"/>
      <c r="AK29" s="28"/>
      <c r="AL29" s="34"/>
      <c r="AM29" s="69"/>
      <c r="AN29" s="28"/>
      <c r="AO29" s="24"/>
      <c r="AP29" s="24"/>
      <c r="AQ29" s="24"/>
      <c r="AR29" s="45"/>
    </row>
    <row r="30" spans="1:44" x14ac:dyDescent="0.3">
      <c r="A30" s="26"/>
      <c r="B30" s="24"/>
      <c r="C30" s="25"/>
      <c r="D30" s="26"/>
      <c r="E30" s="38"/>
      <c r="F30" s="24"/>
      <c r="G30" s="26"/>
      <c r="H30" s="27"/>
      <c r="I30" s="27"/>
      <c r="J30" s="28"/>
      <c r="K30" s="29"/>
      <c r="L30" s="29"/>
      <c r="M30" s="27"/>
      <c r="N30" s="27"/>
      <c r="O30" s="29"/>
      <c r="P30" s="63"/>
      <c r="Q30" s="25"/>
      <c r="R30" s="67"/>
      <c r="S30" s="27"/>
      <c r="T30" s="29"/>
      <c r="U30" s="35"/>
      <c r="V30" s="28"/>
      <c r="W30" s="67"/>
      <c r="X30" s="67"/>
      <c r="Y30" s="67"/>
      <c r="Z30" s="67"/>
      <c r="AA30" s="67"/>
      <c r="AB30" s="67"/>
      <c r="AC30" s="67"/>
      <c r="AD30" s="67"/>
      <c r="AE30" s="67"/>
      <c r="AF30" s="67"/>
      <c r="AG30" s="28"/>
      <c r="AH30" s="28"/>
      <c r="AI30" s="28"/>
      <c r="AJ30" s="28"/>
      <c r="AK30" s="28"/>
      <c r="AL30" s="34"/>
      <c r="AM30" s="69"/>
      <c r="AN30" s="53"/>
      <c r="AO30" s="24"/>
      <c r="AP30" s="24"/>
      <c r="AQ30" s="24"/>
      <c r="AR30" s="83"/>
    </row>
    <row r="31" spans="1:44" x14ac:dyDescent="0.3">
      <c r="A31" s="26"/>
      <c r="B31" s="24"/>
      <c r="C31" s="25"/>
      <c r="D31" s="26"/>
      <c r="E31" s="38"/>
      <c r="F31" s="24"/>
      <c r="G31" s="26"/>
      <c r="H31" s="27"/>
      <c r="I31" s="27"/>
      <c r="J31" s="28"/>
      <c r="K31" s="29"/>
      <c r="L31" s="29"/>
      <c r="M31" s="27"/>
      <c r="N31" s="27"/>
      <c r="O31" s="29"/>
      <c r="P31" s="63"/>
      <c r="Q31" s="25"/>
      <c r="R31" s="67"/>
      <c r="S31" s="27"/>
      <c r="T31" s="29"/>
      <c r="U31" s="35"/>
      <c r="V31" s="28"/>
      <c r="W31" s="67"/>
      <c r="X31" s="67"/>
      <c r="Y31" s="67"/>
      <c r="Z31" s="67"/>
      <c r="AA31" s="67"/>
      <c r="AB31" s="67"/>
      <c r="AC31" s="67"/>
      <c r="AD31" s="67"/>
      <c r="AE31" s="67"/>
      <c r="AF31" s="67"/>
      <c r="AG31" s="28"/>
      <c r="AH31" s="28"/>
      <c r="AI31" s="28"/>
      <c r="AJ31" s="28"/>
      <c r="AK31" s="28"/>
      <c r="AL31" s="39"/>
      <c r="AM31" s="71"/>
      <c r="AN31" s="53"/>
      <c r="AO31" s="24"/>
      <c r="AP31" s="24"/>
      <c r="AQ31" s="24"/>
      <c r="AR31" s="83"/>
    </row>
    <row r="32" spans="1:44" x14ac:dyDescent="0.3">
      <c r="A32" s="26"/>
      <c r="B32" s="24"/>
      <c r="C32" s="25"/>
      <c r="D32" s="26"/>
      <c r="E32" s="38"/>
      <c r="F32" s="24"/>
      <c r="G32" s="26"/>
      <c r="H32" s="27"/>
      <c r="I32" s="27"/>
      <c r="J32" s="28"/>
      <c r="K32" s="29"/>
      <c r="L32" s="29"/>
      <c r="M32" s="27"/>
      <c r="N32" s="27"/>
      <c r="O32" s="29"/>
      <c r="P32" s="63"/>
      <c r="Q32" s="25"/>
      <c r="R32" s="67"/>
      <c r="S32" s="41"/>
      <c r="T32" s="29"/>
      <c r="U32" s="35"/>
      <c r="V32" s="28"/>
      <c r="W32" s="67"/>
      <c r="X32" s="67"/>
      <c r="Y32" s="67"/>
      <c r="Z32" s="67"/>
      <c r="AA32" s="67"/>
      <c r="AB32" s="67"/>
      <c r="AC32" s="67"/>
      <c r="AD32" s="67"/>
      <c r="AE32" s="67"/>
      <c r="AF32" s="67"/>
      <c r="AG32" s="28"/>
      <c r="AH32" s="28"/>
      <c r="AI32" s="28"/>
      <c r="AJ32" s="28"/>
      <c r="AK32" s="28"/>
      <c r="AL32" s="34"/>
      <c r="AM32" s="69"/>
      <c r="AN32" s="72"/>
      <c r="AO32" s="24"/>
      <c r="AP32" s="24"/>
      <c r="AQ32" s="24"/>
      <c r="AR32" s="83"/>
    </row>
    <row r="33" spans="1:44" x14ac:dyDescent="0.3">
      <c r="A33" s="26"/>
      <c r="B33" s="24"/>
      <c r="C33" s="25"/>
      <c r="D33" s="26"/>
      <c r="E33" s="37"/>
      <c r="F33" s="24"/>
      <c r="G33" s="26"/>
      <c r="H33" s="27"/>
      <c r="I33" s="27"/>
      <c r="J33" s="28"/>
      <c r="K33" s="29"/>
      <c r="L33" s="29"/>
      <c r="M33" s="27"/>
      <c r="N33" s="27"/>
      <c r="O33" s="29"/>
      <c r="P33" s="63"/>
      <c r="Q33" s="25"/>
      <c r="R33" s="67"/>
      <c r="S33" s="27"/>
      <c r="T33" s="29"/>
      <c r="U33" s="35"/>
      <c r="V33" s="28"/>
      <c r="W33" s="67"/>
      <c r="X33" s="67"/>
      <c r="Y33" s="67"/>
      <c r="Z33" s="67"/>
      <c r="AA33" s="67"/>
      <c r="AB33" s="67"/>
      <c r="AC33" s="67"/>
      <c r="AD33" s="67"/>
      <c r="AE33" s="67"/>
      <c r="AF33" s="67"/>
      <c r="AG33" s="28"/>
      <c r="AH33" s="28"/>
      <c r="AI33" s="28"/>
      <c r="AJ33" s="28"/>
      <c r="AK33" s="28"/>
      <c r="AL33" s="34"/>
      <c r="AM33" s="69"/>
      <c r="AN33" s="69"/>
      <c r="AO33" s="24"/>
      <c r="AP33" s="24"/>
      <c r="AQ33" s="24"/>
      <c r="AR33" s="83"/>
    </row>
    <row r="34" spans="1:44" x14ac:dyDescent="0.3">
      <c r="A34" s="26"/>
      <c r="B34" s="24"/>
      <c r="C34" s="25"/>
      <c r="D34" s="26"/>
      <c r="E34" s="37"/>
      <c r="F34" s="24"/>
      <c r="G34" s="26"/>
      <c r="H34" s="27"/>
      <c r="I34" s="27"/>
      <c r="J34" s="28"/>
      <c r="K34" s="29"/>
      <c r="L34" s="29"/>
      <c r="M34" s="27"/>
      <c r="N34" s="27"/>
      <c r="O34" s="29"/>
      <c r="P34" s="63"/>
      <c r="Q34" s="25"/>
      <c r="R34" s="67"/>
      <c r="S34" s="27"/>
      <c r="T34" s="29"/>
      <c r="U34" s="35"/>
      <c r="V34" s="28"/>
      <c r="W34" s="67"/>
      <c r="X34" s="67"/>
      <c r="Y34" s="67"/>
      <c r="Z34" s="67"/>
      <c r="AA34" s="67"/>
      <c r="AB34" s="67"/>
      <c r="AC34" s="67"/>
      <c r="AD34" s="67"/>
      <c r="AE34" s="67"/>
      <c r="AF34" s="67"/>
      <c r="AG34" s="28"/>
      <c r="AH34" s="28"/>
      <c r="AI34" s="28"/>
      <c r="AJ34" s="28"/>
      <c r="AK34" s="28"/>
      <c r="AL34" s="34"/>
      <c r="AM34" s="69"/>
      <c r="AN34" s="69"/>
      <c r="AO34" s="24"/>
      <c r="AP34" s="24"/>
      <c r="AQ34" s="24"/>
      <c r="AR34" s="83"/>
    </row>
    <row r="35" spans="1:44" x14ac:dyDescent="0.3">
      <c r="A35" s="26"/>
      <c r="B35" s="24"/>
      <c r="C35" s="25"/>
      <c r="D35" s="26"/>
      <c r="E35" s="38"/>
      <c r="F35" s="24"/>
      <c r="G35" s="26"/>
      <c r="H35" s="27"/>
      <c r="I35" s="27"/>
      <c r="J35" s="28"/>
      <c r="K35" s="29"/>
      <c r="L35" s="29"/>
      <c r="M35" s="27"/>
      <c r="N35" s="27"/>
      <c r="O35" s="29"/>
      <c r="P35" s="63"/>
      <c r="Q35" s="25"/>
      <c r="R35" s="67"/>
      <c r="S35" s="27"/>
      <c r="T35" s="29"/>
      <c r="U35" s="35"/>
      <c r="V35" s="28"/>
      <c r="W35" s="67"/>
      <c r="X35" s="67"/>
      <c r="Y35" s="67"/>
      <c r="Z35" s="67"/>
      <c r="AA35" s="67"/>
      <c r="AB35" s="67"/>
      <c r="AC35" s="67"/>
      <c r="AD35" s="67"/>
      <c r="AE35" s="67"/>
      <c r="AF35" s="67"/>
      <c r="AG35" s="28"/>
      <c r="AH35" s="28"/>
      <c r="AI35" s="28"/>
      <c r="AJ35" s="28"/>
      <c r="AK35" s="28"/>
      <c r="AL35" s="39"/>
      <c r="AM35" s="69"/>
      <c r="AN35" s="69"/>
      <c r="AO35" s="24"/>
      <c r="AP35" s="24"/>
      <c r="AQ35" s="24"/>
      <c r="AR35" s="83"/>
    </row>
    <row r="36" spans="1:44" x14ac:dyDescent="0.3">
      <c r="A36" s="26"/>
      <c r="B36" s="24"/>
      <c r="C36" s="25"/>
      <c r="D36" s="26"/>
      <c r="E36" s="6"/>
      <c r="F36" s="24"/>
      <c r="G36" s="26"/>
      <c r="H36" s="27"/>
      <c r="I36" s="27"/>
      <c r="J36" s="28"/>
      <c r="K36" s="29"/>
      <c r="L36" s="29"/>
      <c r="M36" s="27"/>
      <c r="N36" s="27"/>
      <c r="O36" s="25"/>
      <c r="P36" s="63"/>
      <c r="Q36" s="25"/>
      <c r="R36" s="67"/>
      <c r="S36" s="27"/>
      <c r="T36" s="29"/>
      <c r="U36" s="35"/>
      <c r="V36" s="28"/>
      <c r="W36" s="28"/>
      <c r="X36" s="28"/>
      <c r="Y36" s="28"/>
      <c r="Z36" s="28"/>
      <c r="AA36" s="28"/>
      <c r="AB36" s="28"/>
      <c r="AC36" s="28"/>
      <c r="AD36" s="28"/>
      <c r="AE36" s="28"/>
      <c r="AF36" s="28"/>
      <c r="AG36" s="28"/>
      <c r="AH36" s="28"/>
      <c r="AI36" s="28"/>
      <c r="AJ36" s="28"/>
      <c r="AK36" s="28"/>
      <c r="AL36" s="34"/>
      <c r="AM36" s="69"/>
      <c r="AN36" s="25"/>
      <c r="AO36" s="24"/>
      <c r="AP36" s="24"/>
      <c r="AQ36" s="24"/>
      <c r="AR36" s="45"/>
    </row>
    <row r="37" spans="1:44" x14ac:dyDescent="0.3">
      <c r="A37" s="26"/>
      <c r="B37" s="24"/>
      <c r="C37" s="25"/>
      <c r="D37" s="26"/>
      <c r="E37" s="6"/>
      <c r="F37" s="24"/>
      <c r="G37" s="26"/>
      <c r="H37" s="27"/>
      <c r="I37" s="27"/>
      <c r="J37" s="28"/>
      <c r="K37" s="29"/>
      <c r="L37" s="29"/>
      <c r="M37" s="27"/>
      <c r="N37" s="27"/>
      <c r="O37" s="25"/>
      <c r="P37" s="63"/>
      <c r="Q37" s="25"/>
      <c r="R37" s="67"/>
      <c r="S37" s="27"/>
      <c r="T37" s="29"/>
      <c r="U37" s="35"/>
      <c r="V37" s="28"/>
      <c r="W37" s="28"/>
      <c r="X37" s="28"/>
      <c r="Y37" s="28"/>
      <c r="Z37" s="28"/>
      <c r="AA37" s="28"/>
      <c r="AB37" s="28"/>
      <c r="AC37" s="28"/>
      <c r="AD37" s="28"/>
      <c r="AE37" s="28"/>
      <c r="AF37" s="28"/>
      <c r="AG37" s="28"/>
      <c r="AH37" s="28"/>
      <c r="AI37" s="28"/>
      <c r="AJ37" s="28"/>
      <c r="AK37" s="28"/>
      <c r="AL37" s="34"/>
      <c r="AM37" s="69"/>
      <c r="AN37" s="25"/>
      <c r="AO37" s="24"/>
      <c r="AP37" s="24"/>
      <c r="AQ37" s="24"/>
      <c r="AR37" s="27"/>
    </row>
    <row r="38" spans="1:44" x14ac:dyDescent="0.3">
      <c r="A38" s="26"/>
      <c r="B38" s="24"/>
      <c r="C38" s="25"/>
      <c r="D38" s="26"/>
      <c r="E38" s="6"/>
      <c r="F38" s="24"/>
      <c r="G38" s="26"/>
      <c r="H38" s="27"/>
      <c r="I38" s="27"/>
      <c r="J38" s="28"/>
      <c r="K38" s="29"/>
      <c r="L38" s="29"/>
      <c r="M38" s="27"/>
      <c r="N38" s="27"/>
      <c r="O38" s="25"/>
      <c r="P38" s="63"/>
      <c r="Q38" s="25"/>
      <c r="R38" s="67"/>
      <c r="S38" s="27"/>
      <c r="T38" s="29"/>
      <c r="U38" s="35"/>
      <c r="V38" s="28"/>
      <c r="W38" s="28"/>
      <c r="X38" s="28"/>
      <c r="Y38" s="28"/>
      <c r="Z38" s="28"/>
      <c r="AA38" s="28"/>
      <c r="AB38" s="28"/>
      <c r="AC38" s="28"/>
      <c r="AD38" s="28"/>
      <c r="AE38" s="28"/>
      <c r="AF38" s="28"/>
      <c r="AG38" s="28"/>
      <c r="AH38" s="28"/>
      <c r="AI38" s="28"/>
      <c r="AJ38" s="28"/>
      <c r="AK38" s="28"/>
      <c r="AL38" s="34"/>
      <c r="AM38" s="69"/>
      <c r="AN38" s="25"/>
      <c r="AO38" s="24"/>
      <c r="AP38" s="24"/>
      <c r="AQ38" s="24"/>
      <c r="AR38" s="27"/>
    </row>
    <row r="39" spans="1:44" x14ac:dyDescent="0.3">
      <c r="A39" s="26"/>
      <c r="B39" s="24"/>
      <c r="C39" s="25"/>
      <c r="D39" s="26"/>
      <c r="E39" s="6"/>
      <c r="F39" s="24"/>
      <c r="G39" s="25"/>
      <c r="H39" s="27"/>
      <c r="I39" s="27"/>
      <c r="J39" s="28"/>
      <c r="K39" s="29"/>
      <c r="L39" s="29"/>
      <c r="M39" s="27"/>
      <c r="N39" s="27"/>
      <c r="O39" s="27"/>
      <c r="P39" s="25"/>
      <c r="Q39" s="25"/>
      <c r="R39" s="25"/>
      <c r="S39" s="67"/>
      <c r="T39" s="29"/>
      <c r="U39" s="28"/>
      <c r="V39" s="28"/>
      <c r="W39" s="28"/>
      <c r="X39" s="28"/>
      <c r="Y39" s="28"/>
      <c r="Z39" s="28"/>
      <c r="AA39" s="28"/>
      <c r="AB39" s="28"/>
      <c r="AC39" s="28"/>
      <c r="AD39" s="28"/>
      <c r="AE39" s="28"/>
      <c r="AF39" s="28"/>
      <c r="AG39" s="28"/>
      <c r="AH39" s="28"/>
      <c r="AI39" s="28"/>
      <c r="AJ39" s="28"/>
      <c r="AK39" s="28"/>
      <c r="AL39" s="34"/>
      <c r="AM39" s="69"/>
      <c r="AN39" s="27"/>
      <c r="AO39" s="24"/>
      <c r="AP39" s="24"/>
      <c r="AQ39" s="24"/>
      <c r="AR39" s="27"/>
    </row>
    <row r="40" spans="1:44" x14ac:dyDescent="0.3">
      <c r="A40" s="26"/>
      <c r="B40" s="24"/>
      <c r="C40" s="25"/>
      <c r="D40" s="26"/>
      <c r="E40" s="6"/>
      <c r="F40" s="24"/>
      <c r="G40" s="25"/>
      <c r="H40" s="27"/>
      <c r="I40" s="27"/>
      <c r="J40" s="28"/>
      <c r="K40" s="29"/>
      <c r="L40" s="29"/>
      <c r="M40" s="27"/>
      <c r="N40" s="27"/>
      <c r="O40" s="27"/>
      <c r="P40" s="25"/>
      <c r="Q40" s="25"/>
      <c r="R40" s="25"/>
      <c r="S40" s="67"/>
      <c r="T40" s="29"/>
      <c r="U40" s="28"/>
      <c r="V40" s="28"/>
      <c r="W40" s="28"/>
      <c r="X40" s="28"/>
      <c r="Y40" s="28"/>
      <c r="Z40" s="28"/>
      <c r="AA40" s="28"/>
      <c r="AB40" s="28"/>
      <c r="AC40" s="28"/>
      <c r="AD40" s="28"/>
      <c r="AE40" s="28"/>
      <c r="AF40" s="28"/>
      <c r="AG40" s="28"/>
      <c r="AH40" s="28"/>
      <c r="AI40" s="28"/>
      <c r="AJ40" s="28"/>
      <c r="AK40" s="28"/>
      <c r="AL40" s="34"/>
      <c r="AM40" s="69"/>
      <c r="AN40" s="25"/>
      <c r="AO40" s="24"/>
      <c r="AP40" s="24"/>
      <c r="AQ40" s="24"/>
      <c r="AR40" s="35"/>
    </row>
    <row r="41" spans="1:44" x14ac:dyDescent="0.3">
      <c r="A41" s="26"/>
      <c r="B41" s="24"/>
      <c r="C41" s="25"/>
      <c r="D41" s="26"/>
      <c r="E41" s="6"/>
      <c r="F41" s="24"/>
      <c r="G41" s="26"/>
      <c r="H41" s="27"/>
      <c r="I41" s="27"/>
      <c r="J41" s="28"/>
      <c r="K41" s="29"/>
      <c r="L41" s="29"/>
      <c r="M41" s="27"/>
      <c r="N41" s="27"/>
      <c r="O41" s="27"/>
      <c r="P41" s="25"/>
      <c r="Q41" s="25"/>
      <c r="R41" s="25"/>
      <c r="T41" s="29"/>
      <c r="U41" s="28"/>
      <c r="V41" s="28"/>
      <c r="W41" s="28"/>
      <c r="X41" s="28"/>
      <c r="Y41" s="28"/>
      <c r="Z41" s="28"/>
      <c r="AA41" s="28"/>
      <c r="AB41" s="28"/>
      <c r="AC41" s="28"/>
      <c r="AD41" s="28"/>
      <c r="AE41" s="28"/>
      <c r="AF41" s="28"/>
      <c r="AG41" s="28"/>
      <c r="AH41" s="28"/>
      <c r="AI41" s="28"/>
      <c r="AJ41" s="28"/>
      <c r="AK41" s="28"/>
      <c r="AL41" s="28"/>
      <c r="AM41" s="28"/>
      <c r="AO41" s="24"/>
      <c r="AP41" s="24"/>
      <c r="AQ41" s="24"/>
      <c r="AR41" s="27"/>
    </row>
    <row r="42" spans="1:44" x14ac:dyDescent="0.3">
      <c r="A42" s="26"/>
      <c r="B42" s="24"/>
      <c r="C42" s="25"/>
      <c r="D42" s="26"/>
      <c r="E42" s="6"/>
      <c r="F42" s="24"/>
      <c r="G42" s="26"/>
      <c r="H42" s="27"/>
      <c r="I42" s="27"/>
      <c r="J42" s="28"/>
      <c r="K42" s="29"/>
      <c r="L42" s="29"/>
      <c r="M42" s="27"/>
      <c r="N42" s="27"/>
      <c r="O42" s="27"/>
      <c r="P42" s="25"/>
      <c r="Q42" s="25"/>
      <c r="R42" s="25"/>
      <c r="S42" s="67"/>
      <c r="T42" s="29"/>
      <c r="U42" s="28"/>
      <c r="V42" s="28"/>
      <c r="W42" s="28"/>
      <c r="X42" s="28"/>
      <c r="Y42" s="28"/>
      <c r="Z42" s="28"/>
      <c r="AA42" s="28"/>
      <c r="AB42" s="28"/>
      <c r="AC42" s="28"/>
      <c r="AD42" s="28"/>
      <c r="AE42" s="28"/>
      <c r="AF42" s="28"/>
      <c r="AG42" s="28"/>
      <c r="AH42" s="28"/>
      <c r="AI42" s="28"/>
      <c r="AJ42" s="28"/>
      <c r="AK42" s="28"/>
      <c r="AL42" s="28"/>
      <c r="AM42" s="28"/>
      <c r="AN42" s="27"/>
      <c r="AO42" s="24"/>
      <c r="AP42" s="24"/>
      <c r="AQ42" s="24"/>
      <c r="AR42" s="27"/>
    </row>
    <row r="43" spans="1:44" x14ac:dyDescent="0.3">
      <c r="A43" s="26"/>
      <c r="B43" s="24"/>
      <c r="C43" s="25"/>
      <c r="D43" s="26"/>
      <c r="E43" s="6"/>
      <c r="F43" s="24"/>
      <c r="G43" s="26"/>
      <c r="H43" s="27"/>
      <c r="I43" s="27"/>
      <c r="J43" s="28"/>
      <c r="K43" s="29"/>
      <c r="L43" s="29"/>
      <c r="M43" s="27"/>
      <c r="N43" s="27"/>
      <c r="O43" s="27"/>
      <c r="P43" s="25"/>
      <c r="Q43" s="25"/>
      <c r="R43" s="25"/>
      <c r="S43" s="67"/>
      <c r="T43" s="29"/>
      <c r="U43" s="28"/>
      <c r="V43" s="28"/>
      <c r="W43" s="28"/>
      <c r="X43" s="28"/>
      <c r="Y43" s="28"/>
      <c r="Z43" s="28"/>
      <c r="AA43" s="28"/>
      <c r="AB43" s="28"/>
      <c r="AC43" s="28"/>
      <c r="AD43" s="28"/>
      <c r="AE43" s="28"/>
      <c r="AF43" s="28"/>
      <c r="AG43" s="28"/>
      <c r="AH43" s="28"/>
      <c r="AI43" s="28"/>
      <c r="AJ43" s="28"/>
      <c r="AK43" s="28"/>
      <c r="AL43" s="28"/>
      <c r="AM43" s="28"/>
      <c r="AN43" s="27"/>
      <c r="AO43" s="24"/>
      <c r="AP43" s="24"/>
      <c r="AQ43" s="24"/>
      <c r="AR43" s="27"/>
    </row>
    <row r="44" spans="1:44" x14ac:dyDescent="0.3">
      <c r="A44" s="26"/>
      <c r="B44" s="24"/>
      <c r="C44" s="25"/>
      <c r="D44" s="26"/>
      <c r="E44" s="6"/>
      <c r="F44" s="24"/>
      <c r="G44" s="26"/>
      <c r="H44" s="27"/>
      <c r="I44" s="27"/>
      <c r="J44" s="28"/>
      <c r="K44" s="29"/>
      <c r="L44" s="29"/>
      <c r="M44" s="27"/>
      <c r="N44" s="27"/>
      <c r="O44" s="27"/>
      <c r="P44" s="25"/>
      <c r="Q44" s="25"/>
      <c r="R44" s="25"/>
      <c r="S44" s="67"/>
      <c r="T44" s="29"/>
      <c r="U44" s="28"/>
      <c r="V44" s="28"/>
      <c r="W44" s="28"/>
      <c r="X44" s="28"/>
      <c r="Y44" s="28"/>
      <c r="Z44" s="28"/>
      <c r="AA44" s="28"/>
      <c r="AB44" s="28"/>
      <c r="AC44" s="28"/>
      <c r="AD44" s="28"/>
      <c r="AE44" s="28"/>
      <c r="AF44" s="28"/>
      <c r="AG44" s="28"/>
      <c r="AH44" s="28"/>
      <c r="AI44" s="28"/>
      <c r="AJ44" s="28"/>
      <c r="AK44" s="28"/>
      <c r="AL44" s="28"/>
      <c r="AM44" s="28"/>
      <c r="AN44" s="27"/>
      <c r="AO44" s="24"/>
      <c r="AP44" s="24"/>
      <c r="AQ44" s="24"/>
      <c r="AR44" s="27"/>
    </row>
    <row r="45" spans="1:44" x14ac:dyDescent="0.3">
      <c r="A45" s="26"/>
      <c r="B45" s="24"/>
      <c r="C45" s="25"/>
      <c r="D45" s="26"/>
      <c r="E45" s="6"/>
      <c r="F45" s="24"/>
      <c r="G45" s="26"/>
      <c r="H45" s="27"/>
      <c r="I45" s="27"/>
      <c r="J45" s="29"/>
      <c r="K45" s="29"/>
      <c r="L45" s="29"/>
      <c r="M45" s="27"/>
      <c r="N45" s="27"/>
      <c r="O45" s="27"/>
      <c r="P45" s="25"/>
      <c r="Q45" s="25"/>
      <c r="R45" s="25"/>
      <c r="S45" s="67"/>
      <c r="T45" s="29"/>
      <c r="U45" s="28"/>
      <c r="V45" s="28"/>
      <c r="W45" s="28"/>
      <c r="X45" s="28"/>
      <c r="Y45" s="28"/>
      <c r="Z45" s="28"/>
      <c r="AA45" s="28"/>
      <c r="AB45" s="28"/>
      <c r="AC45" s="28"/>
      <c r="AD45" s="28"/>
      <c r="AE45" s="28"/>
      <c r="AF45" s="28"/>
      <c r="AG45" s="28"/>
      <c r="AH45" s="28"/>
      <c r="AI45" s="28"/>
      <c r="AJ45" s="28"/>
      <c r="AK45" s="28"/>
      <c r="AL45" s="28"/>
      <c r="AM45" s="28"/>
      <c r="AN45" s="27"/>
      <c r="AO45" s="24"/>
      <c r="AP45" s="24"/>
      <c r="AQ45" s="24"/>
      <c r="AR45" s="27"/>
    </row>
    <row r="46" spans="1:44" x14ac:dyDescent="0.3">
      <c r="A46" s="26"/>
      <c r="B46" s="24"/>
      <c r="C46" s="25"/>
      <c r="D46" s="26"/>
      <c r="E46" s="6"/>
      <c r="F46" s="24"/>
      <c r="G46" s="26"/>
      <c r="H46" s="27"/>
      <c r="I46" s="27"/>
      <c r="J46" s="28"/>
      <c r="K46" s="29"/>
      <c r="L46" s="29"/>
      <c r="M46" s="27"/>
      <c r="N46" s="27"/>
      <c r="O46" s="27"/>
      <c r="P46" s="25"/>
      <c r="Q46" s="25"/>
      <c r="R46" s="25"/>
      <c r="S46" s="67"/>
      <c r="T46" s="29"/>
      <c r="U46" s="28"/>
      <c r="V46" s="28"/>
      <c r="W46" s="28"/>
      <c r="X46" s="28"/>
      <c r="Y46" s="28"/>
      <c r="Z46" s="28"/>
      <c r="AA46" s="28"/>
      <c r="AB46" s="28"/>
      <c r="AC46" s="28"/>
      <c r="AD46" s="28"/>
      <c r="AE46" s="28"/>
      <c r="AF46" s="28"/>
      <c r="AG46" s="28"/>
      <c r="AH46" s="28"/>
      <c r="AI46" s="28"/>
      <c r="AJ46" s="28"/>
      <c r="AK46" s="28"/>
      <c r="AL46" s="28"/>
      <c r="AM46" s="28"/>
      <c r="AN46" s="27"/>
      <c r="AO46" s="24"/>
      <c r="AP46" s="24"/>
      <c r="AQ46" s="24"/>
      <c r="AR46" s="27"/>
    </row>
    <row r="47" spans="1:44" x14ac:dyDescent="0.3">
      <c r="A47" s="26"/>
      <c r="B47" s="24"/>
      <c r="C47" s="25"/>
      <c r="D47" s="26"/>
      <c r="E47" s="6"/>
      <c r="F47" s="24"/>
      <c r="G47" s="26"/>
      <c r="H47" s="27"/>
      <c r="I47" s="27"/>
      <c r="J47" s="28"/>
      <c r="K47" s="29"/>
      <c r="L47" s="29"/>
      <c r="M47" s="27"/>
      <c r="N47" s="27"/>
      <c r="O47" s="27"/>
      <c r="P47" s="25"/>
      <c r="Q47" s="25"/>
      <c r="R47" s="25"/>
      <c r="S47" s="28"/>
      <c r="T47" s="29"/>
      <c r="U47" s="28"/>
      <c r="V47" s="28"/>
      <c r="W47" s="28"/>
      <c r="X47" s="28"/>
      <c r="Y47" s="28"/>
      <c r="Z47" s="28"/>
      <c r="AA47" s="28"/>
      <c r="AB47" s="28"/>
      <c r="AC47" s="28"/>
      <c r="AD47" s="28"/>
      <c r="AE47" s="28"/>
      <c r="AF47" s="28"/>
      <c r="AG47" s="28"/>
      <c r="AH47" s="28"/>
      <c r="AI47" s="28"/>
      <c r="AJ47" s="28"/>
      <c r="AK47" s="28"/>
      <c r="AL47" s="28"/>
      <c r="AM47" s="28"/>
      <c r="AN47" s="27"/>
      <c r="AO47" s="24"/>
      <c r="AP47" s="24"/>
      <c r="AQ47" s="24"/>
      <c r="AR47" s="27"/>
    </row>
    <row r="48" spans="1:44" x14ac:dyDescent="0.3">
      <c r="A48" s="26"/>
      <c r="B48" s="24"/>
      <c r="C48" s="25"/>
      <c r="D48" s="26"/>
      <c r="E48" s="6"/>
      <c r="F48" s="24"/>
      <c r="G48" s="26"/>
      <c r="H48" s="27"/>
      <c r="I48" s="27"/>
      <c r="J48" s="28"/>
      <c r="K48" s="29"/>
      <c r="L48" s="29"/>
      <c r="M48" s="27"/>
      <c r="N48" s="27"/>
      <c r="O48" s="27"/>
      <c r="P48" s="25"/>
      <c r="Q48" s="25"/>
      <c r="R48" s="25"/>
      <c r="S48" s="67"/>
      <c r="T48" s="29"/>
      <c r="U48" s="28"/>
      <c r="V48" s="28"/>
      <c r="W48" s="28"/>
      <c r="X48" s="28"/>
      <c r="Y48" s="28"/>
      <c r="Z48" s="28"/>
      <c r="AA48" s="28"/>
      <c r="AB48" s="28"/>
      <c r="AC48" s="28"/>
      <c r="AD48" s="28"/>
      <c r="AE48" s="28"/>
      <c r="AF48" s="28"/>
      <c r="AG48" s="28"/>
      <c r="AH48" s="28"/>
      <c r="AI48" s="28"/>
      <c r="AJ48" s="28"/>
      <c r="AK48" s="28"/>
      <c r="AL48" s="28"/>
      <c r="AM48" s="28"/>
      <c r="AN48" s="27"/>
      <c r="AO48" s="24"/>
      <c r="AP48" s="24"/>
      <c r="AQ48" s="24"/>
      <c r="AR48" s="27"/>
    </row>
    <row r="49" spans="1:44" x14ac:dyDescent="0.3">
      <c r="A49" s="26"/>
      <c r="B49" s="24"/>
      <c r="C49" s="25"/>
      <c r="D49" s="26"/>
      <c r="E49" s="6"/>
      <c r="F49" s="24"/>
      <c r="G49" s="25"/>
      <c r="H49" s="27"/>
      <c r="I49" s="27"/>
      <c r="J49" s="28"/>
      <c r="K49" s="29"/>
      <c r="L49" s="29"/>
      <c r="M49" s="27"/>
      <c r="N49" s="27"/>
      <c r="O49" s="27"/>
      <c r="P49" s="25"/>
      <c r="Q49" s="25"/>
      <c r="R49" s="25"/>
      <c r="S49" s="67"/>
      <c r="T49" s="29"/>
      <c r="U49" s="28"/>
      <c r="V49" s="28"/>
      <c r="W49" s="28"/>
      <c r="X49" s="28"/>
      <c r="Y49" s="28"/>
      <c r="Z49" s="28"/>
      <c r="AA49" s="28"/>
      <c r="AB49" s="28"/>
      <c r="AC49" s="28"/>
      <c r="AD49" s="28"/>
      <c r="AE49" s="28"/>
      <c r="AF49" s="28"/>
      <c r="AG49" s="28"/>
      <c r="AH49" s="28"/>
      <c r="AI49" s="28"/>
      <c r="AJ49" s="28"/>
      <c r="AK49" s="28"/>
      <c r="AL49" s="28"/>
      <c r="AM49" s="28"/>
      <c r="AN49" s="27"/>
      <c r="AO49" s="24"/>
      <c r="AP49" s="24"/>
      <c r="AQ49" s="24"/>
      <c r="AR49" s="27"/>
    </row>
    <row r="50" spans="1:44" x14ac:dyDescent="0.3">
      <c r="A50" s="26"/>
      <c r="B50" s="24"/>
      <c r="C50" s="25"/>
      <c r="D50" s="26"/>
      <c r="E50" s="6"/>
      <c r="F50" s="24"/>
      <c r="G50" s="25"/>
      <c r="H50" s="27"/>
      <c r="I50" s="27"/>
      <c r="J50" s="28"/>
      <c r="K50" s="29"/>
      <c r="L50" s="29"/>
      <c r="M50" s="27"/>
      <c r="N50" s="27"/>
      <c r="O50" s="27"/>
      <c r="P50" s="25"/>
      <c r="Q50" s="25"/>
      <c r="R50" s="25"/>
      <c r="S50" s="67"/>
      <c r="T50" s="29"/>
      <c r="U50" s="28"/>
      <c r="V50" s="28"/>
      <c r="W50" s="28"/>
      <c r="X50" s="28"/>
      <c r="Y50" s="28"/>
      <c r="Z50" s="28"/>
      <c r="AA50" s="28"/>
      <c r="AB50" s="28"/>
      <c r="AC50" s="28"/>
      <c r="AD50" s="28"/>
      <c r="AE50" s="28"/>
      <c r="AF50" s="28"/>
      <c r="AG50" s="28"/>
      <c r="AH50" s="28"/>
      <c r="AI50" s="28"/>
      <c r="AJ50" s="28"/>
      <c r="AK50" s="28"/>
      <c r="AL50" s="28"/>
      <c r="AM50" s="28"/>
      <c r="AN50" s="27"/>
      <c r="AO50" s="24"/>
      <c r="AP50" s="24"/>
      <c r="AQ50" s="24"/>
      <c r="AR50" s="27"/>
    </row>
    <row r="51" spans="1:44" x14ac:dyDescent="0.3">
      <c r="A51" s="26"/>
      <c r="B51" s="24"/>
      <c r="C51" s="25"/>
      <c r="D51" s="26"/>
      <c r="E51" s="6"/>
      <c r="F51" s="24"/>
      <c r="G51" s="26"/>
      <c r="H51" s="27"/>
      <c r="I51" s="27"/>
      <c r="J51" s="28"/>
      <c r="K51" s="29"/>
      <c r="L51" s="29"/>
      <c r="M51" s="27"/>
      <c r="N51" s="27"/>
      <c r="O51" s="27"/>
      <c r="P51" s="25"/>
      <c r="Q51" s="25"/>
      <c r="R51" s="25"/>
      <c r="S51" s="67"/>
      <c r="T51" s="29"/>
      <c r="U51" s="28"/>
      <c r="V51" s="28"/>
      <c r="W51" s="28"/>
      <c r="X51" s="28"/>
      <c r="Y51" s="28"/>
      <c r="Z51" s="28"/>
      <c r="AA51" s="28"/>
      <c r="AB51" s="28"/>
      <c r="AC51" s="28"/>
      <c r="AD51" s="28"/>
      <c r="AE51" s="28"/>
      <c r="AF51" s="28"/>
      <c r="AG51" s="28"/>
      <c r="AH51" s="28"/>
      <c r="AI51" s="28"/>
      <c r="AJ51" s="28"/>
      <c r="AK51" s="28"/>
      <c r="AL51" s="28"/>
      <c r="AM51" s="28"/>
      <c r="AN51" s="27"/>
      <c r="AO51" s="24"/>
      <c r="AP51" s="24"/>
      <c r="AQ51" s="24"/>
      <c r="AR51" s="27"/>
    </row>
    <row r="52" spans="1:44" x14ac:dyDescent="0.3">
      <c r="A52" s="26"/>
      <c r="B52" s="24"/>
      <c r="C52" s="25"/>
      <c r="D52" s="26"/>
      <c r="E52" s="6"/>
      <c r="F52" s="24"/>
      <c r="G52" s="26"/>
      <c r="H52" s="27"/>
      <c r="I52" s="27"/>
      <c r="J52" s="28"/>
      <c r="K52" s="29"/>
      <c r="L52" s="29"/>
      <c r="M52" s="27"/>
      <c r="N52" s="27"/>
      <c r="O52" s="27"/>
      <c r="P52" s="25"/>
      <c r="Q52" s="25"/>
      <c r="R52" s="25"/>
      <c r="S52" s="67"/>
      <c r="T52" s="29"/>
      <c r="U52" s="28"/>
      <c r="V52" s="28"/>
      <c r="W52" s="28"/>
      <c r="X52" s="28"/>
      <c r="Y52" s="28"/>
      <c r="Z52" s="28"/>
      <c r="AA52" s="28"/>
      <c r="AB52" s="28"/>
      <c r="AC52" s="28"/>
      <c r="AD52" s="28"/>
      <c r="AE52" s="28"/>
      <c r="AF52" s="28"/>
      <c r="AG52" s="28"/>
      <c r="AH52" s="28"/>
      <c r="AI52" s="28"/>
      <c r="AJ52" s="28"/>
      <c r="AK52" s="28"/>
      <c r="AL52" s="28"/>
      <c r="AM52" s="28"/>
      <c r="AN52" s="27"/>
      <c r="AO52" s="24"/>
      <c r="AP52" s="24"/>
      <c r="AQ52" s="24"/>
      <c r="AR52" s="27"/>
    </row>
    <row r="53" spans="1:44" x14ac:dyDescent="0.3">
      <c r="A53" s="26"/>
      <c r="B53" s="24"/>
      <c r="C53" s="25"/>
      <c r="D53" s="26"/>
      <c r="E53" s="6"/>
      <c r="F53" s="24"/>
      <c r="G53" s="26"/>
      <c r="H53" s="27"/>
      <c r="I53" s="27"/>
      <c r="J53" s="28"/>
      <c r="K53" s="29"/>
      <c r="L53" s="29"/>
      <c r="M53" s="27"/>
      <c r="N53" s="27"/>
      <c r="O53" s="27"/>
      <c r="P53" s="25"/>
      <c r="Q53" s="25"/>
      <c r="R53" s="25"/>
      <c r="S53" s="67"/>
      <c r="T53" s="29"/>
      <c r="U53" s="28"/>
      <c r="V53" s="28"/>
      <c r="W53" s="28"/>
      <c r="X53" s="28"/>
      <c r="Y53" s="28"/>
      <c r="Z53" s="28"/>
      <c r="AA53" s="28"/>
      <c r="AB53" s="28"/>
      <c r="AC53" s="28"/>
      <c r="AD53" s="28"/>
      <c r="AE53" s="28"/>
      <c r="AF53" s="28"/>
      <c r="AG53" s="28"/>
      <c r="AH53" s="28"/>
      <c r="AI53" s="28"/>
      <c r="AJ53" s="28"/>
      <c r="AK53" s="28"/>
      <c r="AL53" s="28"/>
      <c r="AM53" s="28"/>
      <c r="AN53" s="27"/>
      <c r="AO53" s="24"/>
      <c r="AP53" s="24"/>
      <c r="AQ53" s="24"/>
      <c r="AR53" s="27"/>
    </row>
    <row r="54" spans="1:44" x14ac:dyDescent="0.3">
      <c r="A54" s="26"/>
      <c r="B54" s="24"/>
      <c r="C54" s="25"/>
      <c r="D54" s="26"/>
      <c r="E54" s="6"/>
      <c r="F54" s="24"/>
      <c r="G54" s="26"/>
      <c r="H54" s="27"/>
      <c r="I54" s="27"/>
      <c r="J54" s="28"/>
      <c r="K54" s="29"/>
      <c r="L54" s="29"/>
      <c r="M54" s="27"/>
      <c r="N54" s="27"/>
      <c r="O54" s="27"/>
      <c r="P54" s="25"/>
      <c r="Q54" s="25"/>
      <c r="R54" s="25"/>
      <c r="S54" s="67"/>
      <c r="T54" s="29"/>
      <c r="U54" s="28"/>
      <c r="V54" s="28"/>
      <c r="W54" s="28"/>
      <c r="X54" s="28"/>
      <c r="Y54" s="28"/>
      <c r="Z54" s="28"/>
      <c r="AA54" s="28"/>
      <c r="AB54" s="28"/>
      <c r="AC54" s="28"/>
      <c r="AD54" s="28"/>
      <c r="AE54" s="28"/>
      <c r="AF54" s="28"/>
      <c r="AG54" s="28"/>
      <c r="AH54" s="28"/>
      <c r="AI54" s="28"/>
      <c r="AJ54" s="28"/>
      <c r="AK54" s="28"/>
      <c r="AL54" s="28"/>
      <c r="AM54" s="28"/>
      <c r="AN54" s="27"/>
      <c r="AO54" s="24"/>
      <c r="AP54" s="24"/>
      <c r="AQ54" s="24"/>
      <c r="AR54" s="27"/>
    </row>
    <row r="55" spans="1:44" x14ac:dyDescent="0.3">
      <c r="A55" s="26"/>
      <c r="B55" s="24"/>
      <c r="C55" s="25"/>
      <c r="D55" s="26"/>
      <c r="E55" s="6"/>
      <c r="F55" s="24"/>
      <c r="G55" s="26"/>
      <c r="H55" s="27"/>
      <c r="I55" s="27"/>
      <c r="J55" s="28"/>
      <c r="K55" s="29"/>
      <c r="L55" s="29"/>
      <c r="M55" s="27"/>
      <c r="N55" s="27"/>
      <c r="O55" s="27"/>
      <c r="P55" s="25"/>
      <c r="Q55" s="25"/>
      <c r="R55" s="25"/>
      <c r="S55" s="68"/>
      <c r="T55" s="29"/>
      <c r="U55" s="49"/>
      <c r="V55" s="28"/>
      <c r="W55" s="28"/>
      <c r="X55" s="28"/>
      <c r="Y55" s="28"/>
      <c r="Z55" s="28"/>
      <c r="AA55" s="28"/>
      <c r="AB55" s="28"/>
      <c r="AC55" s="28"/>
      <c r="AD55" s="28"/>
      <c r="AE55" s="28"/>
      <c r="AF55" s="28"/>
      <c r="AG55" s="28"/>
      <c r="AH55" s="28"/>
      <c r="AI55" s="28"/>
      <c r="AJ55" s="28"/>
      <c r="AK55" s="28"/>
      <c r="AL55" s="28"/>
      <c r="AM55" s="28"/>
      <c r="AN55" s="27"/>
      <c r="AO55" s="24"/>
      <c r="AP55" s="24"/>
      <c r="AQ55" s="24"/>
      <c r="AR55" s="27"/>
    </row>
    <row r="56" spans="1:44" x14ac:dyDescent="0.3">
      <c r="A56" s="26"/>
      <c r="B56" s="24"/>
      <c r="C56" s="25"/>
      <c r="D56" s="26"/>
      <c r="E56" s="6"/>
      <c r="F56" s="24"/>
      <c r="G56" s="26"/>
      <c r="H56" s="27"/>
      <c r="I56" s="27"/>
      <c r="J56" s="28"/>
      <c r="K56" s="29"/>
      <c r="L56" s="29"/>
      <c r="M56" s="27"/>
      <c r="N56" s="27"/>
      <c r="O56" s="27"/>
      <c r="P56" s="25"/>
      <c r="Q56" s="25"/>
      <c r="R56" s="25"/>
      <c r="S56" s="67"/>
      <c r="T56" s="29"/>
      <c r="U56" s="28"/>
      <c r="V56" s="28"/>
      <c r="W56" s="28"/>
      <c r="X56" s="28"/>
      <c r="Y56" s="28"/>
      <c r="Z56" s="28"/>
      <c r="AA56" s="28"/>
      <c r="AB56" s="28"/>
      <c r="AC56" s="28"/>
      <c r="AD56" s="28"/>
      <c r="AE56" s="28"/>
      <c r="AF56" s="28"/>
      <c r="AG56" s="28"/>
      <c r="AH56" s="28"/>
      <c r="AI56" s="28"/>
      <c r="AJ56" s="28"/>
      <c r="AK56" s="28"/>
      <c r="AL56" s="28"/>
      <c r="AM56" s="28"/>
      <c r="AN56" s="27"/>
      <c r="AO56" s="24"/>
      <c r="AP56" s="24"/>
      <c r="AQ56" s="24"/>
      <c r="AR56" s="27"/>
    </row>
    <row r="57" spans="1:44" x14ac:dyDescent="0.3">
      <c r="A57" s="26"/>
      <c r="B57" s="24"/>
      <c r="C57" s="25"/>
      <c r="D57" s="26"/>
      <c r="E57" s="6"/>
      <c r="F57" s="24"/>
      <c r="G57" s="26"/>
      <c r="H57" s="27"/>
      <c r="I57" s="27"/>
      <c r="J57" s="28"/>
      <c r="K57" s="29"/>
      <c r="L57" s="29"/>
      <c r="M57" s="27"/>
      <c r="N57" s="27"/>
      <c r="O57" s="27"/>
      <c r="P57" s="25"/>
      <c r="Q57" s="25"/>
      <c r="R57" s="25"/>
      <c r="S57" s="68"/>
      <c r="T57" s="29"/>
      <c r="U57" s="49"/>
      <c r="V57" s="28"/>
      <c r="W57" s="28"/>
      <c r="X57" s="28"/>
      <c r="Y57" s="28"/>
      <c r="Z57" s="28"/>
      <c r="AA57" s="28"/>
      <c r="AB57" s="28"/>
      <c r="AC57" s="28"/>
      <c r="AD57" s="28"/>
      <c r="AE57" s="28"/>
      <c r="AF57" s="28"/>
      <c r="AG57" s="28"/>
      <c r="AH57" s="28"/>
      <c r="AI57" s="28"/>
      <c r="AJ57" s="28"/>
      <c r="AK57" s="28"/>
      <c r="AL57" s="28"/>
      <c r="AM57" s="28"/>
      <c r="AN57" s="27"/>
      <c r="AO57" s="24"/>
      <c r="AP57" s="24"/>
      <c r="AQ57" s="24"/>
      <c r="AR57" s="27"/>
    </row>
    <row r="58" spans="1:44" x14ac:dyDescent="0.3">
      <c r="A58" s="26"/>
      <c r="B58" s="24"/>
      <c r="C58" s="25"/>
      <c r="D58" s="26"/>
      <c r="E58" s="6"/>
      <c r="F58" s="24"/>
      <c r="G58" s="26"/>
      <c r="H58" s="27"/>
      <c r="I58" s="27"/>
      <c r="J58" s="28"/>
      <c r="K58" s="29"/>
      <c r="L58" s="29"/>
      <c r="M58" s="27"/>
      <c r="N58" s="27"/>
      <c r="O58" s="27"/>
      <c r="P58" s="25"/>
      <c r="Q58" s="25"/>
      <c r="R58" s="25"/>
      <c r="S58" s="67"/>
      <c r="T58" s="29"/>
      <c r="U58" s="28"/>
      <c r="V58" s="28"/>
      <c r="W58" s="28"/>
      <c r="X58" s="28"/>
      <c r="Y58" s="28"/>
      <c r="Z58" s="28"/>
      <c r="AA58" s="28"/>
      <c r="AB58" s="28"/>
      <c r="AC58" s="28"/>
      <c r="AD58" s="28"/>
      <c r="AE58" s="28"/>
      <c r="AF58" s="28"/>
      <c r="AG58" s="28"/>
      <c r="AH58" s="28"/>
      <c r="AI58" s="28"/>
      <c r="AJ58" s="28"/>
      <c r="AK58" s="28"/>
      <c r="AL58" s="28"/>
      <c r="AM58" s="28"/>
      <c r="AN58" s="27"/>
      <c r="AO58" s="24"/>
      <c r="AP58" s="24"/>
      <c r="AQ58" s="24"/>
      <c r="AR58" s="27"/>
    </row>
    <row r="59" spans="1:44" x14ac:dyDescent="0.3">
      <c r="A59" s="26"/>
      <c r="B59" s="24"/>
      <c r="C59" s="25"/>
      <c r="D59" s="26"/>
      <c r="E59" s="6"/>
      <c r="F59" s="24"/>
      <c r="G59" s="26"/>
      <c r="H59" s="27"/>
      <c r="I59" s="27"/>
      <c r="J59" s="28"/>
      <c r="K59" s="29"/>
      <c r="L59" s="29"/>
      <c r="M59" s="27"/>
      <c r="N59" s="27"/>
      <c r="O59" s="27"/>
      <c r="P59" s="25"/>
      <c r="Q59" s="25"/>
      <c r="R59" s="25"/>
      <c r="S59" s="73"/>
      <c r="T59" s="29"/>
      <c r="U59" s="28"/>
      <c r="V59" s="28"/>
      <c r="W59" s="28"/>
      <c r="X59" s="28"/>
      <c r="Y59" s="28"/>
      <c r="Z59" s="28"/>
      <c r="AA59" s="28"/>
      <c r="AB59" s="28"/>
      <c r="AC59" s="28"/>
      <c r="AD59" s="28"/>
      <c r="AE59" s="28"/>
      <c r="AF59" s="28"/>
      <c r="AG59" s="28"/>
      <c r="AH59" s="28"/>
      <c r="AI59" s="28"/>
      <c r="AJ59" s="28"/>
      <c r="AK59" s="28"/>
      <c r="AL59" s="28"/>
      <c r="AM59" s="28"/>
      <c r="AN59" s="27"/>
      <c r="AO59" s="24"/>
      <c r="AP59" s="24"/>
      <c r="AQ59" s="24"/>
      <c r="AR59" s="27"/>
    </row>
    <row r="60" spans="1:44" x14ac:dyDescent="0.3">
      <c r="A60" s="26"/>
      <c r="B60" s="24"/>
      <c r="C60" s="25"/>
      <c r="D60" s="26"/>
      <c r="E60" s="6"/>
      <c r="F60" s="24"/>
      <c r="G60" s="26"/>
      <c r="H60" s="27"/>
      <c r="I60" s="27"/>
      <c r="J60" s="28"/>
      <c r="K60" s="29"/>
      <c r="L60" s="29"/>
      <c r="M60" s="27"/>
      <c r="N60" s="27"/>
      <c r="O60" s="27"/>
      <c r="P60" s="25"/>
      <c r="Q60" s="25"/>
      <c r="R60" s="25"/>
      <c r="S60" s="67"/>
      <c r="T60" s="29"/>
      <c r="U60" s="28"/>
      <c r="V60" s="28"/>
      <c r="W60" s="28"/>
      <c r="X60" s="28"/>
      <c r="Y60" s="28"/>
      <c r="Z60" s="28"/>
      <c r="AA60" s="28"/>
      <c r="AB60" s="28"/>
      <c r="AC60" s="28"/>
      <c r="AD60" s="28"/>
      <c r="AE60" s="28"/>
      <c r="AF60" s="28"/>
      <c r="AG60" s="28"/>
      <c r="AH60" s="28"/>
      <c r="AI60" s="28"/>
      <c r="AJ60" s="28"/>
      <c r="AK60" s="28"/>
      <c r="AL60" s="28"/>
      <c r="AM60" s="28"/>
      <c r="AN60" s="27"/>
      <c r="AO60" s="24"/>
      <c r="AP60" s="24"/>
      <c r="AQ60" s="24"/>
      <c r="AR60" s="27"/>
    </row>
    <row r="61" spans="1:44" x14ac:dyDescent="0.3">
      <c r="A61" s="26"/>
      <c r="B61" s="24"/>
      <c r="C61" s="25"/>
      <c r="D61" s="26"/>
      <c r="E61" s="6"/>
      <c r="F61" s="24"/>
      <c r="G61" s="26"/>
      <c r="H61" s="27"/>
      <c r="I61" s="27"/>
      <c r="J61" s="28"/>
      <c r="K61" s="29"/>
      <c r="L61" s="29"/>
      <c r="M61" s="27"/>
      <c r="N61" s="27"/>
      <c r="O61" s="27"/>
      <c r="P61" s="25"/>
      <c r="Q61" s="25"/>
      <c r="R61" s="25"/>
      <c r="S61" s="67"/>
      <c r="T61" s="29"/>
      <c r="U61" s="28"/>
      <c r="V61" s="28"/>
      <c r="W61" s="28"/>
      <c r="X61" s="28"/>
      <c r="Y61" s="28"/>
      <c r="Z61" s="28"/>
      <c r="AA61" s="28"/>
      <c r="AB61" s="28"/>
      <c r="AC61" s="28"/>
      <c r="AD61" s="28"/>
      <c r="AE61" s="28"/>
      <c r="AF61" s="28"/>
      <c r="AG61" s="28"/>
      <c r="AH61" s="28"/>
      <c r="AI61" s="28"/>
      <c r="AJ61" s="28"/>
      <c r="AK61" s="28"/>
      <c r="AL61" s="28"/>
      <c r="AM61" s="28"/>
      <c r="AN61" s="27"/>
      <c r="AO61" s="24"/>
      <c r="AP61" s="24"/>
      <c r="AQ61" s="24"/>
      <c r="AR61" s="27"/>
    </row>
    <row r="62" spans="1:44" x14ac:dyDescent="0.3">
      <c r="A62" s="26"/>
      <c r="B62" s="24"/>
      <c r="C62" s="25"/>
      <c r="D62" s="26"/>
      <c r="E62" s="26"/>
      <c r="F62" s="26"/>
      <c r="G62" s="26"/>
      <c r="H62" s="26"/>
      <c r="I62" s="27"/>
      <c r="J62" s="34"/>
      <c r="K62" s="29"/>
      <c r="L62" s="29"/>
      <c r="M62" s="34"/>
      <c r="N62" s="39"/>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row>
    <row r="63" spans="1:44" x14ac:dyDescent="0.3">
      <c r="A63" s="26"/>
      <c r="B63" s="24"/>
      <c r="C63" s="25"/>
      <c r="D63" s="26"/>
      <c r="E63" s="6"/>
      <c r="F63" s="24"/>
      <c r="G63" s="26"/>
      <c r="H63" s="27"/>
      <c r="I63" s="27"/>
      <c r="J63" s="28"/>
      <c r="K63" s="29"/>
      <c r="L63" s="29"/>
      <c r="M63" s="27"/>
      <c r="N63" s="27"/>
      <c r="O63" s="27"/>
      <c r="P63" s="25"/>
      <c r="Q63" s="25"/>
      <c r="R63" s="25"/>
      <c r="S63" s="67"/>
      <c r="T63" s="29"/>
      <c r="U63" s="28"/>
      <c r="V63" s="28"/>
      <c r="W63" s="28"/>
      <c r="X63" s="53"/>
      <c r="Y63" s="53"/>
      <c r="Z63" s="53"/>
      <c r="AA63" s="53"/>
      <c r="AB63" s="53"/>
      <c r="AC63" s="53"/>
      <c r="AD63" s="53"/>
      <c r="AE63" s="53"/>
      <c r="AF63" s="53"/>
      <c r="AG63" s="28"/>
      <c r="AH63" s="28"/>
      <c r="AI63" s="28"/>
      <c r="AJ63" s="28"/>
      <c r="AK63" s="28"/>
      <c r="AL63" s="28"/>
      <c r="AM63" s="28"/>
      <c r="AN63" s="27"/>
      <c r="AO63" s="24"/>
      <c r="AP63" s="24"/>
      <c r="AQ63" s="24"/>
      <c r="AR63" s="27"/>
    </row>
    <row r="64" spans="1:44" x14ac:dyDescent="0.3">
      <c r="A64" s="26"/>
      <c r="B64" s="24"/>
      <c r="C64" s="25"/>
      <c r="D64" s="26"/>
      <c r="E64" s="6"/>
      <c r="F64" s="24"/>
      <c r="G64" s="25"/>
      <c r="H64" s="27"/>
      <c r="I64" s="27"/>
      <c r="J64" s="28"/>
      <c r="K64" s="29"/>
      <c r="L64" s="29"/>
      <c r="M64" s="27"/>
      <c r="N64" s="27"/>
      <c r="O64" s="27"/>
      <c r="P64" s="25"/>
      <c r="Q64" s="25"/>
      <c r="R64" s="25"/>
      <c r="S64" s="67"/>
      <c r="T64" s="29"/>
      <c r="U64" s="28"/>
      <c r="V64" s="28"/>
      <c r="W64" s="28"/>
      <c r="X64" s="28"/>
      <c r="Y64" s="28"/>
      <c r="Z64" s="28"/>
      <c r="AA64" s="28"/>
      <c r="AB64" s="74"/>
      <c r="AC64" s="74"/>
      <c r="AD64" s="74"/>
      <c r="AE64" s="74"/>
      <c r="AF64" s="74"/>
      <c r="AG64" s="28"/>
      <c r="AH64" s="28"/>
      <c r="AI64" s="28"/>
      <c r="AJ64" s="28"/>
      <c r="AK64" s="28"/>
      <c r="AL64" s="28"/>
      <c r="AM64" s="28"/>
      <c r="AN64" s="27"/>
      <c r="AO64" s="24"/>
      <c r="AP64" s="24"/>
      <c r="AQ64" s="24"/>
      <c r="AR64" s="27"/>
    </row>
    <row r="65" spans="1:44" x14ac:dyDescent="0.3">
      <c r="A65" s="26"/>
      <c r="B65" s="24"/>
      <c r="C65" s="25"/>
      <c r="D65" s="26"/>
      <c r="E65" s="6"/>
      <c r="F65" s="24"/>
      <c r="G65" s="26"/>
      <c r="H65" s="27"/>
      <c r="I65" s="27"/>
      <c r="J65" s="28"/>
      <c r="K65" s="29"/>
      <c r="L65" s="29"/>
      <c r="M65" s="27"/>
      <c r="N65" s="27"/>
      <c r="O65" s="27"/>
      <c r="P65" s="25"/>
      <c r="Q65" s="25"/>
      <c r="R65" s="25"/>
      <c r="S65" s="67"/>
      <c r="T65" s="29"/>
      <c r="U65" s="28"/>
      <c r="V65" s="28"/>
      <c r="W65" s="28"/>
      <c r="X65" s="28"/>
      <c r="Y65" s="28"/>
      <c r="Z65" s="28"/>
      <c r="AA65" s="28"/>
      <c r="AB65" s="28"/>
      <c r="AC65" s="28"/>
      <c r="AD65" s="28"/>
      <c r="AE65" s="28"/>
      <c r="AF65" s="28"/>
      <c r="AG65" s="28"/>
      <c r="AH65" s="28"/>
      <c r="AI65" s="28"/>
      <c r="AJ65" s="28"/>
      <c r="AK65" s="28"/>
      <c r="AL65" s="28"/>
      <c r="AM65" s="28"/>
      <c r="AN65" s="27"/>
      <c r="AO65" s="24"/>
      <c r="AP65" s="24"/>
      <c r="AQ65" s="24"/>
      <c r="AR65" s="27"/>
    </row>
    <row r="66" spans="1:44" x14ac:dyDescent="0.3">
      <c r="A66" s="26"/>
      <c r="B66" s="24"/>
      <c r="C66" s="25"/>
      <c r="D66" s="26"/>
      <c r="E66" s="6"/>
      <c r="F66" s="24"/>
      <c r="G66" s="25"/>
      <c r="H66" s="27"/>
      <c r="I66" s="27"/>
      <c r="J66" s="28"/>
      <c r="K66" s="29"/>
      <c r="L66" s="29"/>
      <c r="M66" s="27"/>
      <c r="N66" s="27"/>
      <c r="O66" s="27"/>
      <c r="P66" s="25"/>
      <c r="Q66" s="25"/>
      <c r="R66" s="25"/>
      <c r="S66" s="67"/>
      <c r="T66" s="29"/>
      <c r="U66" s="28"/>
      <c r="V66" s="28"/>
      <c r="W66" s="28"/>
      <c r="X66" s="28"/>
      <c r="Y66" s="28"/>
      <c r="Z66" s="28"/>
      <c r="AA66" s="28"/>
      <c r="AB66" s="28"/>
      <c r="AC66" s="28"/>
      <c r="AD66" s="28"/>
      <c r="AE66" s="28"/>
      <c r="AF66" s="28"/>
      <c r="AG66" s="28"/>
      <c r="AH66" s="28"/>
      <c r="AI66" s="28"/>
      <c r="AJ66" s="28"/>
      <c r="AK66" s="28"/>
      <c r="AL66" s="28"/>
      <c r="AM66" s="28"/>
      <c r="AN66" s="27"/>
      <c r="AO66" s="24"/>
      <c r="AP66" s="24"/>
      <c r="AQ66" s="24"/>
      <c r="AR66" s="27"/>
    </row>
    <row r="67" spans="1:44" x14ac:dyDescent="0.3">
      <c r="A67" s="26"/>
      <c r="B67" s="24"/>
      <c r="C67" s="25"/>
      <c r="D67" s="26"/>
      <c r="E67" s="26"/>
      <c r="F67" s="26"/>
      <c r="G67" s="26"/>
      <c r="H67" s="26"/>
      <c r="I67" s="27"/>
      <c r="J67" s="34"/>
      <c r="K67" s="29"/>
      <c r="L67" s="29"/>
      <c r="M67" s="34"/>
      <c r="N67" s="39"/>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row>
    <row r="68" spans="1:44" x14ac:dyDescent="0.3">
      <c r="A68" s="26"/>
      <c r="B68" s="24"/>
      <c r="C68" s="25"/>
      <c r="D68" s="26"/>
      <c r="E68" s="6"/>
      <c r="F68" s="24"/>
      <c r="G68" s="26"/>
      <c r="H68" s="27"/>
      <c r="I68" s="27"/>
      <c r="J68" s="28"/>
      <c r="K68" s="29"/>
      <c r="L68" s="29"/>
      <c r="M68" s="27"/>
      <c r="N68" s="27"/>
      <c r="O68" s="27"/>
      <c r="P68" s="25"/>
      <c r="Q68" s="25"/>
      <c r="R68" s="25"/>
      <c r="S68" s="67"/>
      <c r="T68" s="29"/>
      <c r="U68" s="28"/>
      <c r="V68" s="28"/>
      <c r="W68" s="28"/>
      <c r="X68" s="28"/>
      <c r="Y68" s="28"/>
      <c r="Z68" s="28"/>
      <c r="AA68" s="28"/>
      <c r="AB68" s="28"/>
      <c r="AC68" s="28"/>
      <c r="AD68" s="28"/>
      <c r="AE68" s="28"/>
      <c r="AF68" s="28"/>
      <c r="AG68" s="28"/>
      <c r="AH68" s="28"/>
      <c r="AI68" s="28"/>
      <c r="AJ68" s="28"/>
      <c r="AK68" s="28"/>
      <c r="AL68" s="28"/>
      <c r="AM68" s="28"/>
      <c r="AN68" s="27"/>
      <c r="AO68" s="24"/>
      <c r="AP68" s="24"/>
      <c r="AQ68" s="24"/>
      <c r="AR68" s="27"/>
    </row>
    <row r="69" spans="1:44" x14ac:dyDescent="0.3">
      <c r="A69" s="26"/>
      <c r="B69" s="24"/>
      <c r="C69" s="25"/>
      <c r="D69" s="26"/>
      <c r="E69" s="6"/>
      <c r="F69" s="24"/>
      <c r="G69" s="25"/>
      <c r="H69" s="27"/>
      <c r="I69" s="27"/>
      <c r="J69" s="28"/>
      <c r="K69" s="29"/>
      <c r="L69" s="29"/>
      <c r="M69" s="27"/>
      <c r="N69" s="27"/>
      <c r="O69" s="27"/>
      <c r="P69" s="25"/>
      <c r="Q69" s="25"/>
      <c r="R69" s="25"/>
      <c r="S69" s="67"/>
      <c r="T69" s="29"/>
      <c r="U69" s="28"/>
      <c r="V69" s="28"/>
      <c r="W69" s="28"/>
      <c r="X69" s="28"/>
      <c r="Y69" s="28"/>
      <c r="Z69" s="28"/>
      <c r="AA69" s="28"/>
      <c r="AB69" s="28"/>
      <c r="AC69" s="28"/>
      <c r="AD69" s="28"/>
      <c r="AE69" s="28"/>
      <c r="AF69" s="28"/>
      <c r="AG69" s="28"/>
      <c r="AH69" s="28"/>
      <c r="AI69" s="28"/>
      <c r="AJ69" s="28"/>
      <c r="AK69" s="28"/>
      <c r="AL69" s="28"/>
      <c r="AM69" s="28"/>
      <c r="AN69" s="27"/>
      <c r="AO69" s="24"/>
      <c r="AP69" s="24"/>
      <c r="AQ69" s="24"/>
      <c r="AR69" s="27"/>
    </row>
    <row r="70" spans="1:44" x14ac:dyDescent="0.3">
      <c r="A70" s="26"/>
      <c r="B70" s="24"/>
      <c r="C70" s="25"/>
      <c r="D70" s="26"/>
      <c r="E70" s="26"/>
      <c r="F70" s="26"/>
      <c r="G70" s="26"/>
      <c r="H70" s="26"/>
      <c r="I70" s="27"/>
      <c r="J70" s="34"/>
      <c r="K70" s="29"/>
      <c r="L70" s="29"/>
      <c r="M70" s="34"/>
      <c r="N70" s="39"/>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row>
    <row r="71" spans="1:44" x14ac:dyDescent="0.3">
      <c r="A71" s="26"/>
      <c r="B71" s="24"/>
      <c r="C71" s="25"/>
      <c r="D71" s="26"/>
      <c r="E71" s="6"/>
      <c r="F71" s="24"/>
      <c r="G71" s="26"/>
      <c r="H71" s="27"/>
      <c r="I71" s="27"/>
      <c r="J71" s="28"/>
      <c r="K71" s="29"/>
      <c r="L71" s="29"/>
      <c r="M71" s="27"/>
      <c r="N71" s="27"/>
      <c r="O71" s="27"/>
      <c r="P71" s="25"/>
      <c r="Q71" s="25"/>
      <c r="R71" s="25"/>
      <c r="S71" s="67"/>
      <c r="T71" s="29"/>
      <c r="U71" s="28"/>
      <c r="V71" s="28"/>
      <c r="W71" s="28"/>
      <c r="X71" s="28"/>
      <c r="Y71" s="28"/>
      <c r="Z71" s="28"/>
      <c r="AA71" s="28"/>
      <c r="AB71" s="28"/>
      <c r="AC71" s="28"/>
      <c r="AD71" s="28"/>
      <c r="AE71" s="28"/>
      <c r="AF71" s="28"/>
      <c r="AG71" s="28"/>
      <c r="AH71" s="28"/>
      <c r="AI71" s="28"/>
      <c r="AJ71" s="28"/>
      <c r="AK71" s="28"/>
      <c r="AL71" s="28"/>
      <c r="AM71" s="28"/>
      <c r="AN71" s="27"/>
      <c r="AO71" s="24"/>
      <c r="AP71" s="24"/>
      <c r="AQ71" s="24"/>
      <c r="AR71" s="27"/>
    </row>
    <row r="72" spans="1:44" x14ac:dyDescent="0.3">
      <c r="A72" s="26"/>
      <c r="B72" s="24"/>
      <c r="C72" s="25"/>
      <c r="D72" s="26"/>
      <c r="E72" s="6"/>
      <c r="F72" s="24"/>
      <c r="G72" s="26"/>
      <c r="H72" s="27"/>
      <c r="I72" s="27"/>
      <c r="J72" s="28"/>
      <c r="K72" s="29"/>
      <c r="L72" s="29"/>
      <c r="M72" s="27"/>
      <c r="N72" s="27"/>
      <c r="O72" s="27"/>
      <c r="P72" s="25"/>
      <c r="Q72" s="25"/>
      <c r="R72" s="25"/>
      <c r="S72" s="67"/>
      <c r="T72" s="29"/>
      <c r="U72" s="28"/>
      <c r="V72" s="28"/>
      <c r="W72" s="28"/>
      <c r="X72" s="28"/>
      <c r="Y72" s="28"/>
      <c r="Z72" s="28"/>
      <c r="AA72" s="28"/>
      <c r="AB72" s="28"/>
      <c r="AC72" s="28"/>
      <c r="AD72" s="28"/>
      <c r="AE72" s="28"/>
      <c r="AF72" s="28"/>
      <c r="AG72" s="28"/>
      <c r="AH72" s="28"/>
      <c r="AI72" s="28"/>
      <c r="AJ72" s="28"/>
      <c r="AK72" s="28"/>
      <c r="AL72" s="28"/>
      <c r="AM72" s="28"/>
      <c r="AN72" s="27"/>
      <c r="AO72" s="24"/>
      <c r="AP72" s="24"/>
      <c r="AQ72" s="24"/>
      <c r="AR72" s="27"/>
    </row>
    <row r="73" spans="1:44" x14ac:dyDescent="0.3">
      <c r="A73" s="26"/>
      <c r="B73" s="24"/>
      <c r="C73" s="25"/>
      <c r="D73" s="26"/>
      <c r="E73" s="26"/>
      <c r="F73" s="26"/>
      <c r="G73" s="26"/>
      <c r="H73" s="26"/>
      <c r="I73" s="27"/>
      <c r="J73" s="34"/>
      <c r="K73" s="29"/>
      <c r="L73" s="29"/>
      <c r="M73" s="34"/>
      <c r="N73" s="39"/>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row>
    <row r="74" spans="1:44" x14ac:dyDescent="0.3">
      <c r="A74" s="26"/>
      <c r="B74" s="24"/>
      <c r="C74" s="25"/>
      <c r="D74" s="26"/>
      <c r="E74" s="6"/>
      <c r="F74" s="24"/>
      <c r="G74" s="26"/>
      <c r="H74" s="27"/>
      <c r="I74" s="27"/>
      <c r="J74" s="28"/>
      <c r="K74" s="29"/>
      <c r="L74" s="29"/>
      <c r="M74" s="27"/>
      <c r="N74" s="27"/>
      <c r="O74" s="27"/>
      <c r="P74" s="63"/>
      <c r="Q74" s="25"/>
      <c r="R74" s="25"/>
      <c r="S74" s="67"/>
      <c r="T74" s="29"/>
      <c r="U74" s="28"/>
      <c r="V74" s="28"/>
      <c r="W74" s="28"/>
      <c r="X74" s="28"/>
      <c r="Y74" s="28"/>
      <c r="Z74" s="28"/>
      <c r="AA74" s="28"/>
      <c r="AB74" s="28"/>
      <c r="AC74" s="28"/>
      <c r="AD74" s="28"/>
      <c r="AE74" s="28"/>
      <c r="AF74" s="28"/>
      <c r="AG74" s="28"/>
      <c r="AH74" s="28"/>
      <c r="AI74" s="28"/>
      <c r="AJ74" s="28"/>
      <c r="AK74" s="28"/>
      <c r="AL74" s="28"/>
      <c r="AM74" s="28"/>
      <c r="AN74" s="27"/>
      <c r="AO74" s="24"/>
      <c r="AP74" s="24"/>
      <c r="AQ74" s="24"/>
      <c r="AR74" s="27"/>
    </row>
    <row r="75" spans="1:44" x14ac:dyDescent="0.3">
      <c r="A75" s="26"/>
      <c r="B75" s="24"/>
      <c r="C75" s="25"/>
      <c r="D75" s="26"/>
      <c r="E75" s="6"/>
      <c r="F75" s="24"/>
      <c r="G75" s="26"/>
      <c r="H75" s="27"/>
      <c r="I75" s="27"/>
      <c r="J75" s="28"/>
      <c r="K75" s="29"/>
      <c r="L75" s="29"/>
      <c r="M75" s="27"/>
      <c r="N75" s="27"/>
      <c r="O75" s="27"/>
      <c r="P75" s="63"/>
      <c r="Q75" s="25"/>
      <c r="R75" s="25"/>
      <c r="S75" s="67"/>
      <c r="T75" s="29"/>
      <c r="U75" s="28"/>
      <c r="V75" s="28"/>
      <c r="W75" s="28"/>
      <c r="X75" s="28"/>
      <c r="Y75" s="28"/>
      <c r="Z75" s="28"/>
      <c r="AA75" s="28"/>
      <c r="AB75" s="28"/>
      <c r="AC75" s="28"/>
      <c r="AD75" s="28"/>
      <c r="AE75" s="28"/>
      <c r="AF75" s="28"/>
      <c r="AG75" s="28"/>
      <c r="AH75" s="28"/>
      <c r="AI75" s="28"/>
      <c r="AJ75" s="28"/>
      <c r="AK75" s="28"/>
      <c r="AL75" s="28"/>
      <c r="AM75" s="28"/>
      <c r="AN75" s="27"/>
      <c r="AO75" s="24"/>
      <c r="AP75" s="24"/>
      <c r="AQ75" s="24"/>
      <c r="AR75" s="27"/>
    </row>
    <row r="76" spans="1:44" x14ac:dyDescent="0.3">
      <c r="A76" s="26"/>
      <c r="B76" s="24"/>
      <c r="C76" s="25"/>
      <c r="D76" s="26"/>
      <c r="E76" s="6"/>
      <c r="F76" s="24"/>
      <c r="G76" s="26"/>
      <c r="H76" s="27"/>
      <c r="I76" s="27"/>
      <c r="J76" s="28"/>
      <c r="K76" s="29"/>
      <c r="L76" s="29"/>
      <c r="M76" s="27"/>
      <c r="N76" s="27"/>
      <c r="O76" s="27"/>
      <c r="P76" s="25"/>
      <c r="Q76" s="25"/>
      <c r="R76" s="25"/>
      <c r="S76" s="67"/>
      <c r="T76" s="29"/>
      <c r="U76" s="28"/>
      <c r="V76" s="28"/>
      <c r="W76" s="28"/>
      <c r="X76" s="28"/>
      <c r="Y76" s="28"/>
      <c r="Z76" s="28"/>
      <c r="AA76" s="28"/>
      <c r="AB76" s="28"/>
      <c r="AC76" s="28"/>
      <c r="AD76" s="28"/>
      <c r="AE76" s="28"/>
      <c r="AF76" s="28"/>
      <c r="AG76" s="28"/>
      <c r="AH76" s="28"/>
      <c r="AI76" s="28"/>
      <c r="AJ76" s="28"/>
      <c r="AK76" s="28"/>
      <c r="AL76" s="28"/>
      <c r="AM76" s="28"/>
      <c r="AN76" s="27"/>
      <c r="AO76" s="24"/>
      <c r="AP76" s="24"/>
      <c r="AQ76" s="24"/>
      <c r="AR76" s="27"/>
    </row>
    <row r="77" spans="1:44" x14ac:dyDescent="0.3">
      <c r="A77" s="26"/>
      <c r="B77" s="24"/>
      <c r="C77" s="25"/>
      <c r="D77" s="26"/>
      <c r="E77" s="6"/>
      <c r="F77" s="24"/>
      <c r="G77" s="26"/>
      <c r="H77" s="27"/>
      <c r="I77" s="27"/>
      <c r="J77" s="28"/>
      <c r="K77" s="29"/>
      <c r="L77" s="29"/>
      <c r="M77" s="27"/>
      <c r="N77" s="27"/>
      <c r="O77" s="27"/>
      <c r="P77" s="25"/>
      <c r="Q77" s="25"/>
      <c r="R77" s="25"/>
      <c r="S77" s="68"/>
      <c r="T77" s="29"/>
      <c r="U77" s="28"/>
      <c r="V77" s="28"/>
      <c r="W77" s="28"/>
      <c r="X77" s="28"/>
      <c r="Y77" s="28"/>
      <c r="Z77" s="28"/>
      <c r="AA77" s="28"/>
      <c r="AB77" s="28"/>
      <c r="AC77" s="28"/>
      <c r="AD77" s="28"/>
      <c r="AE77" s="28"/>
      <c r="AF77" s="28"/>
      <c r="AG77" s="28"/>
      <c r="AH77" s="28"/>
      <c r="AI77" s="28"/>
      <c r="AJ77" s="28"/>
      <c r="AK77" s="28"/>
      <c r="AL77" s="28"/>
      <c r="AM77" s="28"/>
      <c r="AN77" s="27"/>
      <c r="AO77" s="24"/>
      <c r="AP77" s="24"/>
      <c r="AQ77" s="24"/>
      <c r="AR77" s="27"/>
    </row>
    <row r="78" spans="1:44" x14ac:dyDescent="0.3">
      <c r="A78" s="26"/>
      <c r="B78" s="24"/>
      <c r="C78" s="25"/>
      <c r="D78" s="26"/>
      <c r="E78" s="6"/>
      <c r="F78" s="24"/>
      <c r="G78" s="26"/>
      <c r="H78" s="27"/>
      <c r="I78" s="27"/>
      <c r="J78" s="28"/>
      <c r="K78" s="29"/>
      <c r="L78" s="29"/>
      <c r="M78" s="27"/>
      <c r="N78" s="27"/>
      <c r="O78" s="27"/>
      <c r="P78" s="25"/>
      <c r="Q78" s="25"/>
      <c r="R78" s="25"/>
      <c r="S78" s="68"/>
      <c r="T78" s="29"/>
      <c r="U78" s="28"/>
      <c r="V78" s="28"/>
      <c r="W78" s="28"/>
      <c r="X78" s="28"/>
      <c r="Y78" s="28"/>
      <c r="Z78" s="28"/>
      <c r="AA78" s="28"/>
      <c r="AB78" s="28"/>
      <c r="AC78" s="28"/>
      <c r="AD78" s="28"/>
      <c r="AE78" s="28"/>
      <c r="AF78" s="28"/>
      <c r="AG78" s="28"/>
      <c r="AH78" s="28"/>
      <c r="AI78" s="28"/>
      <c r="AJ78" s="28"/>
      <c r="AK78" s="28"/>
      <c r="AL78" s="28"/>
      <c r="AM78" s="28"/>
      <c r="AN78" s="27"/>
      <c r="AO78" s="24"/>
      <c r="AP78" s="24"/>
      <c r="AQ78" s="24"/>
      <c r="AR78" s="27"/>
    </row>
    <row r="79" spans="1:44" x14ac:dyDescent="0.3">
      <c r="A79" s="26"/>
      <c r="B79" s="24"/>
      <c r="C79" s="25"/>
      <c r="D79" s="26"/>
      <c r="E79" s="6"/>
      <c r="F79" s="24"/>
      <c r="G79" s="26"/>
      <c r="H79" s="27"/>
      <c r="I79" s="27"/>
      <c r="J79" s="28"/>
      <c r="K79" s="29"/>
      <c r="L79" s="29"/>
      <c r="M79" s="27"/>
      <c r="N79" s="27"/>
      <c r="O79" s="27"/>
      <c r="P79" s="25"/>
      <c r="Q79" s="25"/>
      <c r="R79" s="25"/>
      <c r="S79" s="68"/>
      <c r="T79" s="29"/>
      <c r="U79" s="28"/>
      <c r="V79" s="28"/>
      <c r="W79" s="28"/>
      <c r="X79" s="28"/>
      <c r="Y79" s="28"/>
      <c r="Z79" s="28"/>
      <c r="AA79" s="28"/>
      <c r="AB79" s="28"/>
      <c r="AC79" s="28"/>
      <c r="AD79" s="28"/>
      <c r="AE79" s="28"/>
      <c r="AF79" s="28"/>
      <c r="AG79" s="28"/>
      <c r="AH79" s="28"/>
      <c r="AI79" s="28"/>
      <c r="AJ79" s="28"/>
      <c r="AK79" s="28"/>
      <c r="AL79" s="28"/>
      <c r="AM79" s="28"/>
      <c r="AN79" s="27"/>
      <c r="AO79" s="24"/>
      <c r="AP79" s="24"/>
      <c r="AQ79" s="24"/>
      <c r="AR79" s="27"/>
    </row>
    <row r="80" spans="1:44" x14ac:dyDescent="0.3">
      <c r="A80" s="26"/>
      <c r="B80" s="24"/>
      <c r="C80" s="25"/>
      <c r="D80" s="26"/>
      <c r="E80" s="6"/>
      <c r="F80" s="24"/>
      <c r="G80" s="26"/>
      <c r="H80" s="27"/>
      <c r="I80" s="27"/>
      <c r="J80" s="28"/>
      <c r="K80" s="29"/>
      <c r="L80" s="28"/>
      <c r="M80" s="27"/>
      <c r="N80" s="27"/>
      <c r="O80" s="27"/>
      <c r="P80" s="25"/>
      <c r="Q80" s="25"/>
      <c r="R80" s="25"/>
      <c r="S80" s="68"/>
      <c r="T80" s="29"/>
      <c r="U80" s="28"/>
      <c r="V80" s="28"/>
      <c r="W80" s="28"/>
      <c r="X80" s="28"/>
      <c r="Y80" s="28"/>
      <c r="Z80" s="28"/>
      <c r="AA80" s="28"/>
      <c r="AB80" s="28"/>
      <c r="AC80" s="28"/>
      <c r="AD80" s="28"/>
      <c r="AE80" s="28"/>
      <c r="AF80" s="28"/>
      <c r="AG80" s="28"/>
      <c r="AH80" s="28"/>
      <c r="AI80" s="28"/>
      <c r="AJ80" s="28"/>
      <c r="AK80" s="28"/>
      <c r="AL80" s="28"/>
      <c r="AM80" s="28"/>
      <c r="AN80" s="27"/>
      <c r="AO80" s="24"/>
      <c r="AP80" s="24"/>
      <c r="AQ80" s="24"/>
      <c r="AR80" s="27"/>
    </row>
    <row r="81" spans="1:44" x14ac:dyDescent="0.3">
      <c r="A81" s="26"/>
      <c r="B81" s="24"/>
      <c r="C81" s="25"/>
      <c r="D81" s="26"/>
      <c r="E81" s="6"/>
      <c r="F81" s="24"/>
      <c r="G81" s="26"/>
      <c r="H81" s="27"/>
      <c r="I81" s="27"/>
      <c r="J81" s="28"/>
      <c r="K81" s="29"/>
      <c r="L81" s="29"/>
      <c r="M81" s="27"/>
      <c r="N81" s="27"/>
      <c r="O81" s="27"/>
      <c r="P81" s="63"/>
      <c r="Q81" s="25"/>
      <c r="R81" s="25"/>
      <c r="S81" s="67"/>
      <c r="T81" s="29"/>
      <c r="U81" s="28"/>
      <c r="V81" s="28"/>
      <c r="W81" s="28"/>
      <c r="X81" s="28"/>
      <c r="Y81" s="28"/>
      <c r="Z81" s="28"/>
      <c r="AA81" s="28"/>
      <c r="AB81" s="28"/>
      <c r="AC81" s="28"/>
      <c r="AD81" s="28"/>
      <c r="AE81" s="28"/>
      <c r="AF81" s="28"/>
      <c r="AG81" s="28"/>
      <c r="AH81" s="28"/>
      <c r="AI81" s="28"/>
      <c r="AJ81" s="28"/>
      <c r="AK81" s="28"/>
      <c r="AL81" s="28"/>
      <c r="AM81" s="28"/>
      <c r="AN81" s="27"/>
      <c r="AO81" s="24"/>
      <c r="AP81" s="24"/>
      <c r="AQ81" s="24"/>
      <c r="AR81" s="27"/>
    </row>
    <row r="82" spans="1:44" x14ac:dyDescent="0.3">
      <c r="A82" s="26"/>
      <c r="B82" s="24"/>
      <c r="C82" s="25"/>
      <c r="D82" s="26"/>
      <c r="E82" s="6"/>
      <c r="F82" s="24"/>
      <c r="G82" s="26"/>
      <c r="H82" s="27"/>
      <c r="I82" s="27"/>
      <c r="J82" s="28"/>
      <c r="K82" s="29"/>
      <c r="L82" s="29"/>
      <c r="M82" s="27"/>
      <c r="N82" s="27"/>
      <c r="O82" s="27"/>
      <c r="P82" s="63"/>
      <c r="Q82" s="25"/>
      <c r="R82" s="25"/>
      <c r="S82" s="73"/>
      <c r="T82" s="29"/>
      <c r="U82" s="28"/>
      <c r="V82" s="28"/>
      <c r="W82" s="28"/>
      <c r="X82" s="28"/>
      <c r="Y82" s="28"/>
      <c r="Z82" s="28"/>
      <c r="AA82" s="28"/>
      <c r="AB82" s="28"/>
      <c r="AC82" s="28"/>
      <c r="AD82" s="28"/>
      <c r="AE82" s="28"/>
      <c r="AF82" s="28"/>
      <c r="AG82" s="28"/>
      <c r="AH82" s="28"/>
      <c r="AI82" s="28"/>
      <c r="AJ82" s="28"/>
      <c r="AK82" s="28"/>
      <c r="AL82" s="28"/>
      <c r="AM82" s="28"/>
      <c r="AN82" s="27"/>
      <c r="AO82" s="24"/>
      <c r="AP82" s="24"/>
      <c r="AQ82" s="24"/>
      <c r="AR82" s="27"/>
    </row>
    <row r="83" spans="1:44" x14ac:dyDescent="0.3">
      <c r="A83" s="26"/>
      <c r="B83" s="24"/>
      <c r="C83" s="25"/>
      <c r="D83" s="26"/>
      <c r="E83" s="6"/>
      <c r="F83" s="24"/>
      <c r="G83" s="26"/>
      <c r="H83" s="27"/>
      <c r="I83" s="27"/>
      <c r="J83" s="28"/>
      <c r="K83" s="29"/>
      <c r="L83" s="29"/>
      <c r="M83" s="27"/>
      <c r="N83" s="27"/>
      <c r="O83" s="27"/>
      <c r="P83" s="63"/>
      <c r="Q83" s="25"/>
      <c r="R83" s="25"/>
      <c r="S83" s="67"/>
      <c r="T83" s="29"/>
      <c r="U83" s="28"/>
      <c r="V83" s="28"/>
      <c r="W83" s="28"/>
      <c r="X83" s="28"/>
      <c r="Y83" s="28"/>
      <c r="Z83" s="28"/>
      <c r="AA83" s="28"/>
      <c r="AB83" s="28"/>
      <c r="AC83" s="28"/>
      <c r="AD83" s="28"/>
      <c r="AE83" s="28"/>
      <c r="AF83" s="28"/>
      <c r="AG83" s="28"/>
      <c r="AH83" s="28"/>
      <c r="AI83" s="28"/>
      <c r="AJ83" s="28"/>
      <c r="AK83" s="28"/>
      <c r="AL83" s="28"/>
      <c r="AM83" s="28"/>
      <c r="AN83" s="27"/>
      <c r="AO83" s="24"/>
      <c r="AP83" s="24"/>
      <c r="AQ83" s="24"/>
      <c r="AR83" s="27"/>
    </row>
    <row r="84" spans="1:44" x14ac:dyDescent="0.3">
      <c r="A84" s="26"/>
      <c r="B84" s="24"/>
      <c r="C84" s="25"/>
      <c r="D84" s="26"/>
      <c r="E84" s="6"/>
      <c r="F84" s="24"/>
      <c r="G84" s="26"/>
      <c r="H84" s="27"/>
      <c r="I84" s="27"/>
      <c r="J84" s="28"/>
      <c r="K84" s="29"/>
      <c r="L84" s="29"/>
      <c r="M84" s="27"/>
      <c r="N84" s="27"/>
      <c r="O84" s="27"/>
      <c r="P84" s="63"/>
      <c r="Q84" s="25"/>
      <c r="R84" s="25"/>
      <c r="S84" s="73"/>
      <c r="T84" s="29"/>
      <c r="U84" s="28"/>
      <c r="V84" s="28"/>
      <c r="W84" s="28"/>
      <c r="X84" s="28"/>
      <c r="Y84" s="28"/>
      <c r="Z84" s="28"/>
      <c r="AA84" s="28"/>
      <c r="AB84" s="28"/>
      <c r="AC84" s="28"/>
      <c r="AD84" s="28"/>
      <c r="AE84" s="28"/>
      <c r="AF84" s="28"/>
      <c r="AG84" s="28"/>
      <c r="AH84" s="28"/>
      <c r="AI84" s="28"/>
      <c r="AJ84" s="28"/>
      <c r="AK84" s="28"/>
      <c r="AL84" s="28"/>
      <c r="AM84" s="28"/>
      <c r="AN84" s="27"/>
      <c r="AO84" s="24"/>
      <c r="AP84" s="24"/>
      <c r="AQ84" s="24"/>
      <c r="AR84" s="27"/>
    </row>
    <row r="85" spans="1:44" x14ac:dyDescent="0.3">
      <c r="A85" s="26"/>
      <c r="B85" s="24"/>
      <c r="C85" s="25"/>
      <c r="D85" s="26"/>
      <c r="E85" s="6"/>
      <c r="F85" s="24"/>
      <c r="G85" s="25"/>
      <c r="H85" s="27"/>
      <c r="I85" s="27"/>
      <c r="J85" s="28"/>
      <c r="K85" s="29"/>
      <c r="L85" s="29"/>
      <c r="M85" s="27"/>
      <c r="N85" s="27"/>
      <c r="O85" s="27"/>
      <c r="P85" s="25"/>
      <c r="Q85" s="25"/>
      <c r="R85" s="25"/>
      <c r="S85" s="67"/>
      <c r="T85" s="29"/>
      <c r="U85" s="28"/>
      <c r="V85" s="28"/>
      <c r="W85" s="28"/>
      <c r="X85" s="28"/>
      <c r="Y85" s="28"/>
      <c r="Z85" s="28"/>
      <c r="AA85" s="28"/>
      <c r="AB85" s="28"/>
      <c r="AC85" s="28"/>
      <c r="AD85" s="28"/>
      <c r="AE85" s="28"/>
      <c r="AF85" s="28"/>
      <c r="AG85" s="28"/>
      <c r="AH85" s="28"/>
      <c r="AI85" s="28"/>
      <c r="AJ85" s="28"/>
      <c r="AK85" s="28"/>
      <c r="AL85" s="28"/>
      <c r="AM85" s="28"/>
      <c r="AN85" s="27"/>
      <c r="AO85" s="24"/>
      <c r="AP85" s="24"/>
      <c r="AQ85" s="24"/>
      <c r="AR85" s="27"/>
    </row>
    <row r="86" spans="1:44" x14ac:dyDescent="0.3">
      <c r="A86" s="26"/>
      <c r="B86" s="24"/>
      <c r="C86" s="25"/>
      <c r="D86" s="26"/>
      <c r="E86" s="6"/>
      <c r="F86" s="24"/>
      <c r="G86" s="25"/>
      <c r="H86" s="27"/>
      <c r="I86" s="27"/>
      <c r="J86" s="28"/>
      <c r="K86" s="29"/>
      <c r="L86" s="29"/>
      <c r="M86" s="27"/>
      <c r="N86" s="27"/>
      <c r="O86" s="27"/>
      <c r="P86" s="63"/>
      <c r="Q86" s="25"/>
      <c r="R86" s="67"/>
      <c r="S86" s="67"/>
      <c r="T86" s="29"/>
      <c r="U86" s="28"/>
      <c r="V86" s="28"/>
      <c r="W86" s="28"/>
      <c r="X86" s="28"/>
      <c r="Y86" s="28"/>
      <c r="Z86" s="28"/>
      <c r="AA86" s="28"/>
      <c r="AB86" s="28"/>
      <c r="AC86" s="28"/>
      <c r="AD86" s="28"/>
      <c r="AE86" s="28"/>
      <c r="AF86" s="28"/>
      <c r="AG86" s="28"/>
      <c r="AH86" s="28"/>
      <c r="AI86" s="28"/>
      <c r="AJ86" s="28"/>
      <c r="AK86" s="28"/>
      <c r="AL86" s="28"/>
      <c r="AM86" s="28"/>
      <c r="AN86" s="27"/>
      <c r="AO86" s="24"/>
      <c r="AP86" s="24"/>
      <c r="AQ86" s="24"/>
      <c r="AR86" s="27"/>
    </row>
    <row r="87" spans="1:44" x14ac:dyDescent="0.3">
      <c r="A87" s="26"/>
      <c r="B87" s="24"/>
      <c r="C87" s="25"/>
      <c r="D87" s="26"/>
      <c r="E87" s="6"/>
      <c r="F87" s="24"/>
      <c r="G87" s="26"/>
      <c r="H87" s="27"/>
      <c r="I87" s="27"/>
      <c r="J87" s="28"/>
      <c r="K87" s="29"/>
      <c r="L87" s="29"/>
      <c r="M87" s="27"/>
      <c r="N87" s="27"/>
      <c r="O87" s="27"/>
      <c r="P87" s="25"/>
      <c r="Q87" s="25"/>
      <c r="R87" s="25"/>
      <c r="S87" s="67"/>
      <c r="T87" s="29"/>
      <c r="U87" s="49"/>
      <c r="V87" s="28"/>
      <c r="W87" s="28"/>
      <c r="X87" s="28"/>
      <c r="Y87" s="28"/>
      <c r="Z87" s="28"/>
      <c r="AA87" s="28"/>
      <c r="AB87" s="28"/>
      <c r="AC87" s="28"/>
      <c r="AD87" s="28"/>
      <c r="AE87" s="28"/>
      <c r="AF87" s="28"/>
      <c r="AG87" s="28"/>
      <c r="AH87" s="28"/>
      <c r="AI87" s="28"/>
      <c r="AJ87" s="28"/>
      <c r="AK87" s="28"/>
      <c r="AL87" s="28"/>
      <c r="AM87" s="28"/>
      <c r="AN87" s="27"/>
      <c r="AO87" s="24"/>
      <c r="AP87" s="24"/>
      <c r="AQ87" s="24"/>
      <c r="AR87" s="27"/>
    </row>
    <row r="88" spans="1:44" x14ac:dyDescent="0.3">
      <c r="A88" s="26"/>
      <c r="B88" s="24"/>
      <c r="C88" s="25"/>
      <c r="D88" s="26"/>
      <c r="E88" s="6"/>
      <c r="F88" s="24"/>
      <c r="G88" s="26"/>
      <c r="H88" s="27"/>
      <c r="I88" s="27"/>
      <c r="J88" s="28"/>
      <c r="K88" s="29"/>
      <c r="L88" s="29"/>
      <c r="M88" s="27"/>
      <c r="N88" s="27"/>
      <c r="O88" s="27"/>
      <c r="P88" s="25"/>
      <c r="Q88" s="25"/>
      <c r="R88" s="25"/>
      <c r="S88" s="67"/>
      <c r="T88" s="29"/>
      <c r="U88" s="28"/>
      <c r="V88" s="28"/>
      <c r="W88" s="28"/>
      <c r="X88" s="28"/>
      <c r="Y88" s="28"/>
      <c r="Z88" s="28"/>
      <c r="AA88" s="28"/>
      <c r="AB88" s="28"/>
      <c r="AC88" s="28"/>
      <c r="AD88" s="28"/>
      <c r="AE88" s="28"/>
      <c r="AF88" s="28"/>
      <c r="AG88" s="28"/>
      <c r="AH88" s="28"/>
      <c r="AI88" s="28"/>
      <c r="AJ88" s="28"/>
      <c r="AK88" s="28"/>
      <c r="AL88" s="28"/>
      <c r="AM88" s="28"/>
      <c r="AN88" s="27"/>
      <c r="AO88" s="24"/>
      <c r="AP88" s="24"/>
      <c r="AQ88" s="24"/>
      <c r="AR88" s="27"/>
    </row>
    <row r="89" spans="1:44" x14ac:dyDescent="0.3">
      <c r="A89" s="26"/>
      <c r="B89" s="24"/>
      <c r="C89" s="25"/>
      <c r="D89" s="26"/>
      <c r="E89" s="6"/>
      <c r="F89" s="24"/>
      <c r="G89" s="26"/>
      <c r="H89" s="27"/>
      <c r="I89" s="27"/>
      <c r="J89" s="28"/>
      <c r="K89" s="29"/>
      <c r="L89" s="29"/>
      <c r="M89" s="27"/>
      <c r="N89" s="27"/>
      <c r="O89" s="27"/>
      <c r="P89" s="63"/>
      <c r="Q89" s="25"/>
      <c r="R89" s="25"/>
      <c r="S89" s="67"/>
      <c r="T89" s="29"/>
      <c r="U89" s="28"/>
      <c r="V89" s="28"/>
      <c r="W89" s="28"/>
      <c r="X89" s="28"/>
      <c r="Y89" s="28"/>
      <c r="Z89" s="28"/>
      <c r="AA89" s="28"/>
      <c r="AB89" s="28"/>
      <c r="AC89" s="28"/>
      <c r="AD89" s="28"/>
      <c r="AE89" s="28"/>
      <c r="AF89" s="28"/>
      <c r="AG89" s="28"/>
      <c r="AH89" s="28"/>
      <c r="AI89" s="28"/>
      <c r="AJ89" s="28"/>
      <c r="AK89" s="28"/>
      <c r="AL89" s="28"/>
      <c r="AM89" s="28"/>
      <c r="AN89" s="27"/>
      <c r="AO89" s="24"/>
      <c r="AP89" s="24"/>
      <c r="AQ89" s="24"/>
      <c r="AR89" s="27"/>
    </row>
    <row r="90" spans="1:44" x14ac:dyDescent="0.3">
      <c r="A90" s="26"/>
      <c r="B90" s="24"/>
      <c r="C90" s="25"/>
      <c r="D90" s="26"/>
      <c r="E90" s="6"/>
      <c r="F90" s="24"/>
      <c r="G90" s="26"/>
      <c r="H90" s="27"/>
      <c r="I90" s="27"/>
      <c r="J90" s="28"/>
      <c r="K90" s="29"/>
      <c r="L90" s="29"/>
      <c r="M90" s="27"/>
      <c r="N90" s="27"/>
      <c r="O90" s="27"/>
      <c r="P90" s="63"/>
      <c r="Q90" s="25"/>
      <c r="R90" s="25"/>
      <c r="S90" s="67"/>
      <c r="T90" s="29"/>
      <c r="U90" s="28"/>
      <c r="V90" s="28"/>
      <c r="W90" s="28"/>
      <c r="X90" s="28"/>
      <c r="Y90" s="28"/>
      <c r="Z90" s="28"/>
      <c r="AA90" s="28"/>
      <c r="AB90" s="28"/>
      <c r="AC90" s="28"/>
      <c r="AD90" s="28"/>
      <c r="AE90" s="28"/>
      <c r="AF90" s="28"/>
      <c r="AG90" s="28"/>
      <c r="AH90" s="28"/>
      <c r="AI90" s="28"/>
      <c r="AJ90" s="28"/>
      <c r="AK90" s="28"/>
      <c r="AL90" s="28"/>
      <c r="AM90" s="28"/>
      <c r="AN90" s="27"/>
      <c r="AO90" s="24"/>
      <c r="AP90" s="24"/>
      <c r="AQ90" s="24"/>
      <c r="AR90" s="27"/>
    </row>
    <row r="91" spans="1:44" x14ac:dyDescent="0.3">
      <c r="A91" s="26"/>
      <c r="B91" s="24"/>
      <c r="C91" s="25"/>
      <c r="D91" s="26"/>
      <c r="E91" s="6"/>
      <c r="F91" s="24"/>
      <c r="G91" s="26"/>
      <c r="H91" s="27"/>
      <c r="I91" s="27"/>
      <c r="J91" s="28"/>
      <c r="K91" s="29"/>
      <c r="L91" s="28"/>
      <c r="M91" s="27"/>
      <c r="N91" s="27"/>
      <c r="O91" s="27"/>
      <c r="P91" s="63"/>
      <c r="Q91" s="25"/>
      <c r="R91" s="25"/>
      <c r="S91" s="67"/>
      <c r="T91" s="29"/>
      <c r="U91" s="28"/>
      <c r="V91" s="28"/>
      <c r="W91" s="28"/>
      <c r="X91" s="28"/>
      <c r="Y91" s="28"/>
      <c r="Z91" s="28"/>
      <c r="AA91" s="28"/>
      <c r="AB91" s="28"/>
      <c r="AC91" s="28"/>
      <c r="AD91" s="28"/>
      <c r="AE91" s="28"/>
      <c r="AF91" s="28"/>
      <c r="AG91" s="28"/>
      <c r="AH91" s="28"/>
      <c r="AI91" s="28"/>
      <c r="AJ91" s="28"/>
      <c r="AK91" s="28"/>
      <c r="AL91" s="28"/>
      <c r="AM91" s="28"/>
      <c r="AN91" s="27"/>
      <c r="AO91" s="24"/>
      <c r="AP91" s="24"/>
      <c r="AQ91" s="24"/>
      <c r="AR91" s="27"/>
    </row>
    <row r="92" spans="1:44" x14ac:dyDescent="0.3">
      <c r="A92" s="26"/>
      <c r="B92" s="24"/>
      <c r="C92" s="25"/>
      <c r="D92" s="26"/>
      <c r="E92" s="6"/>
      <c r="F92" s="24"/>
      <c r="G92" s="26"/>
      <c r="H92" s="27"/>
      <c r="I92" s="27"/>
      <c r="J92" s="28"/>
      <c r="K92" s="29"/>
      <c r="L92" s="29"/>
      <c r="M92" s="27"/>
      <c r="N92" s="27"/>
      <c r="O92" s="27"/>
      <c r="P92" s="63"/>
      <c r="Q92" s="25"/>
      <c r="R92" s="25"/>
      <c r="S92" s="67"/>
      <c r="T92" s="29"/>
      <c r="U92" s="28"/>
      <c r="V92" s="28"/>
      <c r="W92" s="28"/>
      <c r="X92" s="28"/>
      <c r="Y92" s="28"/>
      <c r="Z92" s="28"/>
      <c r="AA92" s="28"/>
      <c r="AB92" s="28"/>
      <c r="AC92" s="28"/>
      <c r="AD92" s="28"/>
      <c r="AE92" s="28"/>
      <c r="AF92" s="28"/>
      <c r="AG92" s="28"/>
      <c r="AH92" s="28"/>
      <c r="AI92" s="28"/>
      <c r="AJ92" s="28"/>
      <c r="AK92" s="28"/>
      <c r="AL92" s="28"/>
      <c r="AM92" s="28"/>
      <c r="AN92" s="27"/>
      <c r="AO92" s="24"/>
      <c r="AP92" s="24"/>
      <c r="AQ92" s="24"/>
      <c r="AR92" s="47"/>
    </row>
    <row r="93" spans="1:44" x14ac:dyDescent="0.3">
      <c r="A93" s="26"/>
      <c r="B93" s="24"/>
      <c r="C93" s="25"/>
      <c r="D93" s="26"/>
      <c r="E93" s="6"/>
      <c r="F93" s="24"/>
      <c r="G93" s="26"/>
      <c r="H93" s="27"/>
      <c r="I93" s="27"/>
      <c r="J93" s="28"/>
      <c r="K93" s="29"/>
      <c r="L93" s="29"/>
      <c r="M93" s="27"/>
      <c r="N93" s="27"/>
      <c r="O93" s="27"/>
      <c r="P93" s="63"/>
      <c r="Q93" s="25"/>
      <c r="R93" s="25"/>
      <c r="S93" s="67"/>
      <c r="T93" s="29"/>
      <c r="U93" s="28"/>
      <c r="V93" s="28"/>
      <c r="W93" s="28"/>
      <c r="X93" s="28"/>
      <c r="Y93" s="28"/>
      <c r="Z93" s="28"/>
      <c r="AA93" s="28"/>
      <c r="AB93" s="28"/>
      <c r="AC93" s="28"/>
      <c r="AD93" s="28"/>
      <c r="AE93" s="28"/>
      <c r="AF93" s="28"/>
      <c r="AG93" s="28"/>
      <c r="AH93" s="28"/>
      <c r="AI93" s="28"/>
      <c r="AJ93" s="28"/>
      <c r="AK93" s="28"/>
      <c r="AL93" s="28"/>
      <c r="AM93" s="28"/>
      <c r="AN93" s="27"/>
      <c r="AO93" s="24"/>
      <c r="AP93" s="24"/>
      <c r="AQ93" s="24"/>
      <c r="AR93" s="27"/>
    </row>
    <row r="94" spans="1:44" x14ac:dyDescent="0.3">
      <c r="A94" s="26"/>
      <c r="B94" s="24"/>
      <c r="C94" s="25"/>
      <c r="D94" s="26"/>
      <c r="E94" s="6"/>
      <c r="F94" s="24"/>
      <c r="G94" s="26"/>
      <c r="H94" s="27"/>
      <c r="I94" s="27"/>
      <c r="J94" s="28"/>
      <c r="K94" s="29"/>
      <c r="L94" s="29"/>
      <c r="M94" s="27"/>
      <c r="N94" s="27"/>
      <c r="O94" s="27"/>
      <c r="P94" s="25"/>
      <c r="Q94" s="25"/>
      <c r="R94" s="25"/>
      <c r="S94" s="67"/>
      <c r="T94" s="29"/>
      <c r="U94" s="28"/>
      <c r="V94" s="28"/>
      <c r="W94" s="28"/>
      <c r="X94" s="28"/>
      <c r="Y94" s="28"/>
      <c r="Z94" s="28"/>
      <c r="AA94" s="28"/>
      <c r="AB94" s="28"/>
      <c r="AC94" s="28"/>
      <c r="AD94" s="28"/>
      <c r="AE94" s="28"/>
      <c r="AF94" s="28"/>
      <c r="AG94" s="28"/>
      <c r="AH94" s="28"/>
      <c r="AI94" s="28"/>
      <c r="AJ94" s="28"/>
      <c r="AK94" s="28"/>
      <c r="AL94" s="28"/>
      <c r="AM94" s="28"/>
      <c r="AN94" s="27"/>
      <c r="AO94" s="24"/>
      <c r="AP94" s="24"/>
      <c r="AQ94" s="24"/>
      <c r="AR94" s="27"/>
    </row>
    <row r="95" spans="1:44" x14ac:dyDescent="0.3">
      <c r="A95" s="26"/>
      <c r="B95" s="24"/>
      <c r="C95" s="25"/>
      <c r="D95" s="26"/>
      <c r="E95" s="6"/>
      <c r="F95" s="24"/>
      <c r="G95" s="26"/>
      <c r="H95" s="27"/>
      <c r="I95" s="27"/>
      <c r="J95" s="28"/>
      <c r="K95" s="29"/>
      <c r="L95" s="29"/>
      <c r="M95" s="27"/>
      <c r="N95" s="27"/>
      <c r="O95" s="27"/>
      <c r="P95" s="63"/>
      <c r="Q95" s="25"/>
      <c r="R95" s="25"/>
      <c r="S95" s="67"/>
      <c r="T95" s="29"/>
      <c r="U95" s="28"/>
      <c r="V95" s="28"/>
      <c r="W95" s="28"/>
      <c r="X95" s="28"/>
      <c r="Y95" s="28"/>
      <c r="Z95" s="28"/>
      <c r="AA95" s="28"/>
      <c r="AB95" s="28"/>
      <c r="AC95" s="28"/>
      <c r="AD95" s="28"/>
      <c r="AE95" s="28"/>
      <c r="AF95" s="28"/>
      <c r="AG95" s="28"/>
      <c r="AH95" s="28"/>
      <c r="AI95" s="28"/>
      <c r="AJ95" s="28"/>
      <c r="AK95" s="28"/>
      <c r="AL95" s="28"/>
      <c r="AM95" s="28"/>
      <c r="AN95" s="27"/>
      <c r="AO95" s="24"/>
      <c r="AP95" s="24"/>
      <c r="AQ95" s="24"/>
      <c r="AR95" s="27"/>
    </row>
    <row r="96" spans="1:44" x14ac:dyDescent="0.3">
      <c r="A96" s="26"/>
      <c r="B96" s="24"/>
      <c r="C96" s="25"/>
      <c r="D96" s="26"/>
      <c r="E96" s="6"/>
      <c r="F96" s="24"/>
      <c r="G96" s="26"/>
      <c r="H96" s="27"/>
      <c r="I96" s="27"/>
      <c r="J96" s="28"/>
      <c r="K96" s="29"/>
      <c r="L96" s="29"/>
      <c r="M96" s="27"/>
      <c r="N96" s="27"/>
      <c r="O96" s="27"/>
      <c r="P96" s="63"/>
      <c r="Q96" s="25"/>
      <c r="R96" s="25"/>
      <c r="S96" s="67"/>
      <c r="T96" s="29"/>
      <c r="U96" s="28"/>
      <c r="V96" s="28"/>
      <c r="W96" s="28"/>
      <c r="X96" s="28"/>
      <c r="Y96" s="28"/>
      <c r="Z96" s="28"/>
      <c r="AA96" s="28"/>
      <c r="AB96" s="28"/>
      <c r="AC96" s="28"/>
      <c r="AD96" s="28"/>
      <c r="AE96" s="28"/>
      <c r="AF96" s="28"/>
      <c r="AG96" s="28"/>
      <c r="AH96" s="28"/>
      <c r="AI96" s="28"/>
      <c r="AJ96" s="28"/>
      <c r="AK96" s="28"/>
      <c r="AL96" s="28"/>
      <c r="AM96" s="28"/>
      <c r="AN96" s="27"/>
      <c r="AO96" s="24"/>
      <c r="AP96" s="24"/>
      <c r="AQ96" s="24"/>
      <c r="AR96" s="27"/>
    </row>
    <row r="97" spans="1:44" x14ac:dyDescent="0.3">
      <c r="A97" s="26"/>
      <c r="B97" s="24"/>
      <c r="C97" s="25"/>
      <c r="D97" s="26"/>
      <c r="E97" s="6"/>
      <c r="F97" s="24"/>
      <c r="G97" s="26"/>
      <c r="H97" s="27"/>
      <c r="I97" s="27"/>
      <c r="J97" s="28"/>
      <c r="K97" s="29"/>
      <c r="L97" s="29"/>
      <c r="M97" s="27"/>
      <c r="N97" s="27"/>
      <c r="O97" s="27"/>
      <c r="P97" s="63"/>
      <c r="Q97" s="25"/>
      <c r="R97" s="25"/>
      <c r="S97" s="67"/>
      <c r="T97" s="29"/>
      <c r="U97" s="28"/>
      <c r="V97" s="28"/>
      <c r="W97" s="28"/>
      <c r="X97" s="28"/>
      <c r="Y97" s="28"/>
      <c r="Z97" s="28"/>
      <c r="AA97" s="28"/>
      <c r="AB97" s="28"/>
      <c r="AC97" s="28"/>
      <c r="AD97" s="28"/>
      <c r="AE97" s="28"/>
      <c r="AF97" s="28"/>
      <c r="AG97" s="28"/>
      <c r="AH97" s="28"/>
      <c r="AI97" s="28"/>
      <c r="AJ97" s="28"/>
      <c r="AK97" s="28"/>
      <c r="AL97" s="28"/>
      <c r="AM97" s="28"/>
      <c r="AN97" s="27"/>
      <c r="AO97" s="24"/>
      <c r="AP97" s="24"/>
      <c r="AQ97" s="24"/>
      <c r="AR97" s="27"/>
    </row>
    <row r="98" spans="1:44" x14ac:dyDescent="0.3">
      <c r="A98" s="26"/>
      <c r="B98" s="24"/>
      <c r="C98" s="25"/>
      <c r="D98" s="26"/>
      <c r="E98" s="6"/>
      <c r="F98" s="24"/>
      <c r="G98" s="26"/>
      <c r="H98" s="27"/>
      <c r="I98" s="27"/>
      <c r="J98" s="28"/>
      <c r="K98" s="29"/>
      <c r="L98" s="29"/>
      <c r="M98" s="27"/>
      <c r="N98" s="27"/>
      <c r="O98" s="27"/>
      <c r="P98" s="63"/>
      <c r="Q98" s="25"/>
      <c r="R98" s="25"/>
      <c r="S98" s="67"/>
      <c r="T98" s="29"/>
      <c r="U98" s="28"/>
      <c r="V98" s="28"/>
      <c r="W98" s="28"/>
      <c r="X98" s="28"/>
      <c r="Y98" s="28"/>
      <c r="Z98" s="28"/>
      <c r="AA98" s="28"/>
      <c r="AB98" s="28"/>
      <c r="AC98" s="28"/>
      <c r="AD98" s="28"/>
      <c r="AE98" s="28"/>
      <c r="AF98" s="28"/>
      <c r="AG98" s="28"/>
      <c r="AH98" s="28"/>
      <c r="AI98" s="28"/>
      <c r="AJ98" s="28"/>
      <c r="AK98" s="28"/>
      <c r="AL98" s="28"/>
      <c r="AM98" s="28"/>
      <c r="AN98" s="27"/>
      <c r="AO98" s="24"/>
      <c r="AP98" s="24"/>
      <c r="AQ98" s="24"/>
      <c r="AR98" s="27"/>
    </row>
    <row r="99" spans="1:44" x14ac:dyDescent="0.3">
      <c r="A99" s="26"/>
      <c r="B99" s="24"/>
      <c r="C99" s="25"/>
      <c r="D99" s="26"/>
      <c r="E99" s="26"/>
      <c r="F99" s="26"/>
      <c r="G99" s="26"/>
      <c r="H99" s="26"/>
      <c r="I99" s="27"/>
      <c r="J99" s="34"/>
      <c r="K99" s="34"/>
      <c r="L99" s="34"/>
      <c r="M99" s="34"/>
      <c r="N99" s="39"/>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row>
    <row r="100" spans="1:44" x14ac:dyDescent="0.3">
      <c r="A100" s="26"/>
      <c r="B100" s="24"/>
      <c r="C100" s="25"/>
      <c r="D100" s="26"/>
      <c r="E100" s="6"/>
      <c r="F100" s="24"/>
      <c r="G100" s="26"/>
      <c r="H100" s="40"/>
      <c r="I100" s="27"/>
      <c r="J100" s="28"/>
      <c r="K100" s="29"/>
      <c r="L100" s="29"/>
      <c r="M100" s="27"/>
      <c r="N100" s="27"/>
      <c r="O100" s="27"/>
      <c r="P100" s="63"/>
      <c r="Q100" s="25"/>
      <c r="R100" s="25"/>
      <c r="S100" s="67"/>
      <c r="T100" s="29"/>
      <c r="U100" s="28"/>
      <c r="V100" s="28"/>
      <c r="W100" s="28"/>
      <c r="X100" s="28"/>
      <c r="Y100" s="28"/>
      <c r="Z100" s="28"/>
      <c r="AA100" s="28"/>
      <c r="AB100" s="28"/>
      <c r="AC100" s="28"/>
      <c r="AD100" s="28"/>
      <c r="AE100" s="28"/>
      <c r="AF100" s="28"/>
      <c r="AG100" s="28"/>
      <c r="AH100" s="28"/>
      <c r="AI100" s="28"/>
      <c r="AJ100" s="28"/>
      <c r="AK100" s="28"/>
      <c r="AL100" s="28"/>
      <c r="AM100" s="28"/>
      <c r="AN100" s="27"/>
      <c r="AO100" s="24"/>
      <c r="AP100" s="24"/>
      <c r="AQ100" s="24"/>
      <c r="AR100" s="27"/>
    </row>
    <row r="101" spans="1:44" x14ac:dyDescent="0.3">
      <c r="A101" s="26"/>
      <c r="B101" s="24"/>
      <c r="C101" s="25"/>
      <c r="D101" s="26"/>
      <c r="E101" s="6"/>
      <c r="F101" s="24"/>
      <c r="G101" s="26"/>
      <c r="H101" s="40"/>
      <c r="I101" s="27"/>
      <c r="J101" s="28"/>
      <c r="K101" s="29"/>
      <c r="L101" s="29"/>
      <c r="M101" s="27"/>
      <c r="N101" s="27"/>
      <c r="O101" s="27"/>
      <c r="P101" s="25"/>
      <c r="Q101" s="25"/>
      <c r="R101" s="25"/>
      <c r="S101" s="67"/>
      <c r="T101" s="29"/>
      <c r="U101" s="28"/>
      <c r="V101" s="28"/>
      <c r="W101" s="28"/>
      <c r="X101" s="28"/>
      <c r="Y101" s="28"/>
      <c r="Z101" s="28"/>
      <c r="AA101" s="28"/>
      <c r="AB101" s="28"/>
      <c r="AC101" s="28"/>
      <c r="AD101" s="28"/>
      <c r="AE101" s="28"/>
      <c r="AF101" s="28"/>
      <c r="AG101" s="28"/>
      <c r="AH101" s="28"/>
      <c r="AI101" s="28"/>
      <c r="AJ101" s="28"/>
      <c r="AK101" s="28"/>
      <c r="AL101" s="28"/>
      <c r="AM101" s="28"/>
      <c r="AN101" s="27"/>
      <c r="AO101" s="24"/>
      <c r="AP101" s="24"/>
      <c r="AQ101" s="24"/>
      <c r="AR101" s="27"/>
    </row>
    <row r="102" spans="1:44" x14ac:dyDescent="0.3">
      <c r="A102" s="26"/>
      <c r="B102" s="24"/>
      <c r="C102" s="25"/>
      <c r="D102" s="26"/>
      <c r="E102" s="6"/>
      <c r="F102" s="24"/>
      <c r="G102" s="26"/>
      <c r="H102" s="40"/>
      <c r="I102" s="27"/>
      <c r="J102" s="28"/>
      <c r="K102" s="29"/>
      <c r="L102" s="29"/>
      <c r="M102" s="27"/>
      <c r="N102" s="27"/>
      <c r="O102" s="27"/>
      <c r="P102" s="63"/>
      <c r="Q102" s="25"/>
      <c r="R102" s="25"/>
      <c r="S102" s="67"/>
      <c r="T102" s="29"/>
      <c r="U102" s="28"/>
      <c r="V102" s="28"/>
      <c r="W102" s="28"/>
      <c r="X102" s="28"/>
      <c r="Y102" s="28"/>
      <c r="Z102" s="28"/>
      <c r="AA102" s="28"/>
      <c r="AB102" s="28"/>
      <c r="AC102" s="28"/>
      <c r="AD102" s="28"/>
      <c r="AE102" s="28"/>
      <c r="AF102" s="28"/>
      <c r="AG102" s="28"/>
      <c r="AH102" s="28"/>
      <c r="AI102" s="28"/>
      <c r="AJ102" s="28"/>
      <c r="AK102" s="28"/>
      <c r="AL102" s="28"/>
      <c r="AM102" s="28"/>
      <c r="AN102" s="27"/>
      <c r="AO102" s="24"/>
      <c r="AP102" s="24"/>
      <c r="AQ102" s="24"/>
      <c r="AR102" s="27"/>
    </row>
    <row r="103" spans="1:44" x14ac:dyDescent="0.3">
      <c r="A103" s="26"/>
      <c r="B103" s="24"/>
      <c r="C103" s="25"/>
      <c r="D103" s="26"/>
      <c r="E103" s="6"/>
      <c r="F103" s="24"/>
      <c r="G103" s="26"/>
      <c r="H103" s="27"/>
      <c r="I103" s="27"/>
      <c r="J103" s="28"/>
      <c r="K103" s="29"/>
      <c r="L103" s="29"/>
      <c r="M103" s="27"/>
      <c r="N103" s="27"/>
      <c r="O103" s="27"/>
      <c r="P103" s="63"/>
      <c r="Q103" s="25"/>
      <c r="R103" s="25"/>
      <c r="S103" s="68"/>
      <c r="T103" s="29"/>
      <c r="U103" s="28"/>
      <c r="V103" s="28"/>
      <c r="W103" s="28"/>
      <c r="X103" s="28"/>
      <c r="Y103" s="28"/>
      <c r="Z103" s="28"/>
      <c r="AA103" s="28"/>
      <c r="AB103" s="28"/>
      <c r="AC103" s="28"/>
      <c r="AD103" s="28"/>
      <c r="AE103" s="28"/>
      <c r="AF103" s="28"/>
      <c r="AG103" s="28"/>
      <c r="AH103" s="28"/>
      <c r="AI103" s="28"/>
      <c r="AJ103" s="28"/>
      <c r="AK103" s="28"/>
      <c r="AL103" s="28"/>
      <c r="AM103" s="28"/>
      <c r="AN103" s="27"/>
      <c r="AO103" s="24"/>
      <c r="AP103" s="24"/>
      <c r="AQ103" s="24"/>
      <c r="AR103" s="27"/>
    </row>
    <row r="104" spans="1:44" x14ac:dyDescent="0.3">
      <c r="A104" s="26"/>
      <c r="B104" s="24"/>
      <c r="C104" s="25"/>
      <c r="D104" s="26"/>
      <c r="E104" s="6"/>
      <c r="F104" s="24"/>
      <c r="G104" s="26"/>
      <c r="H104" s="27"/>
      <c r="I104" s="27"/>
      <c r="J104" s="28"/>
      <c r="K104" s="29"/>
      <c r="L104" s="29"/>
      <c r="M104" s="27"/>
      <c r="N104" s="27"/>
      <c r="O104" s="27"/>
      <c r="P104" s="25"/>
      <c r="Q104" s="25"/>
      <c r="R104" s="25"/>
      <c r="S104" s="68"/>
      <c r="T104" s="29"/>
      <c r="U104" s="49"/>
      <c r="V104" s="28"/>
      <c r="W104" s="28"/>
      <c r="X104" s="28"/>
      <c r="Y104" s="28"/>
      <c r="Z104" s="28"/>
      <c r="AA104" s="28"/>
      <c r="AB104" s="28"/>
      <c r="AC104" s="28"/>
      <c r="AD104" s="28"/>
      <c r="AE104" s="28"/>
      <c r="AF104" s="28"/>
      <c r="AG104" s="28"/>
      <c r="AH104" s="28"/>
      <c r="AI104" s="28"/>
      <c r="AJ104" s="28"/>
      <c r="AK104" s="28"/>
      <c r="AL104" s="28"/>
      <c r="AM104" s="28"/>
      <c r="AN104" s="27"/>
      <c r="AO104" s="24"/>
      <c r="AP104" s="24"/>
      <c r="AQ104" s="24"/>
      <c r="AR104" s="27"/>
    </row>
    <row r="105" spans="1:44" x14ac:dyDescent="0.3">
      <c r="A105" s="26"/>
      <c r="B105" s="24"/>
      <c r="C105" s="25"/>
      <c r="D105" s="26"/>
      <c r="E105" s="6"/>
      <c r="F105" s="24"/>
      <c r="G105" s="26"/>
      <c r="H105" s="27"/>
      <c r="I105" s="27"/>
      <c r="J105" s="28"/>
      <c r="K105" s="29"/>
      <c r="L105" s="29"/>
      <c r="M105" s="27"/>
      <c r="N105" s="27"/>
      <c r="O105" s="27"/>
      <c r="P105" s="63"/>
      <c r="Q105" s="25"/>
      <c r="R105" s="25"/>
      <c r="S105" s="67"/>
      <c r="T105" s="29"/>
      <c r="U105" s="28"/>
      <c r="V105" s="28"/>
      <c r="W105" s="28"/>
      <c r="X105" s="28"/>
      <c r="Y105" s="28"/>
      <c r="Z105" s="28"/>
      <c r="AA105" s="28"/>
      <c r="AB105" s="28"/>
      <c r="AC105" s="28"/>
      <c r="AD105" s="28"/>
      <c r="AE105" s="28"/>
      <c r="AF105" s="28"/>
      <c r="AG105" s="28"/>
      <c r="AH105" s="28"/>
      <c r="AI105" s="28"/>
      <c r="AJ105" s="28"/>
      <c r="AK105" s="28"/>
      <c r="AL105" s="28"/>
      <c r="AM105" s="28"/>
      <c r="AN105" s="27"/>
      <c r="AO105" s="24"/>
      <c r="AP105" s="24"/>
      <c r="AQ105" s="24"/>
      <c r="AR105" s="27"/>
    </row>
    <row r="106" spans="1:44" x14ac:dyDescent="0.3">
      <c r="A106" s="26"/>
      <c r="B106" s="24"/>
      <c r="C106" s="25"/>
      <c r="D106" s="26"/>
      <c r="E106" s="6"/>
      <c r="F106" s="24"/>
      <c r="G106" s="26"/>
      <c r="H106" s="27"/>
      <c r="I106" s="27"/>
      <c r="J106" s="28"/>
      <c r="K106" s="29"/>
      <c r="L106" s="29"/>
      <c r="M106" s="27"/>
      <c r="N106" s="27"/>
      <c r="O106" s="27"/>
      <c r="P106" s="63"/>
      <c r="Q106" s="25"/>
      <c r="R106" s="25"/>
      <c r="S106" s="68"/>
      <c r="T106" s="29"/>
      <c r="U106" s="49"/>
      <c r="V106" s="28"/>
      <c r="W106" s="28"/>
      <c r="X106" s="28"/>
      <c r="Y106" s="28"/>
      <c r="Z106" s="28"/>
      <c r="AA106" s="28"/>
      <c r="AB106" s="28"/>
      <c r="AC106" s="28"/>
      <c r="AD106" s="28"/>
      <c r="AE106" s="28"/>
      <c r="AF106" s="28"/>
      <c r="AG106" s="28"/>
      <c r="AH106" s="28"/>
      <c r="AI106" s="28"/>
      <c r="AJ106" s="28"/>
      <c r="AK106" s="28"/>
      <c r="AL106" s="28"/>
      <c r="AM106" s="28"/>
      <c r="AN106" s="27"/>
      <c r="AO106" s="24"/>
      <c r="AP106" s="24"/>
      <c r="AQ106" s="24"/>
      <c r="AR106" s="27"/>
    </row>
    <row r="107" spans="1:44" x14ac:dyDescent="0.3">
      <c r="A107" s="26"/>
      <c r="B107" s="24"/>
      <c r="C107" s="25"/>
      <c r="D107" s="26"/>
      <c r="E107" s="6"/>
      <c r="F107" s="24"/>
      <c r="G107" s="26"/>
      <c r="H107" s="27"/>
      <c r="I107" s="27"/>
      <c r="J107" s="28"/>
      <c r="K107" s="29"/>
      <c r="L107" s="29"/>
      <c r="M107" s="27"/>
      <c r="N107" s="27"/>
      <c r="O107" s="27"/>
      <c r="P107" s="63"/>
      <c r="Q107" s="25"/>
      <c r="R107" s="25"/>
      <c r="S107" s="67"/>
      <c r="T107" s="29"/>
      <c r="U107" s="28"/>
      <c r="V107" s="28"/>
      <c r="W107" s="28"/>
      <c r="X107" s="28"/>
      <c r="Y107" s="28"/>
      <c r="Z107" s="28"/>
      <c r="AA107" s="28"/>
      <c r="AB107" s="28"/>
      <c r="AC107" s="28"/>
      <c r="AD107" s="28"/>
      <c r="AE107" s="28"/>
      <c r="AF107" s="28"/>
      <c r="AG107" s="28"/>
      <c r="AH107" s="28"/>
      <c r="AI107" s="28"/>
      <c r="AJ107" s="28"/>
      <c r="AK107" s="28"/>
      <c r="AL107" s="28"/>
      <c r="AM107" s="28"/>
      <c r="AN107" s="27"/>
      <c r="AO107" s="24"/>
      <c r="AP107" s="24"/>
      <c r="AQ107" s="24"/>
      <c r="AR107" s="27"/>
    </row>
    <row r="108" spans="1:44" x14ac:dyDescent="0.3">
      <c r="A108" s="26"/>
      <c r="B108" s="24"/>
      <c r="C108" s="25"/>
      <c r="D108" s="26"/>
      <c r="E108" s="6"/>
      <c r="F108" s="24"/>
      <c r="G108" s="25"/>
      <c r="H108" s="27"/>
      <c r="J108" s="28"/>
      <c r="K108" s="29"/>
      <c r="L108" s="29"/>
      <c r="M108" s="27"/>
      <c r="N108" s="27"/>
      <c r="O108" s="27"/>
      <c r="P108" s="63"/>
      <c r="Q108" s="25"/>
      <c r="R108" s="25"/>
      <c r="S108" s="67"/>
      <c r="T108" s="29"/>
      <c r="U108" s="28"/>
      <c r="V108" s="28"/>
      <c r="W108" s="28"/>
      <c r="X108" s="28"/>
      <c r="Y108" s="28"/>
      <c r="Z108" s="28"/>
      <c r="AA108" s="28"/>
      <c r="AB108" s="28"/>
      <c r="AC108" s="28"/>
      <c r="AD108" s="28"/>
      <c r="AE108" s="28"/>
      <c r="AF108" s="28"/>
      <c r="AG108" s="28"/>
      <c r="AH108" s="28"/>
      <c r="AI108" s="28"/>
      <c r="AJ108" s="28"/>
      <c r="AK108" s="28"/>
      <c r="AL108" s="28"/>
      <c r="AM108" s="28"/>
      <c r="AN108" s="27"/>
      <c r="AO108" s="24"/>
      <c r="AP108" s="24"/>
      <c r="AQ108" s="24"/>
      <c r="AR108" s="27"/>
    </row>
    <row r="109" spans="1:44" x14ac:dyDescent="0.3">
      <c r="A109" s="26"/>
      <c r="B109" s="24"/>
      <c r="C109" s="25"/>
      <c r="D109" s="26"/>
      <c r="E109" s="6"/>
      <c r="F109" s="24"/>
      <c r="G109" s="26"/>
      <c r="H109" s="27"/>
      <c r="I109" s="27"/>
      <c r="J109" s="28"/>
      <c r="K109" s="29"/>
      <c r="L109" s="29"/>
      <c r="M109" s="27"/>
      <c r="N109" s="27"/>
      <c r="O109" s="27"/>
      <c r="P109" s="63"/>
      <c r="Q109" s="25"/>
      <c r="R109" s="25"/>
      <c r="S109" s="67"/>
      <c r="T109" s="29"/>
      <c r="U109" s="28"/>
      <c r="V109" s="28"/>
      <c r="W109" s="28"/>
      <c r="X109" s="28"/>
      <c r="Y109" s="28"/>
      <c r="Z109" s="28"/>
      <c r="AA109" s="28"/>
      <c r="AB109" s="28"/>
      <c r="AC109" s="28"/>
      <c r="AD109" s="28"/>
      <c r="AE109" s="28"/>
      <c r="AF109" s="28"/>
      <c r="AG109" s="28"/>
      <c r="AH109" s="28"/>
      <c r="AI109" s="28"/>
      <c r="AJ109" s="28"/>
      <c r="AK109" s="28"/>
      <c r="AL109" s="28"/>
      <c r="AM109" s="28"/>
      <c r="AN109" s="27"/>
      <c r="AO109" s="24"/>
      <c r="AP109" s="24"/>
      <c r="AQ109" s="24"/>
      <c r="AR109" s="27"/>
    </row>
    <row r="110" spans="1:44" x14ac:dyDescent="0.3">
      <c r="A110" s="26"/>
      <c r="B110" s="24"/>
      <c r="C110" s="25"/>
      <c r="D110" s="26"/>
      <c r="E110" s="6"/>
      <c r="F110" s="24"/>
      <c r="G110" s="26"/>
      <c r="H110" s="27"/>
      <c r="J110" s="28"/>
      <c r="K110" s="29"/>
      <c r="L110" s="29"/>
      <c r="M110" s="27"/>
      <c r="N110" s="27"/>
      <c r="O110" s="27"/>
      <c r="P110" s="63"/>
      <c r="Q110" s="25"/>
      <c r="R110" s="25"/>
      <c r="S110" s="68"/>
      <c r="T110" s="29"/>
      <c r="U110" s="49"/>
      <c r="V110" s="28"/>
      <c r="W110" s="28"/>
      <c r="X110" s="28"/>
      <c r="Y110" s="28"/>
      <c r="Z110" s="28"/>
      <c r="AA110" s="28"/>
      <c r="AB110" s="28"/>
      <c r="AC110" s="28"/>
      <c r="AD110" s="28"/>
      <c r="AE110" s="28"/>
      <c r="AF110" s="28"/>
      <c r="AG110" s="28"/>
      <c r="AH110" s="28"/>
      <c r="AI110" s="28"/>
      <c r="AJ110" s="28"/>
      <c r="AK110" s="28"/>
      <c r="AL110" s="28"/>
      <c r="AM110" s="28"/>
      <c r="AN110" s="27"/>
      <c r="AO110" s="24"/>
      <c r="AP110" s="24"/>
      <c r="AQ110" s="24"/>
      <c r="AR110" s="27"/>
    </row>
    <row r="111" spans="1:44" x14ac:dyDescent="0.3">
      <c r="A111" s="26"/>
      <c r="B111" s="24"/>
      <c r="C111" s="25"/>
      <c r="D111" s="26"/>
      <c r="E111" s="6"/>
      <c r="F111" s="24"/>
      <c r="G111" s="26"/>
      <c r="H111" s="27"/>
      <c r="I111" s="27"/>
      <c r="J111" s="28"/>
      <c r="K111" s="29"/>
      <c r="L111" s="29"/>
      <c r="M111" s="27"/>
      <c r="N111" s="27"/>
      <c r="O111" s="27"/>
      <c r="P111" s="63"/>
      <c r="Q111" s="25"/>
      <c r="R111" s="25"/>
      <c r="S111" s="67"/>
      <c r="T111" s="29"/>
      <c r="U111" s="28"/>
      <c r="V111" s="28"/>
      <c r="W111" s="28"/>
      <c r="X111" s="28"/>
      <c r="Y111" s="28"/>
      <c r="Z111" s="28"/>
      <c r="AA111" s="28"/>
      <c r="AB111" s="28"/>
      <c r="AC111" s="28"/>
      <c r="AD111" s="28"/>
      <c r="AE111" s="28"/>
      <c r="AF111" s="28"/>
      <c r="AG111" s="28"/>
      <c r="AH111" s="28"/>
      <c r="AI111" s="28"/>
      <c r="AJ111" s="28"/>
      <c r="AK111" s="28"/>
      <c r="AL111" s="28"/>
      <c r="AM111" s="28"/>
      <c r="AN111" s="27"/>
      <c r="AO111" s="24"/>
      <c r="AP111" s="24"/>
      <c r="AQ111" s="24"/>
      <c r="AR111" s="27"/>
    </row>
    <row r="112" spans="1:44" x14ac:dyDescent="0.3">
      <c r="A112" s="26"/>
      <c r="B112" s="24"/>
      <c r="C112" s="25"/>
      <c r="D112" s="26"/>
      <c r="E112" s="6"/>
      <c r="F112" s="24"/>
      <c r="G112" s="26"/>
      <c r="H112" s="27"/>
      <c r="I112" s="27"/>
      <c r="J112" s="28"/>
      <c r="K112" s="29"/>
      <c r="L112" s="29"/>
      <c r="M112" s="27"/>
      <c r="N112" s="27"/>
      <c r="O112" s="27"/>
      <c r="P112" s="63"/>
      <c r="Q112" s="25"/>
      <c r="R112" s="25"/>
      <c r="S112" s="67"/>
      <c r="T112" s="29"/>
      <c r="U112" s="28"/>
      <c r="V112" s="28"/>
      <c r="W112" s="28"/>
      <c r="X112" s="28"/>
      <c r="Y112" s="28"/>
      <c r="Z112" s="28"/>
      <c r="AA112" s="28"/>
      <c r="AB112" s="28"/>
      <c r="AC112" s="28"/>
      <c r="AD112" s="28"/>
      <c r="AE112" s="28"/>
      <c r="AF112" s="28"/>
      <c r="AG112" s="28"/>
      <c r="AH112" s="28"/>
      <c r="AI112" s="28"/>
      <c r="AJ112" s="28"/>
      <c r="AK112" s="28"/>
      <c r="AL112" s="28"/>
      <c r="AM112" s="28"/>
      <c r="AN112" s="27"/>
      <c r="AO112" s="24"/>
      <c r="AP112" s="24"/>
      <c r="AQ112" s="24"/>
      <c r="AR112" s="27"/>
    </row>
    <row r="113" spans="1:44" x14ac:dyDescent="0.3">
      <c r="A113" s="26"/>
      <c r="B113" s="24"/>
      <c r="C113" s="25"/>
      <c r="D113" s="26"/>
      <c r="E113" s="6"/>
      <c r="F113" s="24"/>
      <c r="G113" s="26"/>
      <c r="H113" s="27"/>
      <c r="I113" s="27"/>
      <c r="J113" s="28"/>
      <c r="K113" s="29"/>
      <c r="L113" s="29"/>
      <c r="M113" s="27"/>
      <c r="N113" s="27"/>
      <c r="O113" s="27"/>
      <c r="P113" s="63"/>
      <c r="Q113" s="25"/>
      <c r="R113" s="25"/>
      <c r="S113" s="67"/>
      <c r="T113" s="29"/>
      <c r="U113" s="28"/>
      <c r="V113" s="28"/>
      <c r="W113" s="28"/>
      <c r="X113" s="28"/>
      <c r="Y113" s="28"/>
      <c r="Z113" s="28"/>
      <c r="AA113" s="28"/>
      <c r="AB113" s="28"/>
      <c r="AC113" s="28"/>
      <c r="AD113" s="28"/>
      <c r="AE113" s="28"/>
      <c r="AF113" s="28"/>
      <c r="AG113" s="28"/>
      <c r="AH113" s="28"/>
      <c r="AI113" s="28"/>
      <c r="AJ113" s="28"/>
      <c r="AK113" s="28"/>
      <c r="AL113" s="28"/>
      <c r="AM113" s="28"/>
      <c r="AN113" s="27"/>
      <c r="AO113" s="24"/>
      <c r="AP113" s="24"/>
      <c r="AQ113" s="24"/>
      <c r="AR113" s="27"/>
    </row>
    <row r="114" spans="1:44" x14ac:dyDescent="0.3">
      <c r="A114" s="26"/>
      <c r="B114" s="24"/>
      <c r="C114" s="25"/>
      <c r="D114" s="26"/>
      <c r="E114" s="6"/>
      <c r="F114" s="24"/>
      <c r="G114" s="25"/>
      <c r="H114" s="27"/>
      <c r="I114" s="27"/>
      <c r="J114" s="28"/>
      <c r="K114" s="29"/>
      <c r="L114" s="29"/>
      <c r="M114" s="27"/>
      <c r="N114" s="27"/>
      <c r="O114" s="27"/>
      <c r="P114" s="63"/>
      <c r="Q114" s="25"/>
      <c r="R114" s="25"/>
      <c r="S114" s="67"/>
      <c r="T114" s="29"/>
      <c r="U114" s="28"/>
      <c r="V114" s="28"/>
      <c r="W114" s="28"/>
      <c r="X114" s="28"/>
      <c r="Y114" s="28"/>
      <c r="Z114" s="28"/>
      <c r="AA114" s="28"/>
      <c r="AB114" s="28"/>
      <c r="AC114" s="28"/>
      <c r="AD114" s="28"/>
      <c r="AE114" s="28"/>
      <c r="AF114" s="28"/>
      <c r="AG114" s="28"/>
      <c r="AH114" s="28"/>
      <c r="AI114" s="28"/>
      <c r="AJ114" s="28"/>
      <c r="AK114" s="28"/>
      <c r="AL114" s="28"/>
      <c r="AM114" s="28"/>
      <c r="AN114" s="27"/>
      <c r="AO114" s="24"/>
      <c r="AP114" s="24"/>
      <c r="AQ114" s="24"/>
      <c r="AR114" s="27"/>
    </row>
    <row r="115" spans="1:44" x14ac:dyDescent="0.3">
      <c r="A115" s="26"/>
      <c r="B115" s="24"/>
      <c r="C115" s="25"/>
      <c r="D115" s="26"/>
      <c r="E115" s="6"/>
      <c r="F115" s="24"/>
      <c r="G115" s="26"/>
      <c r="H115" s="27"/>
      <c r="I115" s="27"/>
      <c r="J115" s="28"/>
      <c r="K115" s="29"/>
      <c r="L115" s="29"/>
      <c r="M115" s="27"/>
      <c r="N115" s="27"/>
      <c r="O115" s="27"/>
      <c r="P115" s="63"/>
      <c r="Q115" s="25"/>
      <c r="R115" s="25"/>
      <c r="S115" s="67"/>
      <c r="T115" s="29"/>
      <c r="U115" s="28"/>
      <c r="V115" s="28"/>
      <c r="W115" s="28"/>
      <c r="X115" s="28"/>
      <c r="Y115" s="28"/>
      <c r="Z115" s="28"/>
      <c r="AA115" s="28"/>
      <c r="AB115" s="28"/>
      <c r="AC115" s="28"/>
      <c r="AD115" s="28"/>
      <c r="AE115" s="28"/>
      <c r="AF115" s="28"/>
      <c r="AG115" s="28"/>
      <c r="AH115" s="28"/>
      <c r="AI115" s="28"/>
      <c r="AJ115" s="28"/>
      <c r="AK115" s="28"/>
      <c r="AL115" s="28"/>
      <c r="AM115" s="28"/>
      <c r="AN115" s="27"/>
      <c r="AO115" s="24"/>
      <c r="AP115" s="24"/>
      <c r="AQ115" s="24"/>
      <c r="AR115" s="27"/>
    </row>
    <row r="116" spans="1:44" x14ac:dyDescent="0.3">
      <c r="A116" s="26"/>
      <c r="B116" s="24"/>
      <c r="C116" s="25"/>
      <c r="D116" s="26"/>
      <c r="E116" s="6"/>
      <c r="F116" s="24"/>
      <c r="G116" s="26"/>
      <c r="H116" s="27"/>
      <c r="I116" s="27"/>
      <c r="J116" s="28"/>
      <c r="K116" s="29"/>
      <c r="L116" s="29"/>
      <c r="M116" s="27"/>
      <c r="N116" s="27"/>
      <c r="O116" s="27"/>
      <c r="P116" s="63"/>
      <c r="Q116" s="25"/>
      <c r="R116" s="25"/>
      <c r="S116" s="67"/>
      <c r="T116" s="29"/>
      <c r="U116" s="28"/>
      <c r="V116" s="28"/>
      <c r="W116" s="28"/>
      <c r="X116" s="28"/>
      <c r="Y116" s="28"/>
      <c r="Z116" s="28"/>
      <c r="AA116" s="28"/>
      <c r="AB116" s="28"/>
      <c r="AC116" s="28"/>
      <c r="AD116" s="28"/>
      <c r="AE116" s="28"/>
      <c r="AF116" s="28"/>
      <c r="AG116" s="28"/>
      <c r="AH116" s="28"/>
      <c r="AI116" s="28"/>
      <c r="AJ116" s="28"/>
      <c r="AK116" s="28"/>
      <c r="AL116" s="28"/>
      <c r="AM116" s="28"/>
      <c r="AN116" s="27"/>
      <c r="AO116" s="24"/>
      <c r="AP116" s="24"/>
      <c r="AQ116" s="24"/>
      <c r="AR116" s="27"/>
    </row>
    <row r="117" spans="1:44" x14ac:dyDescent="0.3">
      <c r="A117" s="26"/>
      <c r="B117" s="24"/>
      <c r="C117" s="25"/>
      <c r="D117" s="26"/>
      <c r="E117" s="6"/>
      <c r="F117" s="24"/>
      <c r="G117" s="26"/>
      <c r="H117" s="27"/>
      <c r="I117" s="27"/>
      <c r="J117" s="28"/>
      <c r="K117" s="29"/>
      <c r="L117" s="29"/>
      <c r="M117" s="27"/>
      <c r="N117" s="27"/>
      <c r="O117" s="27"/>
      <c r="P117" s="63"/>
      <c r="Q117" s="25"/>
      <c r="R117" s="25"/>
      <c r="S117" s="67"/>
      <c r="T117" s="29"/>
      <c r="U117" s="28"/>
      <c r="V117" s="28"/>
      <c r="W117" s="28"/>
      <c r="X117" s="28"/>
      <c r="Y117" s="28"/>
      <c r="Z117" s="28"/>
      <c r="AA117" s="28"/>
      <c r="AB117" s="28"/>
      <c r="AC117" s="28"/>
      <c r="AD117" s="28"/>
      <c r="AE117" s="28"/>
      <c r="AF117" s="28"/>
      <c r="AG117" s="28"/>
      <c r="AH117" s="28"/>
      <c r="AI117" s="28"/>
      <c r="AJ117" s="28"/>
      <c r="AK117" s="28"/>
      <c r="AL117" s="28"/>
      <c r="AM117" s="28"/>
      <c r="AN117" s="27"/>
      <c r="AO117" s="24"/>
      <c r="AP117" s="24"/>
      <c r="AQ117" s="24"/>
      <c r="AR117" s="27"/>
    </row>
    <row r="118" spans="1:44" x14ac:dyDescent="0.3">
      <c r="A118" s="26"/>
      <c r="B118" s="24"/>
      <c r="C118" s="25"/>
      <c r="D118" s="26"/>
      <c r="E118" s="6"/>
      <c r="F118" s="24"/>
      <c r="G118" s="26"/>
      <c r="H118" s="27"/>
      <c r="I118" s="27"/>
      <c r="J118" s="28"/>
      <c r="K118" s="29"/>
      <c r="L118" s="29"/>
      <c r="M118" s="27"/>
      <c r="N118" s="27"/>
      <c r="O118" s="27"/>
      <c r="P118" s="63"/>
      <c r="Q118" s="25"/>
      <c r="R118" s="25"/>
      <c r="S118" s="67"/>
      <c r="T118" s="29"/>
      <c r="U118" s="28"/>
      <c r="V118" s="28"/>
      <c r="W118" s="28"/>
      <c r="X118" s="28"/>
      <c r="Y118" s="28"/>
      <c r="Z118" s="28"/>
      <c r="AA118" s="28"/>
      <c r="AB118" s="28"/>
      <c r="AC118" s="28"/>
      <c r="AD118" s="28"/>
      <c r="AE118" s="28"/>
      <c r="AF118" s="28"/>
      <c r="AG118" s="28"/>
      <c r="AH118" s="28"/>
      <c r="AI118" s="28"/>
      <c r="AJ118" s="28"/>
      <c r="AK118" s="28"/>
      <c r="AL118" s="28"/>
      <c r="AM118" s="28"/>
      <c r="AN118" s="27"/>
      <c r="AO118" s="24"/>
      <c r="AP118" s="24"/>
      <c r="AQ118" s="24"/>
      <c r="AR118" s="27"/>
    </row>
    <row r="119" spans="1:44" x14ac:dyDescent="0.3">
      <c r="A119" s="26"/>
      <c r="B119" s="24"/>
      <c r="C119" s="25"/>
      <c r="D119" s="26"/>
      <c r="E119" s="6"/>
      <c r="F119" s="24"/>
      <c r="G119" s="25"/>
      <c r="H119" s="27"/>
      <c r="I119" s="27"/>
      <c r="J119" s="28"/>
      <c r="K119" s="29"/>
      <c r="L119" s="29"/>
      <c r="M119" s="27"/>
      <c r="N119" s="27"/>
      <c r="O119" s="27"/>
      <c r="P119" s="63"/>
      <c r="Q119" s="25"/>
      <c r="R119" s="25"/>
      <c r="S119" s="67"/>
      <c r="T119" s="29"/>
      <c r="U119" s="28"/>
      <c r="V119" s="28"/>
      <c r="W119" s="28"/>
      <c r="X119" s="28"/>
      <c r="Y119" s="28"/>
      <c r="Z119" s="28"/>
      <c r="AA119" s="28"/>
      <c r="AB119" s="28"/>
      <c r="AC119" s="28"/>
      <c r="AD119" s="28"/>
      <c r="AE119" s="28"/>
      <c r="AF119" s="28"/>
      <c r="AG119" s="28"/>
      <c r="AH119" s="28"/>
      <c r="AI119" s="28"/>
      <c r="AJ119" s="28"/>
      <c r="AK119" s="28"/>
      <c r="AL119" s="28"/>
      <c r="AM119" s="28"/>
      <c r="AN119" s="27"/>
      <c r="AO119" s="24"/>
      <c r="AP119" s="24"/>
      <c r="AQ119" s="24"/>
      <c r="AR119" s="27"/>
    </row>
    <row r="120" spans="1:44" x14ac:dyDescent="0.3">
      <c r="A120" s="42"/>
      <c r="B120" s="43"/>
      <c r="C120" s="44"/>
      <c r="D120" s="42"/>
      <c r="E120" s="6"/>
      <c r="F120" s="43"/>
      <c r="G120" s="42"/>
      <c r="H120" s="45"/>
      <c r="I120" s="45"/>
      <c r="J120" s="28"/>
      <c r="K120" s="29"/>
      <c r="L120" s="29"/>
      <c r="M120" s="45"/>
      <c r="N120" s="45"/>
      <c r="O120" s="45"/>
      <c r="P120" s="75"/>
      <c r="Q120" s="44"/>
      <c r="R120" s="44"/>
      <c r="S120" s="76"/>
      <c r="T120" s="29"/>
      <c r="U120" s="28"/>
      <c r="V120" s="28"/>
      <c r="W120" s="77"/>
      <c r="X120" s="77"/>
      <c r="Y120" s="77"/>
      <c r="Z120" s="77"/>
      <c r="AA120" s="77"/>
      <c r="AB120" s="77"/>
      <c r="AC120" s="77"/>
      <c r="AD120" s="77"/>
      <c r="AE120" s="77"/>
      <c r="AF120" s="77"/>
      <c r="AG120" s="77"/>
      <c r="AH120" s="77"/>
      <c r="AI120" s="77"/>
      <c r="AJ120" s="77"/>
      <c r="AK120" s="77"/>
      <c r="AL120" s="28"/>
      <c r="AM120" s="28"/>
      <c r="AN120" s="45"/>
      <c r="AO120" s="43"/>
      <c r="AP120" s="43"/>
      <c r="AQ120" s="43"/>
      <c r="AR120" s="27"/>
    </row>
    <row r="121" spans="1:44" x14ac:dyDescent="0.3">
      <c r="A121" s="26"/>
      <c r="B121" s="24"/>
      <c r="C121" s="25"/>
      <c r="D121" s="26"/>
      <c r="E121" s="6"/>
      <c r="F121" s="24"/>
      <c r="G121" s="25"/>
      <c r="H121" s="27"/>
      <c r="I121" s="27"/>
      <c r="J121" s="28"/>
      <c r="K121" s="29"/>
      <c r="L121" s="29"/>
      <c r="M121" s="27"/>
      <c r="N121" s="27"/>
      <c r="O121" s="27"/>
      <c r="P121" s="25"/>
      <c r="Q121" s="25"/>
      <c r="R121" s="25"/>
      <c r="S121" s="67"/>
      <c r="T121" s="29"/>
      <c r="U121" s="28"/>
      <c r="V121" s="28"/>
      <c r="W121" s="28"/>
      <c r="X121" s="28"/>
      <c r="Y121" s="28"/>
      <c r="Z121" s="28"/>
      <c r="AA121" s="28"/>
      <c r="AB121" s="28"/>
      <c r="AC121" s="28"/>
      <c r="AD121" s="28"/>
      <c r="AE121" s="28"/>
      <c r="AF121" s="28"/>
      <c r="AG121" s="28"/>
      <c r="AH121" s="28"/>
      <c r="AI121" s="28"/>
      <c r="AJ121" s="28"/>
      <c r="AK121" s="28"/>
      <c r="AL121" s="28"/>
      <c r="AM121" s="28"/>
      <c r="AN121" s="27"/>
      <c r="AO121" s="24"/>
      <c r="AP121" s="24"/>
      <c r="AQ121" s="24"/>
      <c r="AR121" s="27"/>
    </row>
    <row r="122" spans="1:44" x14ac:dyDescent="0.3">
      <c r="A122" s="26"/>
      <c r="B122" s="24"/>
      <c r="C122" s="25"/>
      <c r="D122" s="26"/>
      <c r="E122" s="6"/>
      <c r="F122" s="24"/>
      <c r="G122" s="25"/>
      <c r="H122" s="27"/>
      <c r="I122" s="27"/>
      <c r="J122" s="28"/>
      <c r="K122" s="29"/>
      <c r="L122" s="29"/>
      <c r="M122" s="27"/>
      <c r="N122" s="27"/>
      <c r="O122" s="27"/>
      <c r="P122" s="63"/>
      <c r="Q122" s="25"/>
      <c r="R122" s="25"/>
      <c r="S122" s="67"/>
      <c r="T122" s="29"/>
      <c r="U122" s="28"/>
      <c r="V122" s="28"/>
      <c r="W122" s="28"/>
      <c r="X122" s="28"/>
      <c r="Y122" s="28"/>
      <c r="Z122" s="28"/>
      <c r="AA122" s="28"/>
      <c r="AB122" s="28"/>
      <c r="AC122" s="28"/>
      <c r="AD122" s="28"/>
      <c r="AE122" s="28"/>
      <c r="AF122" s="28"/>
      <c r="AG122" s="28"/>
      <c r="AH122" s="28"/>
      <c r="AI122" s="28"/>
      <c r="AJ122" s="28"/>
      <c r="AK122" s="28"/>
      <c r="AL122" s="28"/>
      <c r="AM122" s="28"/>
      <c r="AN122" s="27"/>
      <c r="AO122" s="24"/>
      <c r="AP122" s="24"/>
      <c r="AQ122" s="24"/>
      <c r="AR122" s="27"/>
    </row>
    <row r="123" spans="1:44" s="2" customFormat="1" x14ac:dyDescent="0.3">
      <c r="A123" s="26"/>
      <c r="B123" s="24"/>
      <c r="C123" s="25"/>
      <c r="D123" s="26"/>
      <c r="E123" s="6"/>
      <c r="F123" s="24"/>
      <c r="G123" s="26"/>
      <c r="H123" s="27"/>
      <c r="I123" s="27"/>
      <c r="J123" s="28"/>
      <c r="K123" s="29"/>
      <c r="L123" s="29"/>
      <c r="M123" s="27"/>
      <c r="N123" s="27"/>
      <c r="O123" s="27"/>
      <c r="P123" s="63"/>
      <c r="Q123" s="25"/>
      <c r="R123" s="25"/>
      <c r="S123" s="67"/>
      <c r="T123" s="29"/>
      <c r="U123" s="28"/>
      <c r="V123" s="28"/>
      <c r="W123" s="28"/>
      <c r="X123" s="28"/>
      <c r="Y123" s="28"/>
      <c r="Z123" s="28"/>
      <c r="AA123" s="28"/>
      <c r="AB123" s="28"/>
      <c r="AC123" s="28"/>
      <c r="AD123" s="28"/>
      <c r="AE123" s="28"/>
      <c r="AF123" s="28"/>
      <c r="AG123" s="28"/>
      <c r="AH123" s="28"/>
      <c r="AI123" s="28"/>
      <c r="AJ123" s="28"/>
      <c r="AK123" s="28"/>
      <c r="AL123" s="28"/>
      <c r="AM123" s="28"/>
      <c r="AN123" s="27"/>
      <c r="AO123" s="24"/>
      <c r="AP123" s="24"/>
      <c r="AQ123" s="24"/>
      <c r="AR123" s="27"/>
    </row>
    <row r="124" spans="1:44" x14ac:dyDescent="0.3">
      <c r="A124" s="26"/>
      <c r="B124" s="24"/>
      <c r="C124" s="25"/>
      <c r="D124" s="26"/>
      <c r="E124" s="6"/>
      <c r="F124" s="24"/>
      <c r="G124" s="25"/>
      <c r="H124" s="27"/>
      <c r="I124" s="27"/>
      <c r="J124" s="28"/>
      <c r="K124" s="29"/>
      <c r="L124" s="29"/>
      <c r="M124" s="27"/>
      <c r="N124" s="27"/>
      <c r="O124" s="27"/>
      <c r="P124" s="63"/>
      <c r="Q124" s="25"/>
      <c r="R124" s="25"/>
      <c r="S124" s="67"/>
      <c r="T124" s="29"/>
      <c r="U124" s="28"/>
      <c r="V124" s="28"/>
      <c r="W124" s="28"/>
      <c r="X124" s="28"/>
      <c r="Y124" s="28"/>
      <c r="Z124" s="28"/>
      <c r="AA124" s="28"/>
      <c r="AB124" s="28"/>
      <c r="AC124" s="28"/>
      <c r="AD124" s="28"/>
      <c r="AE124" s="28"/>
      <c r="AF124" s="28"/>
      <c r="AG124" s="28"/>
      <c r="AH124" s="28"/>
      <c r="AI124" s="28"/>
      <c r="AJ124" s="28"/>
      <c r="AK124" s="28"/>
      <c r="AL124" s="28"/>
      <c r="AM124" s="28"/>
      <c r="AN124" s="27"/>
      <c r="AO124" s="24"/>
      <c r="AP124" s="24"/>
      <c r="AQ124" s="24"/>
      <c r="AR124" s="27"/>
    </row>
    <row r="125" spans="1:44" x14ac:dyDescent="0.3">
      <c r="A125" s="26"/>
      <c r="B125" s="24"/>
      <c r="C125" s="25"/>
      <c r="D125" s="26"/>
      <c r="E125" s="6"/>
      <c r="F125" s="24"/>
      <c r="G125" s="26"/>
      <c r="H125" s="27"/>
      <c r="I125" s="27"/>
      <c r="J125" s="28"/>
      <c r="K125" s="29"/>
      <c r="L125" s="29"/>
      <c r="M125" s="27"/>
      <c r="N125" s="27"/>
      <c r="O125" s="27"/>
      <c r="P125" s="63"/>
      <c r="Q125" s="25"/>
      <c r="R125" s="67"/>
      <c r="S125" s="68"/>
      <c r="T125" s="29"/>
      <c r="U125" s="49"/>
      <c r="V125" s="28"/>
      <c r="W125" s="28"/>
      <c r="X125" s="28"/>
      <c r="Y125" s="28"/>
      <c r="Z125" s="28"/>
      <c r="AA125" s="28"/>
      <c r="AB125" s="28"/>
      <c r="AC125" s="28"/>
      <c r="AD125" s="28"/>
      <c r="AE125" s="28"/>
      <c r="AF125" s="28"/>
      <c r="AG125" s="28"/>
      <c r="AH125" s="28"/>
      <c r="AI125" s="28"/>
      <c r="AJ125" s="28"/>
      <c r="AK125" s="28"/>
      <c r="AL125" s="49"/>
      <c r="AM125" s="49"/>
      <c r="AN125" s="27"/>
      <c r="AO125" s="24"/>
      <c r="AP125" s="24"/>
      <c r="AQ125" s="24"/>
      <c r="AR125" s="27"/>
    </row>
    <row r="126" spans="1:44" x14ac:dyDescent="0.3">
      <c r="A126" s="26"/>
      <c r="B126" s="24"/>
      <c r="C126" s="25"/>
      <c r="D126" s="26"/>
      <c r="E126" s="6"/>
      <c r="F126" s="24"/>
      <c r="G126" s="25"/>
      <c r="H126" s="27"/>
      <c r="I126" s="27"/>
      <c r="J126" s="28"/>
      <c r="K126" s="29"/>
      <c r="L126" s="29"/>
      <c r="M126" s="27"/>
      <c r="N126" s="27"/>
      <c r="O126" s="27"/>
      <c r="P126" s="25"/>
      <c r="Q126" s="25"/>
      <c r="R126" s="25"/>
      <c r="S126" s="67"/>
      <c r="T126" s="29"/>
      <c r="U126" s="28"/>
      <c r="V126" s="28"/>
      <c r="W126" s="28"/>
      <c r="X126" s="28"/>
      <c r="Y126" s="28"/>
      <c r="Z126" s="28"/>
      <c r="AA126" s="28"/>
      <c r="AB126" s="28"/>
      <c r="AC126" s="28"/>
      <c r="AD126" s="28"/>
      <c r="AE126" s="28"/>
      <c r="AF126" s="28"/>
      <c r="AG126" s="28"/>
      <c r="AH126" s="28"/>
      <c r="AI126" s="28"/>
      <c r="AJ126" s="28"/>
      <c r="AK126" s="28"/>
      <c r="AL126" s="28"/>
      <c r="AM126" s="28"/>
      <c r="AN126" s="27"/>
      <c r="AO126" s="24"/>
      <c r="AP126" s="24"/>
      <c r="AQ126" s="24"/>
      <c r="AR126" s="27"/>
    </row>
    <row r="127" spans="1:44" x14ac:dyDescent="0.3">
      <c r="A127" s="26"/>
      <c r="B127" s="24"/>
      <c r="C127" s="25"/>
      <c r="D127" s="26"/>
      <c r="E127" s="6"/>
      <c r="F127" s="24"/>
      <c r="G127" s="25"/>
      <c r="H127" s="27"/>
      <c r="I127" s="27"/>
      <c r="J127" s="28"/>
      <c r="K127" s="29"/>
      <c r="L127" s="29"/>
      <c r="M127" s="24"/>
      <c r="N127" s="27"/>
      <c r="O127" s="27"/>
      <c r="P127" s="63"/>
      <c r="Q127" s="25"/>
      <c r="R127" s="67"/>
      <c r="S127" s="25"/>
      <c r="T127" s="29"/>
      <c r="U127" s="28"/>
      <c r="V127" s="28"/>
      <c r="W127" s="28"/>
      <c r="X127" s="28"/>
      <c r="Y127" s="28"/>
      <c r="Z127" s="28"/>
      <c r="AA127" s="28"/>
      <c r="AB127" s="28"/>
      <c r="AC127" s="28"/>
      <c r="AD127" s="28"/>
      <c r="AE127" s="28"/>
      <c r="AF127" s="28"/>
      <c r="AG127" s="28"/>
      <c r="AH127" s="28"/>
      <c r="AI127" s="28"/>
      <c r="AJ127" s="28"/>
      <c r="AK127" s="28"/>
      <c r="AL127" s="28"/>
      <c r="AM127" s="28"/>
      <c r="AN127" s="27"/>
      <c r="AO127" s="24"/>
      <c r="AP127" s="24"/>
      <c r="AQ127" s="24"/>
      <c r="AR127" s="27"/>
    </row>
    <row r="128" spans="1:44" x14ac:dyDescent="0.3">
      <c r="A128" s="26"/>
      <c r="B128" s="24"/>
      <c r="C128" s="25"/>
      <c r="D128" s="26"/>
      <c r="E128" s="6"/>
      <c r="F128" s="24"/>
      <c r="G128" s="26"/>
      <c r="H128" s="27"/>
      <c r="I128" s="27"/>
      <c r="J128" s="28"/>
      <c r="K128" s="29"/>
      <c r="L128" s="29"/>
      <c r="M128" s="27"/>
      <c r="N128" s="27"/>
      <c r="O128" s="27"/>
      <c r="P128" s="63"/>
      <c r="Q128" s="25"/>
      <c r="R128" s="67"/>
      <c r="S128" s="67"/>
      <c r="T128" s="29"/>
      <c r="U128" s="28"/>
      <c r="V128" s="28"/>
      <c r="W128" s="28"/>
      <c r="X128" s="28"/>
      <c r="Y128" s="28"/>
      <c r="Z128" s="28"/>
      <c r="AA128" s="28"/>
      <c r="AB128" s="28"/>
      <c r="AC128" s="28"/>
      <c r="AD128" s="28"/>
      <c r="AE128" s="28"/>
      <c r="AF128" s="28"/>
      <c r="AG128" s="28"/>
      <c r="AH128" s="28"/>
      <c r="AI128" s="28"/>
      <c r="AJ128" s="28"/>
      <c r="AK128" s="28"/>
      <c r="AL128" s="28"/>
      <c r="AM128" s="28"/>
      <c r="AN128" s="27"/>
      <c r="AO128" s="24"/>
      <c r="AP128" s="24"/>
      <c r="AQ128" s="24"/>
      <c r="AR128" s="27"/>
    </row>
    <row r="129" spans="1:45" x14ac:dyDescent="0.3">
      <c r="A129" s="26"/>
      <c r="B129" s="24"/>
      <c r="C129" s="25"/>
      <c r="D129" s="26"/>
      <c r="E129" s="6"/>
      <c r="F129" s="24"/>
      <c r="G129" s="25"/>
      <c r="H129" s="27"/>
      <c r="I129" s="27"/>
      <c r="J129" s="28"/>
      <c r="K129" s="29"/>
      <c r="L129" s="29"/>
      <c r="M129" s="27"/>
      <c r="N129" s="27"/>
      <c r="O129" s="27"/>
      <c r="P129" s="63"/>
      <c r="Q129" s="25"/>
      <c r="R129" s="25"/>
      <c r="S129" s="67"/>
      <c r="T129" s="29"/>
      <c r="U129" s="28"/>
      <c r="V129" s="28"/>
      <c r="W129" s="28"/>
      <c r="X129" s="28"/>
      <c r="Y129" s="28"/>
      <c r="Z129" s="28"/>
      <c r="AA129" s="28"/>
      <c r="AB129" s="28"/>
      <c r="AC129" s="28"/>
      <c r="AD129" s="28"/>
      <c r="AE129" s="28"/>
      <c r="AF129" s="28"/>
      <c r="AG129" s="28"/>
      <c r="AH129" s="28"/>
      <c r="AI129" s="28"/>
      <c r="AJ129" s="28"/>
      <c r="AK129" s="28"/>
      <c r="AL129" s="28"/>
      <c r="AM129" s="28"/>
      <c r="AN129" s="27"/>
      <c r="AO129" s="24"/>
      <c r="AP129" s="24"/>
      <c r="AQ129" s="24"/>
      <c r="AR129" s="27"/>
    </row>
    <row r="130" spans="1:45" x14ac:dyDescent="0.3">
      <c r="A130" s="26"/>
      <c r="B130" s="24"/>
      <c r="C130" s="25"/>
      <c r="D130" s="26"/>
      <c r="E130" s="6"/>
      <c r="F130" s="24"/>
      <c r="G130" s="26"/>
      <c r="H130" s="27"/>
      <c r="I130" s="27"/>
      <c r="J130" s="28"/>
      <c r="K130" s="29"/>
      <c r="L130" s="29"/>
      <c r="M130" s="27"/>
      <c r="N130" s="27"/>
      <c r="O130" s="27"/>
      <c r="P130" s="63"/>
      <c r="Q130" s="25"/>
      <c r="R130" s="25"/>
      <c r="S130" s="67"/>
      <c r="T130" s="29"/>
      <c r="U130" s="28"/>
      <c r="V130" s="28"/>
      <c r="W130" s="28"/>
      <c r="X130" s="28"/>
      <c r="Y130" s="28"/>
      <c r="Z130" s="28"/>
      <c r="AA130" s="28"/>
      <c r="AB130" s="28"/>
      <c r="AC130" s="28"/>
      <c r="AD130" s="28"/>
      <c r="AE130" s="28"/>
      <c r="AF130" s="28"/>
      <c r="AG130" s="28"/>
      <c r="AH130" s="28"/>
      <c r="AI130" s="28"/>
      <c r="AJ130" s="28"/>
      <c r="AK130" s="28"/>
      <c r="AL130" s="28"/>
      <c r="AM130" s="28"/>
      <c r="AN130" s="27"/>
      <c r="AO130" s="24"/>
      <c r="AP130" s="24"/>
      <c r="AQ130" s="24"/>
      <c r="AR130" s="27"/>
    </row>
    <row r="131" spans="1:45" x14ac:dyDescent="0.3">
      <c r="A131" s="26"/>
      <c r="B131" s="24"/>
      <c r="C131" s="25"/>
      <c r="D131" s="26"/>
      <c r="E131" s="6"/>
      <c r="F131" s="24"/>
      <c r="G131" s="26"/>
      <c r="H131" s="27"/>
      <c r="I131" s="27"/>
      <c r="J131" s="28"/>
      <c r="K131" s="29"/>
      <c r="L131" s="28"/>
      <c r="M131" s="27"/>
      <c r="N131" s="27"/>
      <c r="O131" s="27"/>
      <c r="P131" s="63"/>
      <c r="Q131" s="25"/>
      <c r="R131" s="27"/>
      <c r="S131" s="67"/>
      <c r="T131" s="29"/>
      <c r="U131" s="29"/>
      <c r="V131" s="28"/>
      <c r="W131" s="28"/>
      <c r="X131" s="28"/>
      <c r="Y131" s="28"/>
      <c r="Z131" s="28"/>
      <c r="AA131" s="28"/>
      <c r="AB131" s="28"/>
      <c r="AC131" s="28"/>
      <c r="AD131" s="28"/>
      <c r="AE131" s="28"/>
      <c r="AF131" s="28"/>
      <c r="AG131" s="28"/>
      <c r="AH131" s="28"/>
      <c r="AI131" s="28"/>
      <c r="AJ131" s="28"/>
      <c r="AK131" s="28"/>
      <c r="AL131" s="28"/>
      <c r="AM131" s="28"/>
      <c r="AN131" s="27"/>
      <c r="AO131" s="24"/>
      <c r="AP131" s="24"/>
      <c r="AQ131" s="24"/>
      <c r="AR131" s="27"/>
      <c r="AS131" s="3"/>
    </row>
    <row r="132" spans="1:45" x14ac:dyDescent="0.3">
      <c r="A132" s="26"/>
      <c r="B132" s="24"/>
      <c r="C132" s="25"/>
      <c r="D132" s="26"/>
      <c r="E132" s="6"/>
      <c r="F132" s="24"/>
      <c r="G132" s="25"/>
      <c r="H132" s="27"/>
      <c r="I132" s="27"/>
      <c r="J132" s="28"/>
      <c r="K132" s="29"/>
      <c r="L132" s="29"/>
      <c r="M132" s="27"/>
      <c r="N132" s="27"/>
      <c r="O132" s="27"/>
      <c r="P132" s="63"/>
      <c r="Q132" s="25"/>
      <c r="R132" s="25"/>
      <c r="S132" s="67"/>
      <c r="T132" s="29"/>
      <c r="U132" s="28"/>
      <c r="V132" s="28"/>
      <c r="W132" s="28"/>
      <c r="X132" s="28"/>
      <c r="Y132" s="28"/>
      <c r="Z132" s="28"/>
      <c r="AA132" s="28"/>
      <c r="AB132" s="28"/>
      <c r="AC132" s="28"/>
      <c r="AD132" s="28"/>
      <c r="AE132" s="28"/>
      <c r="AF132" s="28"/>
      <c r="AG132" s="28"/>
      <c r="AH132" s="28"/>
      <c r="AI132" s="28"/>
      <c r="AJ132" s="28"/>
      <c r="AK132" s="28"/>
      <c r="AL132" s="28"/>
      <c r="AM132" s="28"/>
      <c r="AN132" s="27"/>
      <c r="AO132" s="24"/>
      <c r="AP132" s="24"/>
      <c r="AQ132" s="24"/>
      <c r="AR132" s="27"/>
      <c r="AS132" s="3"/>
    </row>
    <row r="133" spans="1:45" x14ac:dyDescent="0.3">
      <c r="A133" s="26"/>
      <c r="B133" s="24"/>
      <c r="C133" s="25"/>
      <c r="D133" s="26"/>
      <c r="E133" s="6"/>
      <c r="F133" s="24"/>
      <c r="G133" s="25"/>
      <c r="H133" s="27"/>
      <c r="I133" s="27"/>
      <c r="J133" s="28"/>
      <c r="K133" s="29"/>
      <c r="L133" s="29"/>
      <c r="M133" s="27"/>
      <c r="N133" s="27"/>
      <c r="O133" s="27"/>
      <c r="P133" s="63"/>
      <c r="Q133" s="25"/>
      <c r="R133" s="25"/>
      <c r="S133" s="67"/>
      <c r="T133" s="29"/>
      <c r="U133" s="28"/>
      <c r="V133" s="28"/>
      <c r="W133" s="28"/>
      <c r="X133" s="28"/>
      <c r="Y133" s="28"/>
      <c r="Z133" s="28"/>
      <c r="AA133" s="28"/>
      <c r="AB133" s="28"/>
      <c r="AC133" s="28"/>
      <c r="AD133" s="28"/>
      <c r="AE133" s="28"/>
      <c r="AF133" s="28"/>
      <c r="AG133" s="28"/>
      <c r="AH133" s="28"/>
      <c r="AI133" s="28"/>
      <c r="AJ133" s="28"/>
      <c r="AK133" s="28"/>
      <c r="AL133" s="28"/>
      <c r="AM133" s="28"/>
      <c r="AN133" s="27"/>
      <c r="AO133" s="24"/>
      <c r="AP133" s="24"/>
      <c r="AQ133" s="24"/>
      <c r="AR133" s="27"/>
    </row>
    <row r="134" spans="1:45" x14ac:dyDescent="0.3">
      <c r="A134" s="26"/>
      <c r="B134" s="24"/>
      <c r="C134" s="25"/>
      <c r="D134" s="26"/>
      <c r="E134" s="6"/>
      <c r="F134" s="24"/>
      <c r="G134" s="26"/>
      <c r="H134" s="27"/>
      <c r="I134" s="27"/>
      <c r="J134" s="28"/>
      <c r="K134" s="29"/>
      <c r="L134" s="29"/>
      <c r="M134" s="27"/>
      <c r="N134" s="27"/>
      <c r="O134" s="27"/>
      <c r="P134" s="63"/>
      <c r="Q134" s="25"/>
      <c r="R134" s="67"/>
      <c r="S134" s="67"/>
      <c r="T134" s="29"/>
      <c r="U134" s="28"/>
      <c r="V134" s="28"/>
      <c r="W134" s="28"/>
      <c r="X134" s="28"/>
      <c r="Y134" s="28"/>
      <c r="Z134" s="28"/>
      <c r="AA134" s="28"/>
      <c r="AB134" s="28"/>
      <c r="AC134" s="28"/>
      <c r="AD134" s="28"/>
      <c r="AE134" s="28"/>
      <c r="AF134" s="28"/>
      <c r="AG134" s="28"/>
      <c r="AH134" s="28"/>
      <c r="AI134" s="28"/>
      <c r="AJ134" s="28"/>
      <c r="AK134" s="28"/>
      <c r="AL134" s="28"/>
      <c r="AM134" s="28"/>
      <c r="AN134" s="27"/>
      <c r="AO134" s="24"/>
      <c r="AP134" s="24"/>
      <c r="AQ134" s="24"/>
      <c r="AR134" s="27"/>
    </row>
    <row r="135" spans="1:45" x14ac:dyDescent="0.3">
      <c r="A135" s="26"/>
      <c r="B135" s="24"/>
      <c r="C135" s="25"/>
      <c r="D135" s="26"/>
      <c r="E135" s="6"/>
      <c r="F135" s="24"/>
      <c r="G135" s="25"/>
      <c r="H135" s="27"/>
      <c r="I135" s="27"/>
      <c r="J135" s="28"/>
      <c r="K135" s="29"/>
      <c r="L135" s="29"/>
      <c r="M135" s="27"/>
      <c r="N135" s="27"/>
      <c r="O135" s="27"/>
      <c r="P135" s="63"/>
      <c r="Q135" s="25"/>
      <c r="R135" s="67"/>
      <c r="S135" s="68"/>
      <c r="T135" s="29"/>
      <c r="U135" s="28"/>
      <c r="V135" s="28"/>
      <c r="W135" s="28"/>
      <c r="X135" s="28"/>
      <c r="Y135" s="28"/>
      <c r="Z135" s="28"/>
      <c r="AA135" s="28"/>
      <c r="AB135" s="28"/>
      <c r="AC135" s="28"/>
      <c r="AD135" s="28"/>
      <c r="AE135" s="28"/>
      <c r="AF135" s="28"/>
      <c r="AG135" s="28"/>
      <c r="AH135" s="28"/>
      <c r="AI135" s="28"/>
      <c r="AJ135" s="28"/>
      <c r="AK135" s="28"/>
      <c r="AL135" s="28"/>
      <c r="AM135" s="28"/>
      <c r="AN135" s="27"/>
      <c r="AO135" s="24"/>
      <c r="AP135" s="24"/>
      <c r="AQ135" s="24"/>
      <c r="AR135" s="27"/>
    </row>
    <row r="136" spans="1:45" x14ac:dyDescent="0.3">
      <c r="A136" s="26"/>
      <c r="B136" s="24"/>
      <c r="C136" s="25"/>
      <c r="D136" s="26"/>
      <c r="E136" s="6"/>
      <c r="F136" s="24"/>
      <c r="G136" s="25"/>
      <c r="H136" s="27"/>
      <c r="I136" s="27"/>
      <c r="J136" s="28"/>
      <c r="K136" s="29"/>
      <c r="L136" s="29"/>
      <c r="M136" s="24"/>
      <c r="N136" s="27"/>
      <c r="O136" s="27"/>
      <c r="P136" s="63"/>
      <c r="Q136" s="25"/>
      <c r="R136" s="67"/>
      <c r="S136" s="25"/>
      <c r="T136" s="29"/>
      <c r="U136" s="28"/>
      <c r="V136" s="28"/>
      <c r="W136" s="28"/>
      <c r="X136" s="28"/>
      <c r="Y136" s="28"/>
      <c r="Z136" s="28"/>
      <c r="AA136" s="28"/>
      <c r="AB136" s="28"/>
      <c r="AC136" s="28"/>
      <c r="AD136" s="28"/>
      <c r="AE136" s="28"/>
      <c r="AF136" s="28"/>
      <c r="AG136" s="28"/>
      <c r="AH136" s="28"/>
      <c r="AI136" s="28"/>
      <c r="AJ136" s="28"/>
      <c r="AK136" s="28"/>
      <c r="AL136" s="28"/>
      <c r="AM136" s="28"/>
      <c r="AN136" s="27"/>
      <c r="AO136" s="24"/>
      <c r="AP136" s="24"/>
      <c r="AQ136" s="24"/>
      <c r="AR136" s="27"/>
    </row>
    <row r="137" spans="1:45" x14ac:dyDescent="0.3">
      <c r="A137" s="26"/>
      <c r="B137" s="24"/>
      <c r="C137" s="25"/>
      <c r="D137" s="26"/>
      <c r="E137" s="6"/>
      <c r="F137" s="24"/>
      <c r="G137" s="26"/>
      <c r="H137" s="27"/>
      <c r="I137" s="27"/>
      <c r="J137" s="28"/>
      <c r="K137" s="29"/>
      <c r="L137" s="29"/>
      <c r="M137" s="27"/>
      <c r="N137" s="27"/>
      <c r="O137" s="27"/>
      <c r="P137" s="63"/>
      <c r="Q137" s="25"/>
      <c r="R137" s="67"/>
      <c r="S137" s="67"/>
      <c r="T137" s="29"/>
      <c r="U137" s="28"/>
      <c r="V137" s="28"/>
      <c r="W137" s="28"/>
      <c r="X137" s="28"/>
      <c r="Y137" s="28"/>
      <c r="Z137" s="28"/>
      <c r="AA137" s="28"/>
      <c r="AB137" s="28"/>
      <c r="AC137" s="28"/>
      <c r="AD137" s="28"/>
      <c r="AE137" s="28"/>
      <c r="AF137" s="28"/>
      <c r="AG137" s="28"/>
      <c r="AH137" s="28"/>
      <c r="AI137" s="28"/>
      <c r="AJ137" s="28"/>
      <c r="AK137" s="28"/>
      <c r="AL137" s="28"/>
      <c r="AM137" s="28"/>
      <c r="AN137" s="27"/>
      <c r="AO137" s="24"/>
      <c r="AP137" s="24"/>
      <c r="AQ137" s="24"/>
      <c r="AR137" s="27"/>
    </row>
    <row r="138" spans="1:45" x14ac:dyDescent="0.3">
      <c r="A138" s="26"/>
      <c r="B138" s="24"/>
      <c r="C138" s="25"/>
      <c r="D138" s="26"/>
      <c r="E138" s="6"/>
      <c r="F138" s="24"/>
      <c r="G138" s="25"/>
      <c r="H138" s="27"/>
      <c r="I138" s="27"/>
      <c r="J138" s="28"/>
      <c r="K138" s="29"/>
      <c r="L138" s="29"/>
      <c r="M138" s="27"/>
      <c r="N138" s="27"/>
      <c r="O138" s="27"/>
      <c r="P138" s="63"/>
      <c r="Q138" s="25"/>
      <c r="R138" s="67"/>
      <c r="S138" s="67"/>
      <c r="T138" s="29"/>
      <c r="U138" s="28"/>
      <c r="V138" s="28"/>
      <c r="W138" s="28"/>
      <c r="X138" s="28"/>
      <c r="Y138" s="28"/>
      <c r="Z138" s="28"/>
      <c r="AA138" s="28"/>
      <c r="AB138" s="28"/>
      <c r="AC138" s="28"/>
      <c r="AD138" s="28"/>
      <c r="AE138" s="28"/>
      <c r="AF138" s="28"/>
      <c r="AG138" s="28"/>
      <c r="AH138" s="28"/>
      <c r="AI138" s="28"/>
      <c r="AJ138" s="28"/>
      <c r="AK138" s="28"/>
      <c r="AL138" s="28"/>
      <c r="AM138" s="28"/>
      <c r="AN138" s="27"/>
      <c r="AO138" s="24"/>
      <c r="AP138" s="24"/>
      <c r="AQ138" s="24"/>
      <c r="AR138" s="27"/>
    </row>
    <row r="139" spans="1:45" x14ac:dyDescent="0.3">
      <c r="A139" s="26"/>
      <c r="B139" s="24"/>
      <c r="C139" s="25"/>
      <c r="D139" s="26"/>
      <c r="E139" s="6"/>
      <c r="F139" s="24"/>
      <c r="G139" s="26"/>
      <c r="H139" s="27"/>
      <c r="I139" s="27"/>
      <c r="J139" s="28"/>
      <c r="K139" s="29"/>
      <c r="L139" s="29"/>
      <c r="M139" s="27"/>
      <c r="N139" s="27"/>
      <c r="O139" s="27"/>
      <c r="P139" s="63"/>
      <c r="Q139" s="25"/>
      <c r="R139" s="67"/>
      <c r="S139" s="67"/>
      <c r="T139" s="29"/>
      <c r="U139" s="28"/>
      <c r="V139" s="28"/>
      <c r="W139" s="28"/>
      <c r="X139" s="28"/>
      <c r="Y139" s="28"/>
      <c r="Z139" s="28"/>
      <c r="AA139" s="28"/>
      <c r="AB139" s="28"/>
      <c r="AC139" s="28"/>
      <c r="AD139" s="28"/>
      <c r="AE139" s="28"/>
      <c r="AF139" s="28"/>
      <c r="AG139" s="28"/>
      <c r="AH139" s="28"/>
      <c r="AI139" s="28"/>
      <c r="AJ139" s="28"/>
      <c r="AK139" s="28"/>
      <c r="AL139" s="28"/>
      <c r="AM139" s="28"/>
      <c r="AN139" s="27"/>
      <c r="AO139" s="24"/>
      <c r="AP139" s="24"/>
      <c r="AQ139" s="24"/>
      <c r="AR139" s="27"/>
    </row>
    <row r="140" spans="1:45" x14ac:dyDescent="0.3">
      <c r="A140" s="26"/>
      <c r="B140" s="24"/>
      <c r="C140" s="25"/>
      <c r="D140" s="26"/>
      <c r="E140" s="6"/>
      <c r="F140" s="24"/>
      <c r="G140" s="26"/>
      <c r="H140" s="27"/>
      <c r="I140" s="27"/>
      <c r="J140" s="28"/>
      <c r="K140" s="29"/>
      <c r="L140" s="29"/>
      <c r="M140" s="27"/>
      <c r="N140" s="27"/>
      <c r="O140" s="27"/>
      <c r="P140" s="63"/>
      <c r="Q140" s="25"/>
      <c r="R140" s="67"/>
      <c r="S140" s="67"/>
      <c r="T140" s="29"/>
      <c r="U140" s="28"/>
      <c r="V140" s="28"/>
      <c r="W140" s="28"/>
      <c r="X140" s="28"/>
      <c r="Y140" s="28"/>
      <c r="Z140" s="28"/>
      <c r="AA140" s="28"/>
      <c r="AB140" s="28"/>
      <c r="AC140" s="28"/>
      <c r="AD140" s="28"/>
      <c r="AE140" s="28"/>
      <c r="AF140" s="28"/>
      <c r="AG140" s="28"/>
      <c r="AH140" s="28"/>
      <c r="AI140" s="28"/>
      <c r="AJ140" s="28"/>
      <c r="AK140" s="28"/>
      <c r="AL140" s="28"/>
      <c r="AM140" s="28"/>
      <c r="AN140" s="27"/>
      <c r="AO140" s="24"/>
      <c r="AP140" s="24"/>
      <c r="AQ140" s="24"/>
      <c r="AR140" s="27"/>
    </row>
    <row r="141" spans="1:45" x14ac:dyDescent="0.3">
      <c r="A141" s="26"/>
      <c r="B141" s="24"/>
      <c r="C141" s="25"/>
      <c r="D141" s="26"/>
      <c r="E141" s="6"/>
      <c r="F141" s="24"/>
      <c r="G141" s="26"/>
      <c r="H141" s="27"/>
      <c r="I141" s="27"/>
      <c r="J141" s="28"/>
      <c r="K141" s="29"/>
      <c r="L141" s="29"/>
      <c r="M141" s="27"/>
      <c r="N141" s="27"/>
      <c r="O141" s="27"/>
      <c r="P141" s="63"/>
      <c r="Q141" s="25"/>
      <c r="R141" s="25"/>
      <c r="S141" s="73"/>
      <c r="T141" s="29"/>
      <c r="U141" s="28"/>
      <c r="V141" s="28"/>
      <c r="W141" s="28"/>
      <c r="X141" s="28"/>
      <c r="Y141" s="28"/>
      <c r="Z141" s="28"/>
      <c r="AA141" s="28"/>
      <c r="AB141" s="28"/>
      <c r="AC141" s="28"/>
      <c r="AD141" s="28"/>
      <c r="AE141" s="28"/>
      <c r="AF141" s="28"/>
      <c r="AG141" s="28"/>
      <c r="AH141" s="28"/>
      <c r="AI141" s="28"/>
      <c r="AJ141" s="28"/>
      <c r="AK141" s="28"/>
      <c r="AL141" s="28"/>
      <c r="AM141" s="28"/>
      <c r="AN141" s="27"/>
      <c r="AO141" s="24"/>
      <c r="AP141" s="24"/>
      <c r="AQ141" s="24"/>
      <c r="AR141" s="27"/>
    </row>
    <row r="142" spans="1:45" x14ac:dyDescent="0.3">
      <c r="A142" s="26"/>
      <c r="B142" s="24"/>
      <c r="C142" s="25"/>
      <c r="D142" s="26"/>
      <c r="E142" s="6"/>
      <c r="F142" s="24"/>
      <c r="G142" s="25"/>
      <c r="H142" s="27"/>
      <c r="I142" s="27"/>
      <c r="J142" s="28"/>
      <c r="K142" s="29"/>
      <c r="L142" s="29"/>
      <c r="M142" s="27"/>
      <c r="N142" s="27"/>
      <c r="O142" s="27"/>
      <c r="P142" s="63"/>
      <c r="Q142" s="25"/>
      <c r="R142" s="25"/>
      <c r="S142" s="67"/>
      <c r="T142" s="29"/>
      <c r="U142" s="28"/>
      <c r="V142" s="28"/>
      <c r="W142" s="28"/>
      <c r="X142" s="28"/>
      <c r="Y142" s="28"/>
      <c r="Z142" s="28"/>
      <c r="AA142" s="28"/>
      <c r="AB142" s="28"/>
      <c r="AC142" s="28"/>
      <c r="AD142" s="28"/>
      <c r="AE142" s="28"/>
      <c r="AF142" s="28"/>
      <c r="AG142" s="28"/>
      <c r="AH142" s="28"/>
      <c r="AI142" s="28"/>
      <c r="AJ142" s="28"/>
      <c r="AK142" s="28"/>
      <c r="AL142" s="28"/>
      <c r="AM142" s="28"/>
      <c r="AN142" s="27"/>
      <c r="AO142" s="24"/>
      <c r="AP142" s="24"/>
      <c r="AQ142" s="24"/>
      <c r="AR142" s="27"/>
    </row>
    <row r="143" spans="1:45" x14ac:dyDescent="0.3">
      <c r="A143" s="26"/>
      <c r="B143" s="24"/>
      <c r="C143" s="25"/>
      <c r="D143" s="26"/>
      <c r="E143" s="6"/>
      <c r="F143" s="24"/>
      <c r="G143" s="25"/>
      <c r="H143" s="27"/>
      <c r="I143" s="27"/>
      <c r="J143" s="28"/>
      <c r="K143" s="29"/>
      <c r="L143" s="29"/>
      <c r="M143" s="27"/>
      <c r="N143" s="27"/>
      <c r="O143" s="27"/>
      <c r="P143" s="63"/>
      <c r="Q143" s="25"/>
      <c r="R143" s="67"/>
      <c r="S143" s="67"/>
      <c r="T143" s="29"/>
      <c r="U143" s="28"/>
      <c r="V143" s="28"/>
      <c r="W143" s="28"/>
      <c r="X143" s="28"/>
      <c r="Y143" s="28"/>
      <c r="Z143" s="28"/>
      <c r="AA143" s="28"/>
      <c r="AB143" s="28"/>
      <c r="AC143" s="28"/>
      <c r="AD143" s="28"/>
      <c r="AE143" s="28"/>
      <c r="AF143" s="28"/>
      <c r="AG143" s="28"/>
      <c r="AH143" s="28"/>
      <c r="AI143" s="28"/>
      <c r="AJ143" s="28"/>
      <c r="AK143" s="28"/>
      <c r="AL143" s="28"/>
      <c r="AM143" s="28"/>
      <c r="AN143" s="27"/>
      <c r="AO143" s="24"/>
      <c r="AP143" s="24"/>
      <c r="AQ143" s="24"/>
      <c r="AR143" s="27"/>
    </row>
    <row r="144" spans="1:45" x14ac:dyDescent="0.3">
      <c r="A144" s="26"/>
      <c r="B144" s="24"/>
      <c r="C144" s="25"/>
      <c r="D144" s="26"/>
      <c r="E144" s="6"/>
      <c r="F144" s="24"/>
      <c r="G144" s="26"/>
      <c r="H144" s="27"/>
      <c r="I144" s="27"/>
      <c r="J144" s="28"/>
      <c r="K144" s="29"/>
      <c r="L144" s="29"/>
      <c r="M144" s="27"/>
      <c r="N144" s="27"/>
      <c r="O144" s="27"/>
      <c r="P144" s="63"/>
      <c r="Q144" s="25"/>
      <c r="R144" s="67"/>
      <c r="S144" s="67"/>
      <c r="T144" s="29"/>
      <c r="U144" s="28"/>
      <c r="V144" s="28"/>
      <c r="W144" s="28"/>
      <c r="X144" s="28"/>
      <c r="Y144" s="28"/>
      <c r="Z144" s="28"/>
      <c r="AA144" s="28"/>
      <c r="AB144" s="28"/>
      <c r="AC144" s="28"/>
      <c r="AD144" s="28"/>
      <c r="AE144" s="28"/>
      <c r="AF144" s="28"/>
      <c r="AG144" s="28"/>
      <c r="AH144" s="28"/>
      <c r="AI144" s="28"/>
      <c r="AJ144" s="28"/>
      <c r="AK144" s="28"/>
      <c r="AL144" s="28"/>
      <c r="AM144" s="28"/>
      <c r="AN144" s="27"/>
      <c r="AO144" s="24"/>
      <c r="AP144" s="24"/>
      <c r="AQ144" s="24"/>
      <c r="AR144" s="27"/>
    </row>
    <row r="145" spans="1:44" x14ac:dyDescent="0.3">
      <c r="A145" s="26"/>
      <c r="B145" s="24"/>
      <c r="C145" s="25"/>
      <c r="D145" s="26"/>
      <c r="E145" s="6"/>
      <c r="F145" s="24"/>
      <c r="G145" s="25"/>
      <c r="H145" s="27"/>
      <c r="I145" s="27"/>
      <c r="J145" s="28"/>
      <c r="K145" s="29"/>
      <c r="L145" s="29"/>
      <c r="M145" s="27"/>
      <c r="N145" s="27"/>
      <c r="O145" s="27"/>
      <c r="P145" s="63"/>
      <c r="Q145" s="25"/>
      <c r="R145" s="25"/>
      <c r="S145" s="67"/>
      <c r="T145" s="29"/>
      <c r="U145" s="28"/>
      <c r="V145" s="28"/>
      <c r="W145" s="28"/>
      <c r="X145" s="28"/>
      <c r="Y145" s="28"/>
      <c r="Z145" s="28"/>
      <c r="AA145" s="28"/>
      <c r="AB145" s="28"/>
      <c r="AC145" s="28"/>
      <c r="AD145" s="28"/>
      <c r="AE145" s="28"/>
      <c r="AF145" s="28"/>
      <c r="AG145" s="28"/>
      <c r="AH145" s="28"/>
      <c r="AI145" s="28"/>
      <c r="AJ145" s="28"/>
      <c r="AK145" s="28"/>
      <c r="AL145" s="28"/>
      <c r="AM145" s="28"/>
      <c r="AN145" s="27"/>
      <c r="AO145" s="24"/>
      <c r="AP145" s="24"/>
      <c r="AQ145" s="24"/>
      <c r="AR145" s="27"/>
    </row>
    <row r="146" spans="1:44" x14ac:dyDescent="0.3">
      <c r="A146" s="26"/>
      <c r="B146" s="24"/>
      <c r="C146" s="25"/>
      <c r="D146" s="26"/>
      <c r="E146" s="6"/>
      <c r="F146" s="24"/>
      <c r="G146" s="26"/>
      <c r="H146" s="27"/>
      <c r="I146" s="27"/>
      <c r="J146" s="28"/>
      <c r="K146" s="29"/>
      <c r="L146" s="29"/>
      <c r="M146" s="27"/>
      <c r="N146" s="27"/>
      <c r="O146" s="27"/>
      <c r="P146" s="63"/>
      <c r="Q146" s="25"/>
      <c r="R146" s="67"/>
      <c r="S146" s="67"/>
      <c r="T146" s="29"/>
      <c r="U146" s="28"/>
      <c r="V146" s="28"/>
      <c r="W146" s="28"/>
      <c r="X146" s="28"/>
      <c r="Y146" s="28"/>
      <c r="Z146" s="28"/>
      <c r="AA146" s="28"/>
      <c r="AB146" s="28"/>
      <c r="AC146" s="28"/>
      <c r="AD146" s="28"/>
      <c r="AE146" s="28"/>
      <c r="AF146" s="28"/>
      <c r="AG146" s="28"/>
      <c r="AH146" s="28"/>
      <c r="AI146" s="28"/>
      <c r="AJ146" s="28"/>
      <c r="AK146" s="28"/>
      <c r="AL146" s="28"/>
      <c r="AM146" s="28"/>
      <c r="AN146" s="27"/>
      <c r="AO146" s="24"/>
      <c r="AP146" s="24"/>
      <c r="AQ146" s="24"/>
      <c r="AR146" s="27"/>
    </row>
    <row r="147" spans="1:44" x14ac:dyDescent="0.3">
      <c r="A147" s="26"/>
      <c r="B147" s="24"/>
      <c r="C147" s="25"/>
      <c r="D147" s="26"/>
      <c r="E147" s="27"/>
      <c r="F147" s="24"/>
      <c r="G147" s="25"/>
      <c r="H147" s="27"/>
      <c r="I147" s="27"/>
      <c r="J147" s="28"/>
      <c r="K147" s="29"/>
      <c r="L147" s="29"/>
      <c r="M147" s="27"/>
      <c r="N147" s="27"/>
      <c r="O147" s="27"/>
      <c r="P147" s="63"/>
      <c r="Q147" s="25"/>
      <c r="R147" s="25"/>
      <c r="S147" s="67"/>
      <c r="T147" s="29"/>
      <c r="U147" s="28"/>
      <c r="V147" s="28"/>
      <c r="W147" s="28"/>
      <c r="X147" s="28"/>
      <c r="Y147" s="28"/>
      <c r="Z147" s="28"/>
      <c r="AA147" s="28"/>
      <c r="AB147" s="28"/>
      <c r="AC147" s="28"/>
      <c r="AD147" s="28"/>
      <c r="AE147" s="28"/>
      <c r="AF147" s="28"/>
      <c r="AG147" s="28"/>
      <c r="AH147" s="28"/>
      <c r="AI147" s="28"/>
      <c r="AJ147" s="28"/>
      <c r="AK147" s="28"/>
      <c r="AL147" s="28"/>
      <c r="AM147" s="28"/>
      <c r="AN147" s="27"/>
      <c r="AO147" s="24"/>
      <c r="AP147" s="24"/>
      <c r="AQ147" s="24"/>
      <c r="AR147" s="27"/>
    </row>
    <row r="148" spans="1:44" x14ac:dyDescent="0.3">
      <c r="A148" s="26"/>
      <c r="B148" s="24"/>
      <c r="C148" s="25"/>
      <c r="D148" s="26"/>
      <c r="E148" s="6"/>
      <c r="F148" s="24"/>
      <c r="G148" s="26"/>
      <c r="H148" s="27"/>
      <c r="I148" s="27"/>
      <c r="J148" s="28"/>
      <c r="K148" s="29"/>
      <c r="L148" s="29"/>
      <c r="M148" s="27"/>
      <c r="N148" s="27"/>
      <c r="O148" s="27"/>
      <c r="P148" s="63"/>
      <c r="Q148" s="25"/>
      <c r="R148" s="25"/>
      <c r="S148" s="67"/>
      <c r="T148" s="29"/>
      <c r="U148" s="28"/>
      <c r="V148" s="28"/>
      <c r="W148" s="28"/>
      <c r="X148" s="28"/>
      <c r="Y148" s="28"/>
      <c r="Z148" s="28"/>
      <c r="AA148" s="28"/>
      <c r="AB148" s="28"/>
      <c r="AC148" s="28"/>
      <c r="AD148" s="28"/>
      <c r="AE148" s="28"/>
      <c r="AF148" s="28"/>
      <c r="AG148" s="28"/>
      <c r="AH148" s="28"/>
      <c r="AI148" s="28"/>
      <c r="AJ148" s="28"/>
      <c r="AK148" s="28"/>
      <c r="AL148" s="28"/>
      <c r="AM148" s="28"/>
      <c r="AN148" s="27"/>
      <c r="AO148" s="24"/>
      <c r="AP148" s="24"/>
      <c r="AQ148" s="24"/>
      <c r="AR148" s="27"/>
    </row>
    <row r="149" spans="1:44" x14ac:dyDescent="0.3">
      <c r="A149" s="26"/>
      <c r="B149" s="24"/>
      <c r="C149" s="25"/>
      <c r="D149" s="26"/>
      <c r="E149" s="6"/>
      <c r="F149" s="24"/>
      <c r="G149" s="25"/>
      <c r="H149" s="27"/>
      <c r="I149" s="27"/>
      <c r="J149" s="28"/>
      <c r="K149" s="29"/>
      <c r="L149" s="29"/>
      <c r="M149" s="27"/>
      <c r="N149" s="27"/>
      <c r="O149" s="27"/>
      <c r="P149" s="63"/>
      <c r="Q149" s="25"/>
      <c r="R149" s="25"/>
      <c r="S149" s="67"/>
      <c r="T149" s="29"/>
      <c r="U149" s="28"/>
      <c r="V149" s="28"/>
      <c r="W149" s="28"/>
      <c r="X149" s="28"/>
      <c r="Y149" s="28"/>
      <c r="Z149" s="28"/>
      <c r="AA149" s="28"/>
      <c r="AB149" s="28"/>
      <c r="AC149" s="28"/>
      <c r="AD149" s="28"/>
      <c r="AE149" s="28"/>
      <c r="AF149" s="28"/>
      <c r="AG149" s="28"/>
      <c r="AH149" s="28"/>
      <c r="AI149" s="28"/>
      <c r="AJ149" s="28"/>
      <c r="AK149" s="28"/>
      <c r="AL149" s="28"/>
      <c r="AM149" s="28"/>
      <c r="AN149" s="27"/>
      <c r="AO149" s="24"/>
      <c r="AP149" s="24"/>
      <c r="AQ149" s="24"/>
      <c r="AR149" s="27"/>
    </row>
    <row r="150" spans="1:44" x14ac:dyDescent="0.3">
      <c r="A150" s="26"/>
      <c r="B150" s="24"/>
      <c r="C150" s="25"/>
      <c r="D150" s="26"/>
      <c r="E150" s="6"/>
      <c r="F150" s="24"/>
      <c r="G150" s="26"/>
      <c r="H150" s="27"/>
      <c r="I150" s="27"/>
      <c r="J150" s="28"/>
      <c r="K150" s="29"/>
      <c r="L150" s="29"/>
      <c r="M150" s="27"/>
      <c r="N150" s="27"/>
      <c r="O150" s="27"/>
      <c r="P150" s="63"/>
      <c r="Q150" s="25"/>
      <c r="R150" s="25"/>
      <c r="S150" s="67"/>
      <c r="T150" s="29"/>
      <c r="U150" s="28"/>
      <c r="V150" s="28"/>
      <c r="W150" s="28"/>
      <c r="X150" s="28"/>
      <c r="Y150" s="28"/>
      <c r="Z150" s="28"/>
      <c r="AA150" s="28"/>
      <c r="AB150" s="28"/>
      <c r="AC150" s="28"/>
      <c r="AD150" s="28"/>
      <c r="AE150" s="28"/>
      <c r="AF150" s="28"/>
      <c r="AG150" s="28"/>
      <c r="AH150" s="28"/>
      <c r="AI150" s="28"/>
      <c r="AJ150" s="28"/>
      <c r="AK150" s="28"/>
      <c r="AL150" s="28"/>
      <c r="AM150" s="28"/>
      <c r="AN150" s="27"/>
      <c r="AO150" s="24"/>
      <c r="AP150" s="24"/>
      <c r="AQ150" s="24"/>
      <c r="AR150" s="27"/>
    </row>
    <row r="151" spans="1:44" x14ac:dyDescent="0.3">
      <c r="A151" s="26"/>
      <c r="B151" s="24"/>
      <c r="C151" s="25"/>
      <c r="D151" s="26"/>
      <c r="E151" s="6"/>
      <c r="F151" s="24"/>
      <c r="G151" s="25"/>
      <c r="H151" s="27"/>
      <c r="I151" s="27"/>
      <c r="J151" s="28"/>
      <c r="K151" s="29"/>
      <c r="L151" s="29"/>
      <c r="M151" s="27"/>
      <c r="N151" s="27"/>
      <c r="O151" s="27"/>
      <c r="P151" s="63"/>
      <c r="Q151" s="25"/>
      <c r="R151" s="25"/>
      <c r="S151" s="67"/>
      <c r="T151" s="29"/>
      <c r="U151" s="28"/>
      <c r="V151" s="28"/>
      <c r="W151" s="28"/>
      <c r="X151" s="28"/>
      <c r="Y151" s="28"/>
      <c r="Z151" s="28"/>
      <c r="AA151" s="28"/>
      <c r="AB151" s="28"/>
      <c r="AC151" s="28"/>
      <c r="AD151" s="28"/>
      <c r="AE151" s="28"/>
      <c r="AF151" s="28"/>
      <c r="AG151" s="28"/>
      <c r="AH151" s="28"/>
      <c r="AI151" s="28"/>
      <c r="AJ151" s="28"/>
      <c r="AK151" s="28"/>
      <c r="AL151" s="28"/>
      <c r="AM151" s="28"/>
      <c r="AN151" s="27"/>
      <c r="AO151" s="24"/>
      <c r="AP151" s="24"/>
      <c r="AQ151" s="24"/>
      <c r="AR151" s="27"/>
    </row>
    <row r="152" spans="1:44" x14ac:dyDescent="0.3">
      <c r="A152" s="26"/>
      <c r="B152" s="24"/>
      <c r="C152" s="25"/>
      <c r="D152" s="26"/>
      <c r="E152" s="6"/>
      <c r="F152" s="24"/>
      <c r="G152" s="26"/>
      <c r="H152" s="27"/>
      <c r="I152" s="27"/>
      <c r="J152" s="28"/>
      <c r="K152" s="29"/>
      <c r="L152" s="29"/>
      <c r="M152" s="27"/>
      <c r="N152" s="27"/>
      <c r="O152" s="27"/>
      <c r="P152" s="63"/>
      <c r="Q152" s="25"/>
      <c r="R152" s="25"/>
      <c r="S152" s="67"/>
      <c r="T152" s="29"/>
      <c r="U152" s="28"/>
      <c r="V152" s="28"/>
      <c r="W152" s="28"/>
      <c r="X152" s="28"/>
      <c r="Y152" s="28"/>
      <c r="Z152" s="28"/>
      <c r="AA152" s="28"/>
      <c r="AB152" s="28"/>
      <c r="AC152" s="28"/>
      <c r="AD152" s="28"/>
      <c r="AE152" s="28"/>
      <c r="AF152" s="28"/>
      <c r="AG152" s="28"/>
      <c r="AH152" s="28"/>
      <c r="AI152" s="28"/>
      <c r="AJ152" s="28"/>
      <c r="AK152" s="28"/>
      <c r="AL152" s="28"/>
      <c r="AM152" s="28"/>
      <c r="AN152" s="27"/>
      <c r="AO152" s="24"/>
      <c r="AP152" s="24"/>
      <c r="AQ152" s="24"/>
      <c r="AR152" s="27"/>
    </row>
    <row r="153" spans="1:44" x14ac:dyDescent="0.3">
      <c r="A153" s="26"/>
      <c r="B153" s="24"/>
      <c r="C153" s="25"/>
      <c r="D153" s="26"/>
      <c r="E153" s="6"/>
      <c r="F153" s="24"/>
      <c r="G153" s="26"/>
      <c r="H153" s="27"/>
      <c r="I153" s="27"/>
      <c r="J153" s="28"/>
      <c r="K153" s="29"/>
      <c r="L153" s="29"/>
      <c r="M153" s="27"/>
      <c r="N153" s="27"/>
      <c r="O153" s="27"/>
      <c r="P153" s="63"/>
      <c r="Q153" s="25"/>
      <c r="R153" s="25"/>
      <c r="S153" s="68"/>
      <c r="T153" s="29"/>
      <c r="U153" s="49"/>
      <c r="V153" s="28"/>
      <c r="W153" s="28"/>
      <c r="X153" s="28"/>
      <c r="Y153" s="28"/>
      <c r="Z153" s="28"/>
      <c r="AA153" s="28"/>
      <c r="AB153" s="28"/>
      <c r="AC153" s="28"/>
      <c r="AD153" s="28"/>
      <c r="AE153" s="28"/>
      <c r="AF153" s="28"/>
      <c r="AG153" s="28"/>
      <c r="AH153" s="28"/>
      <c r="AI153" s="28"/>
      <c r="AJ153" s="28"/>
      <c r="AK153" s="28"/>
      <c r="AL153" s="28"/>
      <c r="AM153" s="28"/>
      <c r="AN153" s="27"/>
      <c r="AO153" s="24"/>
      <c r="AP153" s="24"/>
      <c r="AQ153" s="24"/>
      <c r="AR153" s="27"/>
    </row>
    <row r="154" spans="1:44" x14ac:dyDescent="0.3">
      <c r="A154" s="26"/>
      <c r="B154" s="24"/>
      <c r="C154" s="25"/>
      <c r="D154" s="26"/>
      <c r="E154" s="6"/>
      <c r="F154" s="24"/>
      <c r="G154" s="26"/>
      <c r="H154" s="27"/>
      <c r="I154" s="27"/>
      <c r="J154" s="28"/>
      <c r="K154" s="29"/>
      <c r="L154" s="29"/>
      <c r="M154" s="27"/>
      <c r="N154" s="27"/>
      <c r="O154" s="27"/>
      <c r="P154" s="63"/>
      <c r="Q154" s="25"/>
      <c r="R154" s="25"/>
      <c r="S154" s="67"/>
      <c r="T154" s="29"/>
      <c r="U154" s="28"/>
      <c r="V154" s="28"/>
      <c r="W154" s="28"/>
      <c r="X154" s="28"/>
      <c r="Y154" s="28"/>
      <c r="Z154" s="28"/>
      <c r="AA154" s="28"/>
      <c r="AB154" s="28"/>
      <c r="AC154" s="28"/>
      <c r="AD154" s="28"/>
      <c r="AE154" s="28"/>
      <c r="AF154" s="28"/>
      <c r="AG154" s="28"/>
      <c r="AH154" s="28"/>
      <c r="AI154" s="28"/>
      <c r="AJ154" s="28"/>
      <c r="AK154" s="28"/>
      <c r="AL154" s="28"/>
      <c r="AM154" s="28"/>
      <c r="AN154" s="27"/>
      <c r="AO154" s="24"/>
      <c r="AP154" s="24"/>
      <c r="AQ154" s="24"/>
      <c r="AR154" s="27"/>
    </row>
    <row r="155" spans="1:44" x14ac:dyDescent="0.3">
      <c r="A155" s="26"/>
      <c r="B155" s="24"/>
      <c r="C155" s="25"/>
      <c r="D155" s="26"/>
      <c r="E155" s="6"/>
      <c r="F155" s="24"/>
      <c r="G155" s="26"/>
      <c r="H155" s="27"/>
      <c r="I155" s="27"/>
      <c r="J155" s="28"/>
      <c r="K155" s="29"/>
      <c r="L155" s="29"/>
      <c r="M155" s="27"/>
      <c r="N155" s="27"/>
      <c r="O155" s="27"/>
      <c r="P155" s="63"/>
      <c r="Q155" s="25"/>
      <c r="R155" s="25"/>
      <c r="S155" s="67"/>
      <c r="T155" s="29"/>
      <c r="U155" s="28"/>
      <c r="V155" s="28"/>
      <c r="W155" s="28"/>
      <c r="X155" s="28"/>
      <c r="Y155" s="28"/>
      <c r="Z155" s="28"/>
      <c r="AA155" s="28"/>
      <c r="AB155" s="28"/>
      <c r="AC155" s="28"/>
      <c r="AD155" s="28"/>
      <c r="AE155" s="28"/>
      <c r="AF155" s="28"/>
      <c r="AG155" s="28"/>
      <c r="AH155" s="28"/>
      <c r="AI155" s="28"/>
      <c r="AJ155" s="28"/>
      <c r="AK155" s="28"/>
      <c r="AL155" s="28"/>
      <c r="AM155" s="28"/>
      <c r="AN155" s="27"/>
      <c r="AO155" s="24"/>
      <c r="AP155" s="24"/>
      <c r="AQ155" s="24"/>
      <c r="AR155" s="27"/>
    </row>
    <row r="156" spans="1:44" x14ac:dyDescent="0.3">
      <c r="A156" s="26"/>
      <c r="B156" s="24"/>
      <c r="C156" s="25"/>
      <c r="D156" s="26"/>
      <c r="E156" s="6"/>
      <c r="F156" s="24"/>
      <c r="G156" s="26"/>
      <c r="H156" s="27"/>
      <c r="I156" s="27"/>
      <c r="J156" s="28"/>
      <c r="K156" s="29"/>
      <c r="L156" s="29"/>
      <c r="M156" s="27"/>
      <c r="N156" s="27"/>
      <c r="O156" s="27"/>
      <c r="P156" s="63"/>
      <c r="Q156" s="25"/>
      <c r="R156" s="25"/>
      <c r="S156" s="67"/>
      <c r="T156" s="29"/>
      <c r="U156" s="28"/>
      <c r="V156" s="28"/>
      <c r="W156" s="28"/>
      <c r="X156" s="28"/>
      <c r="Y156" s="28"/>
      <c r="Z156" s="28"/>
      <c r="AA156" s="28"/>
      <c r="AB156" s="28"/>
      <c r="AC156" s="28"/>
      <c r="AD156" s="28"/>
      <c r="AE156" s="28"/>
      <c r="AF156" s="28"/>
      <c r="AG156" s="28"/>
      <c r="AH156" s="28"/>
      <c r="AI156" s="28"/>
      <c r="AJ156" s="28"/>
      <c r="AK156" s="28"/>
      <c r="AL156" s="28"/>
      <c r="AM156" s="28"/>
      <c r="AN156" s="27"/>
      <c r="AO156" s="24"/>
      <c r="AP156" s="24"/>
      <c r="AQ156" s="24"/>
      <c r="AR156" s="27"/>
    </row>
    <row r="157" spans="1:44" x14ac:dyDescent="0.3">
      <c r="A157" s="26"/>
      <c r="B157" s="24"/>
      <c r="C157" s="25"/>
      <c r="D157" s="26"/>
      <c r="E157" s="27"/>
      <c r="F157" s="24"/>
      <c r="G157" s="25"/>
      <c r="H157" s="27"/>
      <c r="I157" s="27"/>
      <c r="J157" s="28"/>
      <c r="K157" s="29"/>
      <c r="L157" s="29"/>
      <c r="M157" s="27"/>
      <c r="N157" s="27"/>
      <c r="O157" s="27"/>
      <c r="P157" s="63"/>
      <c r="Q157" s="25"/>
      <c r="R157" s="25"/>
      <c r="S157" s="67"/>
      <c r="T157" s="29"/>
      <c r="U157" s="28"/>
      <c r="V157" s="28"/>
      <c r="W157" s="28"/>
      <c r="X157" s="28"/>
      <c r="Y157" s="28"/>
      <c r="Z157" s="28"/>
      <c r="AA157" s="28"/>
      <c r="AB157" s="28"/>
      <c r="AC157" s="28"/>
      <c r="AD157" s="28"/>
      <c r="AE157" s="28"/>
      <c r="AF157" s="28"/>
      <c r="AG157" s="28"/>
      <c r="AH157" s="28"/>
      <c r="AI157" s="28"/>
      <c r="AJ157" s="28"/>
      <c r="AK157" s="28"/>
      <c r="AL157" s="28"/>
      <c r="AM157" s="28"/>
      <c r="AN157" s="27"/>
      <c r="AO157" s="24"/>
      <c r="AP157" s="24"/>
      <c r="AQ157" s="24"/>
      <c r="AR157" s="27"/>
    </row>
    <row r="158" spans="1:44" x14ac:dyDescent="0.3">
      <c r="A158" s="26"/>
      <c r="B158" s="24"/>
      <c r="C158" s="25"/>
      <c r="D158" s="26"/>
      <c r="E158" s="6"/>
      <c r="F158" s="24"/>
      <c r="G158" s="26"/>
      <c r="H158" s="27"/>
      <c r="I158" s="27"/>
      <c r="J158" s="28"/>
      <c r="K158" s="29"/>
      <c r="L158" s="29"/>
      <c r="M158" s="27"/>
      <c r="N158" s="27"/>
      <c r="O158" s="27"/>
      <c r="P158" s="63"/>
      <c r="Q158" s="25"/>
      <c r="R158" s="25"/>
      <c r="S158" s="67"/>
      <c r="T158" s="29"/>
      <c r="U158" s="28"/>
      <c r="V158" s="28"/>
      <c r="W158" s="28"/>
      <c r="X158" s="28"/>
      <c r="Y158" s="28"/>
      <c r="Z158" s="28"/>
      <c r="AA158" s="28"/>
      <c r="AB158" s="28"/>
      <c r="AC158" s="28"/>
      <c r="AD158" s="28"/>
      <c r="AE158" s="28"/>
      <c r="AF158" s="28"/>
      <c r="AG158" s="28"/>
      <c r="AH158" s="28"/>
      <c r="AI158" s="28"/>
      <c r="AJ158" s="28"/>
      <c r="AK158" s="28"/>
      <c r="AL158" s="28"/>
      <c r="AM158" s="28"/>
      <c r="AN158" s="27"/>
      <c r="AO158" s="24"/>
      <c r="AP158" s="24"/>
      <c r="AQ158" s="24"/>
      <c r="AR158" s="27"/>
    </row>
    <row r="159" spans="1:44" x14ac:dyDescent="0.3">
      <c r="A159" s="26"/>
      <c r="B159" s="24"/>
      <c r="C159" s="25"/>
      <c r="D159" s="26"/>
      <c r="E159" s="6"/>
      <c r="F159" s="24"/>
      <c r="G159" s="25"/>
      <c r="H159" s="27"/>
      <c r="I159" s="27"/>
      <c r="J159" s="28"/>
      <c r="K159" s="29"/>
      <c r="L159" s="29"/>
      <c r="M159" s="27"/>
      <c r="N159" s="27"/>
      <c r="O159" s="27"/>
      <c r="P159" s="63"/>
      <c r="Q159" s="25"/>
      <c r="R159" s="25"/>
      <c r="S159" s="67"/>
      <c r="T159" s="29"/>
      <c r="U159" s="28"/>
      <c r="V159" s="28"/>
      <c r="W159" s="28"/>
      <c r="X159" s="28"/>
      <c r="Y159" s="28"/>
      <c r="Z159" s="28"/>
      <c r="AA159" s="28"/>
      <c r="AB159" s="28"/>
      <c r="AC159" s="28"/>
      <c r="AD159" s="28"/>
      <c r="AE159" s="28"/>
      <c r="AF159" s="28"/>
      <c r="AG159" s="28"/>
      <c r="AH159" s="28"/>
      <c r="AI159" s="28"/>
      <c r="AJ159" s="28"/>
      <c r="AK159" s="28"/>
      <c r="AL159" s="28"/>
      <c r="AM159" s="28"/>
      <c r="AN159" s="27"/>
      <c r="AO159" s="24"/>
      <c r="AP159" s="24"/>
      <c r="AQ159" s="24"/>
      <c r="AR159" s="27"/>
    </row>
    <row r="160" spans="1:44" x14ac:dyDescent="0.3">
      <c r="A160" s="26"/>
      <c r="B160" s="24"/>
      <c r="C160" s="25"/>
      <c r="D160" s="26"/>
      <c r="E160" s="6"/>
      <c r="F160" s="24"/>
      <c r="G160" s="25"/>
      <c r="H160" s="27"/>
      <c r="I160" s="27"/>
      <c r="J160" s="28"/>
      <c r="K160" s="29"/>
      <c r="L160" s="29"/>
      <c r="M160" s="27"/>
      <c r="N160" s="27"/>
      <c r="O160" s="27"/>
      <c r="P160" s="63"/>
      <c r="Q160" s="25"/>
      <c r="R160" s="25"/>
      <c r="S160" s="67"/>
      <c r="T160" s="29"/>
      <c r="U160" s="28"/>
      <c r="V160" s="28"/>
      <c r="W160" s="28"/>
      <c r="X160" s="28"/>
      <c r="Y160" s="28"/>
      <c r="Z160" s="28"/>
      <c r="AA160" s="28"/>
      <c r="AB160" s="28"/>
      <c r="AC160" s="28"/>
      <c r="AD160" s="28"/>
      <c r="AE160" s="28"/>
      <c r="AF160" s="28"/>
      <c r="AG160" s="28"/>
      <c r="AH160" s="28"/>
      <c r="AI160" s="28"/>
      <c r="AJ160" s="28"/>
      <c r="AK160" s="28"/>
      <c r="AL160" s="28"/>
      <c r="AM160" s="28"/>
      <c r="AN160" s="27"/>
      <c r="AO160" s="24"/>
      <c r="AP160" s="24"/>
      <c r="AQ160" s="24"/>
      <c r="AR160" s="27"/>
    </row>
    <row r="161" spans="1:44" x14ac:dyDescent="0.3">
      <c r="A161" s="26"/>
      <c r="B161" s="24"/>
      <c r="C161" s="25"/>
      <c r="D161" s="26"/>
      <c r="E161" s="6"/>
      <c r="F161" s="24"/>
      <c r="G161" s="26"/>
      <c r="H161" s="27"/>
      <c r="I161" s="27"/>
      <c r="J161" s="28"/>
      <c r="K161" s="29"/>
      <c r="L161" s="29"/>
      <c r="M161" s="27"/>
      <c r="N161" s="27"/>
      <c r="O161" s="27"/>
      <c r="P161" s="63"/>
      <c r="Q161" s="25"/>
      <c r="R161" s="25"/>
      <c r="S161" s="67"/>
      <c r="T161" s="29"/>
      <c r="U161" s="28"/>
      <c r="V161" s="28"/>
      <c r="W161" s="28"/>
      <c r="X161" s="28"/>
      <c r="Y161" s="28"/>
      <c r="Z161" s="28"/>
      <c r="AA161" s="28"/>
      <c r="AB161" s="28"/>
      <c r="AC161" s="28"/>
      <c r="AD161" s="28"/>
      <c r="AE161" s="28"/>
      <c r="AF161" s="28"/>
      <c r="AG161" s="28"/>
      <c r="AH161" s="28"/>
      <c r="AI161" s="28"/>
      <c r="AJ161" s="28"/>
      <c r="AK161" s="28"/>
      <c r="AL161" s="28"/>
      <c r="AM161" s="28"/>
      <c r="AN161" s="27"/>
      <c r="AO161" s="24"/>
      <c r="AP161" s="24"/>
      <c r="AQ161" s="24"/>
      <c r="AR161" s="27"/>
    </row>
    <row r="162" spans="1:44" x14ac:dyDescent="0.3">
      <c r="A162" s="26"/>
      <c r="B162" s="24"/>
      <c r="C162" s="25"/>
      <c r="D162" s="26"/>
      <c r="E162" s="6"/>
      <c r="F162" s="24"/>
      <c r="G162" s="26"/>
      <c r="H162" s="27"/>
      <c r="I162" s="27"/>
      <c r="J162" s="28"/>
      <c r="K162" s="29"/>
      <c r="L162" s="29"/>
      <c r="M162" s="27"/>
      <c r="N162" s="27"/>
      <c r="O162" s="27"/>
      <c r="P162" s="63"/>
      <c r="Q162" s="25"/>
      <c r="R162" s="25"/>
      <c r="S162" s="67"/>
      <c r="T162" s="29"/>
      <c r="U162" s="28"/>
      <c r="V162" s="28"/>
      <c r="W162" s="28"/>
      <c r="X162" s="28"/>
      <c r="Y162" s="28"/>
      <c r="Z162" s="28"/>
      <c r="AA162" s="28"/>
      <c r="AB162" s="28"/>
      <c r="AC162" s="28"/>
      <c r="AD162" s="28"/>
      <c r="AE162" s="28"/>
      <c r="AF162" s="28"/>
      <c r="AG162" s="28"/>
      <c r="AH162" s="28"/>
      <c r="AI162" s="28"/>
      <c r="AJ162" s="28"/>
      <c r="AK162" s="28"/>
      <c r="AL162" s="28"/>
      <c r="AM162" s="28"/>
      <c r="AN162" s="27"/>
      <c r="AO162" s="24"/>
      <c r="AP162" s="24"/>
      <c r="AQ162" s="24"/>
      <c r="AR162" s="27"/>
    </row>
    <row r="163" spans="1:44" x14ac:dyDescent="0.3">
      <c r="A163" s="26"/>
      <c r="B163" s="24"/>
      <c r="C163" s="25"/>
      <c r="D163" s="26"/>
      <c r="E163" s="6"/>
      <c r="F163" s="24"/>
      <c r="G163" s="26"/>
      <c r="H163" s="27"/>
      <c r="I163" s="27"/>
      <c r="J163" s="28"/>
      <c r="K163" s="29"/>
      <c r="L163" s="29"/>
      <c r="M163" s="27"/>
      <c r="N163" s="27"/>
      <c r="O163" s="27"/>
      <c r="P163" s="63"/>
      <c r="Q163" s="25"/>
      <c r="R163" s="25"/>
      <c r="S163" s="67"/>
      <c r="T163" s="29"/>
      <c r="U163" s="28"/>
      <c r="V163" s="28"/>
      <c r="W163" s="28"/>
      <c r="X163" s="28"/>
      <c r="Y163" s="28"/>
      <c r="Z163" s="28"/>
      <c r="AA163" s="28"/>
      <c r="AB163" s="28"/>
      <c r="AC163" s="28"/>
      <c r="AD163" s="28"/>
      <c r="AE163" s="28"/>
      <c r="AF163" s="28"/>
      <c r="AG163" s="28"/>
      <c r="AH163" s="28"/>
      <c r="AI163" s="28"/>
      <c r="AJ163" s="28"/>
      <c r="AK163" s="28"/>
      <c r="AL163" s="28"/>
      <c r="AM163" s="28"/>
      <c r="AN163" s="27"/>
      <c r="AO163" s="24"/>
      <c r="AP163" s="24"/>
      <c r="AQ163" s="24"/>
      <c r="AR163" s="27"/>
    </row>
    <row r="164" spans="1:44" x14ac:dyDescent="0.3">
      <c r="A164" s="26"/>
      <c r="B164" s="24"/>
      <c r="C164" s="25"/>
      <c r="D164" s="26"/>
      <c r="E164" s="6"/>
      <c r="F164" s="24"/>
      <c r="G164" s="26"/>
      <c r="H164" s="27"/>
      <c r="I164" s="27"/>
      <c r="J164" s="28"/>
      <c r="K164" s="29"/>
      <c r="L164" s="29"/>
      <c r="M164" s="27"/>
      <c r="N164" s="27"/>
      <c r="O164" s="27"/>
      <c r="P164" s="63"/>
      <c r="Q164" s="25"/>
      <c r="R164" s="25"/>
      <c r="S164" s="68"/>
      <c r="T164" s="29"/>
      <c r="U164" s="68"/>
      <c r="V164" s="28"/>
      <c r="W164" s="28"/>
      <c r="X164" s="28"/>
      <c r="Y164" s="28"/>
      <c r="Z164" s="28"/>
      <c r="AA164" s="28"/>
      <c r="AB164" s="28"/>
      <c r="AC164" s="28"/>
      <c r="AD164" s="28"/>
      <c r="AE164" s="28"/>
      <c r="AF164" s="28"/>
      <c r="AG164" s="28"/>
      <c r="AH164" s="28"/>
      <c r="AI164" s="28"/>
      <c r="AJ164" s="28"/>
      <c r="AK164" s="28"/>
      <c r="AL164" s="28"/>
      <c r="AM164" s="28"/>
      <c r="AN164" s="27"/>
      <c r="AO164" s="24"/>
      <c r="AP164" s="24"/>
      <c r="AQ164" s="24"/>
      <c r="AR164" s="27"/>
    </row>
    <row r="165" spans="1:44" x14ac:dyDescent="0.3">
      <c r="A165" s="26"/>
      <c r="B165" s="24"/>
      <c r="C165" s="25"/>
      <c r="D165" s="26"/>
      <c r="E165" s="6"/>
      <c r="F165" s="24"/>
      <c r="G165" s="26"/>
      <c r="H165" s="27"/>
      <c r="I165" s="27"/>
      <c r="J165" s="28"/>
      <c r="K165" s="29"/>
      <c r="L165" s="29"/>
      <c r="M165" s="27"/>
      <c r="N165" s="27"/>
      <c r="O165" s="27"/>
      <c r="P165" s="63"/>
      <c r="Q165" s="25"/>
      <c r="R165" s="25"/>
      <c r="S165" s="68"/>
      <c r="T165" s="29"/>
      <c r="U165" s="49"/>
      <c r="V165" s="28"/>
      <c r="W165" s="28"/>
      <c r="X165" s="28"/>
      <c r="Y165" s="28"/>
      <c r="Z165" s="28"/>
      <c r="AA165" s="28"/>
      <c r="AB165" s="28"/>
      <c r="AC165" s="28"/>
      <c r="AD165" s="28"/>
      <c r="AE165" s="28"/>
      <c r="AF165" s="28"/>
      <c r="AG165" s="28"/>
      <c r="AH165" s="28"/>
      <c r="AI165" s="28"/>
      <c r="AJ165" s="28"/>
      <c r="AK165" s="28"/>
      <c r="AL165" s="28"/>
      <c r="AM165" s="28"/>
      <c r="AN165" s="27"/>
      <c r="AO165" s="24"/>
      <c r="AP165" s="24"/>
      <c r="AQ165" s="24"/>
      <c r="AR165" s="27"/>
    </row>
    <row r="166" spans="1:44" x14ac:dyDescent="0.3">
      <c r="A166" s="26"/>
      <c r="B166" s="24"/>
      <c r="C166" s="25"/>
      <c r="D166" s="26"/>
      <c r="E166" s="6"/>
      <c r="F166" s="24"/>
      <c r="G166" s="26"/>
      <c r="H166" s="27"/>
      <c r="I166" s="27"/>
      <c r="J166" s="28"/>
      <c r="K166" s="29"/>
      <c r="L166" s="29"/>
      <c r="M166" s="27"/>
      <c r="N166" s="27"/>
      <c r="O166" s="27"/>
      <c r="P166" s="63"/>
      <c r="Q166" s="25"/>
      <c r="R166" s="25"/>
      <c r="S166" s="67"/>
      <c r="T166" s="29"/>
      <c r="U166" s="28"/>
      <c r="V166" s="28"/>
      <c r="W166" s="28"/>
      <c r="X166" s="28"/>
      <c r="Y166" s="28"/>
      <c r="Z166" s="28"/>
      <c r="AA166" s="28"/>
      <c r="AB166" s="28"/>
      <c r="AC166" s="28"/>
      <c r="AD166" s="28"/>
      <c r="AE166" s="28"/>
      <c r="AF166" s="28"/>
      <c r="AG166" s="28"/>
      <c r="AH166" s="28"/>
      <c r="AI166" s="28"/>
      <c r="AJ166" s="28"/>
      <c r="AK166" s="28"/>
      <c r="AL166" s="28"/>
      <c r="AM166" s="28"/>
      <c r="AN166" s="27"/>
      <c r="AO166" s="24"/>
      <c r="AP166" s="24"/>
      <c r="AQ166" s="24"/>
      <c r="AR166" s="27"/>
    </row>
    <row r="167" spans="1:44" x14ac:dyDescent="0.3">
      <c r="A167" s="26"/>
      <c r="B167" s="24"/>
      <c r="C167" s="25"/>
      <c r="D167" s="26"/>
      <c r="E167" s="6"/>
      <c r="F167" s="24"/>
      <c r="G167" s="26"/>
      <c r="H167" s="27"/>
      <c r="I167" s="27"/>
      <c r="J167" s="28"/>
      <c r="K167" s="29"/>
      <c r="L167" s="29"/>
      <c r="M167" s="27"/>
      <c r="N167" s="27"/>
      <c r="O167" s="27"/>
      <c r="P167" s="63"/>
      <c r="Q167" s="25"/>
      <c r="R167" s="25"/>
      <c r="S167" s="67"/>
      <c r="T167" s="29"/>
      <c r="U167" s="28"/>
      <c r="V167" s="28"/>
      <c r="W167" s="28"/>
      <c r="X167" s="28"/>
      <c r="Y167" s="28"/>
      <c r="Z167" s="28"/>
      <c r="AA167" s="28"/>
      <c r="AB167" s="28"/>
      <c r="AC167" s="28"/>
      <c r="AD167" s="28"/>
      <c r="AE167" s="28"/>
      <c r="AF167" s="28"/>
      <c r="AG167" s="28"/>
      <c r="AH167" s="28"/>
      <c r="AI167" s="28"/>
      <c r="AJ167" s="28"/>
      <c r="AK167" s="28"/>
      <c r="AL167" s="28"/>
      <c r="AM167" s="28"/>
      <c r="AN167" s="27"/>
      <c r="AO167" s="24"/>
      <c r="AP167" s="24"/>
      <c r="AQ167" s="24"/>
      <c r="AR167" s="27"/>
    </row>
    <row r="168" spans="1:44" x14ac:dyDescent="0.3">
      <c r="A168" s="26"/>
      <c r="B168" s="24"/>
      <c r="C168" s="25"/>
      <c r="D168" s="26"/>
      <c r="E168" s="6"/>
      <c r="F168" s="24"/>
      <c r="G168" s="26"/>
      <c r="H168" s="27"/>
      <c r="I168" s="27"/>
      <c r="J168" s="28"/>
      <c r="K168" s="29"/>
      <c r="L168" s="29"/>
      <c r="M168" s="27"/>
      <c r="N168" s="27"/>
      <c r="O168" s="27"/>
      <c r="P168" s="63"/>
      <c r="Q168" s="25"/>
      <c r="R168" s="25"/>
      <c r="S168" s="67"/>
      <c r="T168" s="29"/>
      <c r="U168" s="28"/>
      <c r="V168" s="28"/>
      <c r="W168" s="28"/>
      <c r="X168" s="28"/>
      <c r="Y168" s="28"/>
      <c r="Z168" s="28"/>
      <c r="AA168" s="28"/>
      <c r="AB168" s="28"/>
      <c r="AC168" s="28"/>
      <c r="AD168" s="28"/>
      <c r="AE168" s="28"/>
      <c r="AF168" s="28"/>
      <c r="AG168" s="28"/>
      <c r="AH168" s="28"/>
      <c r="AI168" s="28"/>
      <c r="AJ168" s="28"/>
      <c r="AK168" s="28"/>
      <c r="AL168" s="28"/>
      <c r="AM168" s="28"/>
      <c r="AN168" s="27"/>
      <c r="AO168" s="24"/>
      <c r="AP168" s="24"/>
      <c r="AQ168" s="24"/>
      <c r="AR168" s="27"/>
    </row>
    <row r="169" spans="1:44" x14ac:dyDescent="0.3">
      <c r="A169" s="26"/>
      <c r="B169" s="24"/>
      <c r="C169" s="25"/>
      <c r="D169" s="26"/>
      <c r="E169" s="6"/>
      <c r="F169" s="24"/>
      <c r="G169" s="25"/>
      <c r="H169" s="27"/>
      <c r="I169" s="27"/>
      <c r="J169" s="28"/>
      <c r="K169" s="29"/>
      <c r="L169" s="29"/>
      <c r="M169" s="27"/>
      <c r="N169" s="46"/>
      <c r="O169" s="27"/>
      <c r="P169" s="63"/>
      <c r="Q169" s="25"/>
      <c r="R169" s="25"/>
      <c r="S169" s="67"/>
      <c r="T169" s="29"/>
      <c r="U169" s="28"/>
      <c r="V169" s="28"/>
      <c r="W169" s="28"/>
      <c r="X169" s="28"/>
      <c r="Y169" s="28"/>
      <c r="Z169" s="28"/>
      <c r="AA169" s="28"/>
      <c r="AB169" s="28"/>
      <c r="AC169" s="28"/>
      <c r="AD169" s="28"/>
      <c r="AE169" s="28"/>
      <c r="AF169" s="28"/>
      <c r="AG169" s="28"/>
      <c r="AH169" s="28"/>
      <c r="AI169" s="28"/>
      <c r="AJ169" s="28"/>
      <c r="AK169" s="28"/>
      <c r="AL169" s="28"/>
      <c r="AM169" s="28"/>
      <c r="AN169" s="27"/>
      <c r="AO169" s="24"/>
      <c r="AP169" s="24"/>
      <c r="AQ169" s="24"/>
      <c r="AR169" s="27"/>
    </row>
    <row r="170" spans="1:44" x14ac:dyDescent="0.3">
      <c r="A170" s="26"/>
      <c r="B170" s="24"/>
      <c r="C170" s="25"/>
      <c r="D170" s="26"/>
      <c r="E170" s="6"/>
      <c r="F170" s="24"/>
      <c r="G170" s="26"/>
      <c r="H170" s="27"/>
      <c r="I170" s="27"/>
      <c r="J170" s="28"/>
      <c r="K170" s="29"/>
      <c r="L170" s="29"/>
      <c r="M170" s="27"/>
      <c r="N170" s="27"/>
      <c r="O170" s="27"/>
      <c r="P170" s="63"/>
      <c r="Q170" s="25"/>
      <c r="R170" s="25"/>
      <c r="S170" s="67"/>
      <c r="T170" s="29"/>
      <c r="U170" s="28"/>
      <c r="V170" s="28"/>
      <c r="W170" s="28"/>
      <c r="X170" s="28"/>
      <c r="Y170" s="28"/>
      <c r="Z170" s="28"/>
      <c r="AA170" s="28"/>
      <c r="AB170" s="28"/>
      <c r="AC170" s="28"/>
      <c r="AD170" s="28"/>
      <c r="AE170" s="28"/>
      <c r="AF170" s="28"/>
      <c r="AG170" s="28"/>
      <c r="AH170" s="28"/>
      <c r="AI170" s="28"/>
      <c r="AJ170" s="28"/>
      <c r="AK170" s="28"/>
      <c r="AL170" s="28"/>
      <c r="AM170" s="28"/>
      <c r="AN170" s="27"/>
      <c r="AO170" s="24"/>
      <c r="AP170" s="24"/>
      <c r="AQ170" s="24"/>
      <c r="AR170" s="27"/>
    </row>
    <row r="171" spans="1:44" x14ac:dyDescent="0.3">
      <c r="A171" s="26"/>
      <c r="B171" s="24"/>
      <c r="C171" s="25"/>
      <c r="D171" s="26"/>
      <c r="E171" s="6"/>
      <c r="F171" s="24"/>
      <c r="G171" s="25"/>
      <c r="H171" s="27"/>
      <c r="I171" s="27"/>
      <c r="J171" s="28"/>
      <c r="K171" s="29"/>
      <c r="L171" s="29"/>
      <c r="M171" s="27"/>
      <c r="N171" s="27"/>
      <c r="O171" s="27"/>
      <c r="P171" s="63"/>
      <c r="Q171" s="25"/>
      <c r="R171" s="25"/>
      <c r="S171" s="67"/>
      <c r="T171" s="29"/>
      <c r="U171" s="28"/>
      <c r="V171" s="28"/>
      <c r="W171" s="28"/>
      <c r="X171" s="28"/>
      <c r="Y171" s="28"/>
      <c r="Z171" s="28"/>
      <c r="AA171" s="28"/>
      <c r="AB171" s="28"/>
      <c r="AC171" s="28"/>
      <c r="AD171" s="28"/>
      <c r="AE171" s="28"/>
      <c r="AF171" s="28"/>
      <c r="AG171" s="28"/>
      <c r="AH171" s="28"/>
      <c r="AI171" s="28"/>
      <c r="AJ171" s="28"/>
      <c r="AK171" s="28"/>
      <c r="AL171" s="28"/>
      <c r="AM171" s="28"/>
      <c r="AN171" s="27"/>
      <c r="AO171" s="24"/>
      <c r="AP171" s="24"/>
      <c r="AQ171" s="24"/>
      <c r="AR171" s="27"/>
    </row>
    <row r="172" spans="1:44" x14ac:dyDescent="0.3">
      <c r="A172" s="26"/>
      <c r="B172" s="24"/>
      <c r="C172" s="25"/>
      <c r="D172" s="26"/>
      <c r="E172" s="6"/>
      <c r="F172" s="24"/>
      <c r="G172" s="25"/>
      <c r="H172" s="27"/>
      <c r="I172" s="27"/>
      <c r="J172" s="28"/>
      <c r="K172" s="29"/>
      <c r="L172" s="29"/>
      <c r="M172" s="27"/>
      <c r="N172" s="27"/>
      <c r="O172" s="27"/>
      <c r="P172" s="63"/>
      <c r="Q172" s="25"/>
      <c r="R172" s="25"/>
      <c r="S172" s="67"/>
      <c r="T172" s="29"/>
      <c r="U172" s="28"/>
      <c r="V172" s="28"/>
      <c r="W172" s="28"/>
      <c r="X172" s="28"/>
      <c r="Y172" s="28"/>
      <c r="Z172" s="28"/>
      <c r="AA172" s="28"/>
      <c r="AB172" s="28"/>
      <c r="AC172" s="28"/>
      <c r="AD172" s="28"/>
      <c r="AE172" s="28"/>
      <c r="AF172" s="28"/>
      <c r="AG172" s="28"/>
      <c r="AH172" s="28"/>
      <c r="AI172" s="28"/>
      <c r="AJ172" s="28"/>
      <c r="AK172" s="28"/>
      <c r="AL172" s="28"/>
      <c r="AM172" s="28"/>
      <c r="AN172" s="27"/>
      <c r="AO172" s="24"/>
      <c r="AP172" s="24"/>
      <c r="AQ172" s="24"/>
      <c r="AR172" s="27"/>
    </row>
    <row r="173" spans="1:44" x14ac:dyDescent="0.3">
      <c r="A173" s="26"/>
      <c r="B173" s="24"/>
      <c r="C173" s="25"/>
      <c r="D173" s="26"/>
      <c r="E173" s="6"/>
      <c r="F173" s="24"/>
      <c r="G173" s="26"/>
      <c r="H173" s="27"/>
      <c r="I173" s="27"/>
      <c r="J173" s="28"/>
      <c r="K173" s="29"/>
      <c r="L173" s="29"/>
      <c r="M173" s="27"/>
      <c r="N173" s="27"/>
      <c r="O173" s="27"/>
      <c r="P173" s="63"/>
      <c r="Q173" s="25"/>
      <c r="R173" s="25"/>
      <c r="S173" s="67"/>
      <c r="T173" s="29"/>
      <c r="U173" s="28"/>
      <c r="V173" s="28"/>
      <c r="W173" s="28"/>
      <c r="X173" s="28"/>
      <c r="Y173" s="28"/>
      <c r="Z173" s="28"/>
      <c r="AA173" s="28"/>
      <c r="AB173" s="28"/>
      <c r="AC173" s="28"/>
      <c r="AD173" s="28"/>
      <c r="AE173" s="28"/>
      <c r="AF173" s="28"/>
      <c r="AG173" s="28"/>
      <c r="AH173" s="28"/>
      <c r="AI173" s="28"/>
      <c r="AJ173" s="28"/>
      <c r="AK173" s="28"/>
      <c r="AL173" s="28"/>
      <c r="AM173" s="28"/>
      <c r="AN173" s="27"/>
      <c r="AO173" s="24"/>
      <c r="AP173" s="24"/>
      <c r="AQ173" s="24"/>
      <c r="AR173" s="27"/>
    </row>
    <row r="174" spans="1:44" x14ac:dyDescent="0.3">
      <c r="A174" s="26"/>
      <c r="B174" s="24"/>
      <c r="C174" s="25"/>
      <c r="D174" s="26"/>
      <c r="E174" s="6"/>
      <c r="F174" s="24"/>
      <c r="G174" s="26"/>
      <c r="H174" s="27"/>
      <c r="I174" s="27"/>
      <c r="J174" s="28"/>
      <c r="K174" s="29"/>
      <c r="L174" s="29"/>
      <c r="M174" s="27"/>
      <c r="N174" s="27"/>
      <c r="O174" s="27"/>
      <c r="P174" s="63"/>
      <c r="Q174" s="25"/>
      <c r="R174" s="25"/>
      <c r="S174" s="67"/>
      <c r="T174" s="29"/>
      <c r="U174" s="28"/>
      <c r="V174" s="28"/>
      <c r="W174" s="28"/>
      <c r="X174" s="28"/>
      <c r="Y174" s="28"/>
      <c r="Z174" s="28"/>
      <c r="AA174" s="28"/>
      <c r="AB174" s="28"/>
      <c r="AC174" s="28"/>
      <c r="AD174" s="28"/>
      <c r="AE174" s="28"/>
      <c r="AF174" s="28"/>
      <c r="AG174" s="28"/>
      <c r="AH174" s="28"/>
      <c r="AI174" s="28"/>
      <c r="AJ174" s="28"/>
      <c r="AK174" s="28"/>
      <c r="AL174" s="28"/>
      <c r="AM174" s="28"/>
      <c r="AN174" s="27"/>
      <c r="AO174" s="24"/>
      <c r="AP174" s="24"/>
      <c r="AQ174" s="24"/>
      <c r="AR174" s="27"/>
    </row>
    <row r="175" spans="1:44" x14ac:dyDescent="0.3">
      <c r="A175" s="26"/>
      <c r="B175" s="24"/>
      <c r="C175" s="25"/>
      <c r="D175" s="26"/>
      <c r="E175" s="6"/>
      <c r="F175" s="24"/>
      <c r="G175" s="26"/>
      <c r="H175" s="27"/>
      <c r="I175" s="27"/>
      <c r="J175" s="28"/>
      <c r="K175" s="29"/>
      <c r="L175" s="29"/>
      <c r="M175" s="27"/>
      <c r="N175" s="27"/>
      <c r="O175" s="27"/>
      <c r="P175" s="63"/>
      <c r="Q175" s="25"/>
      <c r="R175" s="25"/>
      <c r="S175" s="68"/>
      <c r="T175" s="29"/>
      <c r="U175" s="49"/>
      <c r="V175" s="28"/>
      <c r="W175" s="28"/>
      <c r="X175" s="28"/>
      <c r="Y175" s="28"/>
      <c r="Z175" s="28"/>
      <c r="AA175" s="28"/>
      <c r="AB175" s="28"/>
      <c r="AC175" s="28"/>
      <c r="AD175" s="28"/>
      <c r="AE175" s="28"/>
      <c r="AF175" s="28"/>
      <c r="AG175" s="28"/>
      <c r="AH175" s="28"/>
      <c r="AI175" s="28"/>
      <c r="AJ175" s="28"/>
      <c r="AK175" s="28"/>
      <c r="AL175" s="28"/>
      <c r="AM175" s="28"/>
      <c r="AN175" s="27"/>
      <c r="AO175" s="24"/>
      <c r="AP175" s="24"/>
      <c r="AQ175" s="24"/>
      <c r="AR175" s="27"/>
    </row>
    <row r="176" spans="1:44" x14ac:dyDescent="0.3">
      <c r="A176" s="26"/>
      <c r="B176" s="24"/>
      <c r="C176" s="25"/>
      <c r="D176" s="26"/>
      <c r="E176" s="6"/>
      <c r="F176" s="24"/>
      <c r="G176" s="26"/>
      <c r="H176" s="27"/>
      <c r="I176" s="27"/>
      <c r="J176" s="28"/>
      <c r="K176" s="29"/>
      <c r="L176" s="29"/>
      <c r="M176" s="27"/>
      <c r="N176" s="27"/>
      <c r="O176" s="27"/>
      <c r="P176" s="63"/>
      <c r="Q176" s="25"/>
      <c r="R176" s="25"/>
      <c r="S176" s="67"/>
      <c r="T176" s="29"/>
      <c r="U176" s="28"/>
      <c r="V176" s="28"/>
      <c r="W176" s="28"/>
      <c r="X176" s="28"/>
      <c r="Y176" s="28"/>
      <c r="Z176" s="28"/>
      <c r="AA176" s="28"/>
      <c r="AB176" s="28"/>
      <c r="AC176" s="28"/>
      <c r="AD176" s="28"/>
      <c r="AE176" s="28"/>
      <c r="AF176" s="28"/>
      <c r="AG176" s="28"/>
      <c r="AH176" s="28"/>
      <c r="AI176" s="28"/>
      <c r="AJ176" s="28"/>
      <c r="AK176" s="28"/>
      <c r="AL176" s="28"/>
      <c r="AM176" s="28"/>
      <c r="AN176" s="27"/>
      <c r="AO176" s="24"/>
      <c r="AP176" s="24"/>
      <c r="AQ176" s="24"/>
      <c r="AR176" s="27"/>
    </row>
    <row r="177" spans="1:51" x14ac:dyDescent="0.3">
      <c r="A177" s="26"/>
      <c r="B177" s="24"/>
      <c r="C177" s="25"/>
      <c r="D177" s="26"/>
      <c r="E177" s="6"/>
      <c r="F177" s="24"/>
      <c r="G177" s="26"/>
      <c r="H177" s="27"/>
      <c r="I177" s="27"/>
      <c r="J177" s="28"/>
      <c r="K177" s="29"/>
      <c r="L177" s="29"/>
      <c r="M177" s="27"/>
      <c r="N177" s="27"/>
      <c r="O177" s="27"/>
      <c r="P177" s="63"/>
      <c r="Q177" s="25"/>
      <c r="R177" s="25"/>
      <c r="S177" s="67"/>
      <c r="T177" s="29"/>
      <c r="U177" s="28"/>
      <c r="V177" s="28"/>
      <c r="W177" s="28"/>
      <c r="X177" s="28"/>
      <c r="Y177" s="28"/>
      <c r="Z177" s="28"/>
      <c r="AA177" s="28"/>
      <c r="AB177" s="28"/>
      <c r="AC177" s="28"/>
      <c r="AD177" s="28"/>
      <c r="AE177" s="28"/>
      <c r="AF177" s="28"/>
      <c r="AG177" s="28"/>
      <c r="AH177" s="28"/>
      <c r="AI177" s="28"/>
      <c r="AJ177" s="28"/>
      <c r="AK177" s="28"/>
      <c r="AL177" s="28"/>
      <c r="AM177" s="28"/>
      <c r="AN177" s="27"/>
      <c r="AO177" s="24"/>
      <c r="AP177" s="24"/>
      <c r="AQ177" s="24"/>
      <c r="AR177" s="27"/>
    </row>
    <row r="178" spans="1:51" x14ac:dyDescent="0.3">
      <c r="A178" s="26"/>
      <c r="B178" s="24"/>
      <c r="C178" s="25"/>
      <c r="D178" s="26"/>
      <c r="E178" s="6"/>
      <c r="F178" s="24"/>
      <c r="G178" s="26"/>
      <c r="H178" s="27"/>
      <c r="I178" s="27"/>
      <c r="J178" s="28"/>
      <c r="K178" s="29"/>
      <c r="L178" s="29"/>
      <c r="M178" s="27"/>
      <c r="N178" s="27"/>
      <c r="O178" s="27"/>
      <c r="P178" s="63"/>
      <c r="Q178" s="25"/>
      <c r="R178" s="25"/>
      <c r="S178" s="67"/>
      <c r="T178" s="29"/>
      <c r="U178" s="28"/>
      <c r="V178" s="28"/>
      <c r="W178" s="28"/>
      <c r="X178" s="28"/>
      <c r="Y178" s="28"/>
      <c r="Z178" s="28"/>
      <c r="AA178" s="28"/>
      <c r="AB178" s="28"/>
      <c r="AC178" s="28"/>
      <c r="AD178" s="28"/>
      <c r="AE178" s="28"/>
      <c r="AF178" s="28"/>
      <c r="AG178" s="28"/>
      <c r="AH178" s="28"/>
      <c r="AI178" s="28"/>
      <c r="AJ178" s="28"/>
      <c r="AK178" s="28"/>
      <c r="AL178" s="28"/>
      <c r="AM178" s="28"/>
      <c r="AN178" s="27"/>
      <c r="AO178" s="24"/>
      <c r="AP178" s="24"/>
      <c r="AQ178" s="24"/>
      <c r="AR178" s="27"/>
    </row>
    <row r="179" spans="1:51" x14ac:dyDescent="0.3">
      <c r="A179" s="26"/>
      <c r="B179" s="24"/>
      <c r="C179" s="25"/>
      <c r="D179" s="26"/>
      <c r="E179" s="6"/>
      <c r="F179" s="24"/>
      <c r="G179" s="26"/>
      <c r="H179" s="27"/>
      <c r="I179" s="27"/>
      <c r="J179" s="34"/>
      <c r="K179" s="34"/>
      <c r="L179" s="34"/>
      <c r="M179" s="27"/>
      <c r="N179" s="27"/>
      <c r="O179" s="27"/>
      <c r="P179" s="63"/>
      <c r="Q179" s="25"/>
      <c r="R179" s="25"/>
      <c r="S179" s="67"/>
      <c r="T179" s="29"/>
      <c r="U179" s="28"/>
      <c r="V179" s="28"/>
      <c r="W179" s="28"/>
      <c r="X179" s="28"/>
      <c r="Y179" s="28"/>
      <c r="Z179" s="28"/>
      <c r="AA179" s="28"/>
      <c r="AB179" s="28"/>
      <c r="AC179" s="28"/>
      <c r="AD179" s="28"/>
      <c r="AE179" s="28"/>
      <c r="AF179" s="28"/>
      <c r="AG179" s="28"/>
      <c r="AH179" s="28"/>
      <c r="AI179" s="28"/>
      <c r="AJ179" s="28"/>
      <c r="AK179" s="28"/>
      <c r="AL179" s="28"/>
      <c r="AM179" s="28"/>
      <c r="AN179" s="27"/>
      <c r="AO179" s="24"/>
      <c r="AP179" s="24"/>
      <c r="AQ179" s="24"/>
      <c r="AR179" s="27"/>
    </row>
    <row r="180" spans="1:51" s="2" customFormat="1" x14ac:dyDescent="0.3">
      <c r="A180" s="26"/>
      <c r="B180" s="24"/>
      <c r="C180" s="25"/>
      <c r="D180" s="26"/>
      <c r="E180" s="6"/>
      <c r="F180" s="24"/>
      <c r="G180" s="26"/>
      <c r="H180" s="27"/>
      <c r="I180" s="27"/>
      <c r="J180" s="28"/>
      <c r="K180" s="29"/>
      <c r="L180" s="29"/>
      <c r="M180" s="25"/>
      <c r="N180" s="47"/>
      <c r="O180" s="27"/>
      <c r="P180" s="27"/>
      <c r="Q180" s="27"/>
      <c r="R180" s="63"/>
      <c r="S180" s="25"/>
      <c r="T180" s="25"/>
      <c r="U180" s="64"/>
      <c r="V180" s="29"/>
      <c r="W180" s="29"/>
      <c r="X180" s="29"/>
      <c r="Y180" s="29"/>
      <c r="Z180" s="29"/>
      <c r="AA180" s="29"/>
      <c r="AB180" s="29"/>
      <c r="AC180" s="29"/>
      <c r="AD180" s="29"/>
      <c r="AE180" s="29"/>
      <c r="AF180" s="29"/>
      <c r="AG180" s="28"/>
      <c r="AH180" s="28"/>
      <c r="AI180" s="28"/>
      <c r="AJ180" s="28"/>
      <c r="AK180" s="28"/>
      <c r="AL180" s="28"/>
      <c r="AM180" s="28"/>
      <c r="AN180" s="66"/>
      <c r="AO180" s="24"/>
      <c r="AP180" s="24"/>
      <c r="AQ180" s="24"/>
      <c r="AR180" s="27"/>
    </row>
    <row r="181" spans="1:51" s="2" customFormat="1" x14ac:dyDescent="0.3">
      <c r="A181" s="26"/>
      <c r="B181" s="24"/>
      <c r="C181" s="25"/>
      <c r="D181" s="26"/>
      <c r="E181" s="6"/>
      <c r="F181" s="24"/>
      <c r="G181" s="26"/>
      <c r="H181" s="27"/>
      <c r="I181" s="27"/>
      <c r="J181" s="28"/>
      <c r="K181" s="29"/>
      <c r="L181" s="29"/>
      <c r="M181" s="27"/>
      <c r="N181" s="47"/>
      <c r="O181" s="27"/>
      <c r="P181" s="27"/>
      <c r="Q181" s="27"/>
      <c r="R181" s="63"/>
      <c r="S181" s="25"/>
      <c r="T181" s="25"/>
      <c r="U181" s="64"/>
      <c r="V181" s="29"/>
      <c r="W181" s="29"/>
      <c r="X181" s="29"/>
      <c r="Y181" s="29"/>
      <c r="Z181" s="29"/>
      <c r="AA181" s="29"/>
      <c r="AB181" s="29"/>
      <c r="AC181" s="29"/>
      <c r="AD181" s="29"/>
      <c r="AE181" s="29"/>
      <c r="AF181" s="29"/>
      <c r="AG181" s="28"/>
      <c r="AH181" s="28"/>
      <c r="AI181" s="28"/>
      <c r="AJ181" s="28"/>
      <c r="AK181" s="28"/>
      <c r="AL181" s="28"/>
      <c r="AM181" s="28"/>
      <c r="AN181" s="66"/>
      <c r="AO181" s="24"/>
      <c r="AP181" s="24"/>
      <c r="AQ181" s="24"/>
      <c r="AR181" s="27"/>
      <c r="AS181" s="4"/>
      <c r="AX181" s="5"/>
      <c r="AY181" s="5"/>
    </row>
    <row r="182" spans="1:51" s="2" customFormat="1" x14ac:dyDescent="0.3">
      <c r="A182" s="26"/>
      <c r="B182" s="24"/>
      <c r="C182" s="25"/>
      <c r="D182" s="26"/>
      <c r="E182" s="6"/>
      <c r="F182" s="24"/>
      <c r="G182" s="26"/>
      <c r="H182" s="27"/>
      <c r="I182" s="27"/>
      <c r="J182" s="28"/>
      <c r="K182" s="29"/>
      <c r="L182" s="29"/>
      <c r="M182" s="27"/>
      <c r="N182" s="47"/>
      <c r="O182" s="27"/>
      <c r="P182" s="27"/>
      <c r="Q182" s="27"/>
      <c r="R182" s="63"/>
      <c r="S182" s="25"/>
      <c r="T182" s="25"/>
      <c r="U182" s="64"/>
      <c r="V182" s="29"/>
      <c r="W182" s="29"/>
      <c r="X182" s="29"/>
      <c r="Y182" s="29"/>
      <c r="Z182" s="29"/>
      <c r="AA182" s="29"/>
      <c r="AB182" s="29"/>
      <c r="AC182" s="29"/>
      <c r="AD182" s="29"/>
      <c r="AE182" s="29"/>
      <c r="AF182" s="29"/>
      <c r="AG182" s="28"/>
      <c r="AH182" s="28"/>
      <c r="AI182" s="28"/>
      <c r="AJ182" s="28"/>
      <c r="AK182" s="28"/>
      <c r="AL182" s="28"/>
      <c r="AM182" s="28"/>
      <c r="AN182" s="66"/>
      <c r="AO182" s="24"/>
      <c r="AP182" s="24"/>
      <c r="AQ182" s="24"/>
      <c r="AR182" s="27"/>
      <c r="AS182" s="4"/>
      <c r="AX182" s="5"/>
      <c r="AY182" s="5"/>
    </row>
    <row r="183" spans="1:51" s="2" customFormat="1" x14ac:dyDescent="0.3">
      <c r="A183" s="26"/>
      <c r="B183" s="24"/>
      <c r="C183" s="25"/>
      <c r="D183" s="26"/>
      <c r="E183" s="6"/>
      <c r="F183" s="24"/>
      <c r="G183" s="26"/>
      <c r="H183" s="27"/>
      <c r="I183" s="27"/>
      <c r="J183" s="28"/>
      <c r="K183" s="29"/>
      <c r="L183" s="29"/>
      <c r="M183" s="27"/>
      <c r="N183" s="47"/>
      <c r="O183" s="27"/>
      <c r="P183" s="27"/>
      <c r="Q183" s="27"/>
      <c r="R183" s="63"/>
      <c r="S183" s="25"/>
      <c r="T183" s="25"/>
      <c r="U183" s="64"/>
      <c r="V183" s="29"/>
      <c r="W183" s="29"/>
      <c r="X183" s="29"/>
      <c r="Y183" s="29"/>
      <c r="Z183" s="29"/>
      <c r="AA183" s="29"/>
      <c r="AB183" s="29"/>
      <c r="AC183" s="29"/>
      <c r="AD183" s="29"/>
      <c r="AE183" s="29"/>
      <c r="AF183" s="29"/>
      <c r="AG183" s="28"/>
      <c r="AH183" s="28"/>
      <c r="AI183" s="28"/>
      <c r="AJ183" s="28"/>
      <c r="AK183" s="28"/>
      <c r="AL183" s="28"/>
      <c r="AM183" s="28"/>
      <c r="AN183" s="78"/>
      <c r="AO183" s="24"/>
      <c r="AP183" s="24"/>
      <c r="AQ183" s="24"/>
      <c r="AR183" s="27"/>
      <c r="AS183" s="4"/>
      <c r="AX183" s="5"/>
      <c r="AY183" s="5"/>
    </row>
    <row r="184" spans="1:51" s="2" customFormat="1" x14ac:dyDescent="0.3">
      <c r="A184" s="26"/>
      <c r="B184" s="24"/>
      <c r="C184" s="25"/>
      <c r="D184" s="26"/>
      <c r="E184" s="6"/>
      <c r="F184" s="24"/>
      <c r="G184" s="26"/>
      <c r="H184" s="27"/>
      <c r="I184" s="27"/>
      <c r="J184" s="28"/>
      <c r="K184" s="29"/>
      <c r="L184" s="29"/>
      <c r="M184" s="27"/>
      <c r="N184" s="47"/>
      <c r="O184" s="27"/>
      <c r="P184" s="27"/>
      <c r="Q184" s="27"/>
      <c r="R184" s="63"/>
      <c r="S184" s="25"/>
      <c r="T184" s="25"/>
      <c r="U184" s="64"/>
      <c r="V184" s="29"/>
      <c r="W184" s="29"/>
      <c r="X184" s="29"/>
      <c r="Y184" s="29"/>
      <c r="Z184" s="29"/>
      <c r="AA184" s="29"/>
      <c r="AB184" s="29"/>
      <c r="AC184" s="29"/>
      <c r="AD184" s="29"/>
      <c r="AE184" s="29"/>
      <c r="AF184" s="29"/>
      <c r="AG184" s="28"/>
      <c r="AH184" s="28"/>
      <c r="AI184" s="28"/>
      <c r="AJ184" s="28"/>
      <c r="AK184" s="28"/>
      <c r="AL184" s="28"/>
      <c r="AM184" s="28"/>
      <c r="AN184" s="66"/>
      <c r="AO184" s="24"/>
      <c r="AP184" s="24"/>
      <c r="AQ184" s="24"/>
      <c r="AR184" s="27"/>
      <c r="AS184" s="4"/>
      <c r="AX184" s="5"/>
      <c r="AY184" s="5"/>
    </row>
    <row r="185" spans="1:51" s="2" customFormat="1" x14ac:dyDescent="0.3">
      <c r="A185" s="26"/>
      <c r="B185" s="24"/>
      <c r="C185" s="25"/>
      <c r="D185" s="26"/>
      <c r="E185" s="6"/>
      <c r="F185" s="24"/>
      <c r="G185" s="26"/>
      <c r="H185" s="27"/>
      <c r="I185" s="27"/>
      <c r="J185" s="28"/>
      <c r="K185" s="29"/>
      <c r="L185" s="29"/>
      <c r="M185" s="27"/>
      <c r="N185" s="47"/>
      <c r="O185" s="27"/>
      <c r="P185" s="27"/>
      <c r="Q185" s="27"/>
      <c r="R185" s="63"/>
      <c r="S185" s="25"/>
      <c r="T185" s="25"/>
      <c r="U185" s="64"/>
      <c r="V185" s="29"/>
      <c r="W185" s="29"/>
      <c r="X185" s="29"/>
      <c r="Y185" s="29"/>
      <c r="Z185" s="29"/>
      <c r="AA185" s="29"/>
      <c r="AB185" s="29"/>
      <c r="AC185" s="29"/>
      <c r="AD185" s="29"/>
      <c r="AE185" s="29"/>
      <c r="AF185" s="29"/>
      <c r="AG185" s="28"/>
      <c r="AH185" s="28"/>
      <c r="AI185" s="28"/>
      <c r="AJ185" s="28"/>
      <c r="AK185" s="28"/>
      <c r="AL185" s="28"/>
      <c r="AM185" s="28"/>
      <c r="AN185" s="66"/>
      <c r="AO185" s="24"/>
      <c r="AP185" s="24"/>
      <c r="AQ185" s="24"/>
      <c r="AR185" s="27"/>
      <c r="AS185" s="4"/>
      <c r="AX185" s="5"/>
      <c r="AY185" s="5"/>
    </row>
    <row r="186" spans="1:51" s="2" customFormat="1" x14ac:dyDescent="0.3">
      <c r="A186" s="26"/>
      <c r="B186" s="24"/>
      <c r="C186" s="25"/>
      <c r="D186" s="26"/>
      <c r="E186" s="6"/>
      <c r="F186" s="24"/>
      <c r="G186" s="26"/>
      <c r="H186" s="27"/>
      <c r="I186" s="27"/>
      <c r="J186" s="28"/>
      <c r="K186" s="29"/>
      <c r="L186" s="29"/>
      <c r="M186" s="27"/>
      <c r="N186" s="47"/>
      <c r="O186" s="27"/>
      <c r="P186" s="27"/>
      <c r="Q186" s="27"/>
      <c r="R186" s="63"/>
      <c r="S186" s="25"/>
      <c r="T186" s="25"/>
      <c r="U186" s="64"/>
      <c r="V186" s="29"/>
      <c r="W186" s="29"/>
      <c r="X186" s="29"/>
      <c r="Y186" s="29"/>
      <c r="Z186" s="29"/>
      <c r="AA186" s="29"/>
      <c r="AB186" s="29"/>
      <c r="AC186" s="29"/>
      <c r="AD186" s="29"/>
      <c r="AE186" s="29"/>
      <c r="AF186" s="29"/>
      <c r="AG186" s="28"/>
      <c r="AH186" s="28"/>
      <c r="AI186" s="28"/>
      <c r="AJ186" s="28"/>
      <c r="AK186" s="28"/>
      <c r="AL186" s="28"/>
      <c r="AM186" s="28"/>
      <c r="AN186" s="66"/>
      <c r="AO186" s="24"/>
      <c r="AP186" s="24"/>
      <c r="AQ186" s="24"/>
      <c r="AR186" s="27"/>
      <c r="AS186" s="4"/>
      <c r="AX186" s="5"/>
      <c r="AY186" s="5"/>
    </row>
    <row r="187" spans="1:51" s="2" customFormat="1" x14ac:dyDescent="0.3">
      <c r="A187" s="26"/>
      <c r="B187" s="24"/>
      <c r="C187" s="25"/>
      <c r="D187" s="26"/>
      <c r="E187" s="6"/>
      <c r="F187" s="24"/>
      <c r="G187" s="26"/>
      <c r="H187" s="27"/>
      <c r="I187" s="27"/>
      <c r="J187" s="28"/>
      <c r="K187" s="29"/>
      <c r="L187" s="29"/>
      <c r="M187" s="25"/>
      <c r="N187" s="47"/>
      <c r="O187" s="27"/>
      <c r="P187" s="27"/>
      <c r="Q187" s="27"/>
      <c r="R187" s="63"/>
      <c r="S187" s="25"/>
      <c r="T187" s="25"/>
      <c r="U187" s="64"/>
      <c r="V187" s="29"/>
      <c r="W187" s="29"/>
      <c r="X187" s="29"/>
      <c r="Y187" s="29"/>
      <c r="Z187" s="29"/>
      <c r="AA187" s="29"/>
      <c r="AB187" s="29"/>
      <c r="AC187" s="29"/>
      <c r="AD187" s="29"/>
      <c r="AE187" s="29"/>
      <c r="AF187" s="29"/>
      <c r="AG187" s="28"/>
      <c r="AH187" s="28"/>
      <c r="AI187" s="28"/>
      <c r="AJ187" s="28"/>
      <c r="AK187" s="28"/>
      <c r="AL187" s="28"/>
      <c r="AM187" s="28"/>
      <c r="AN187" s="78"/>
      <c r="AO187" s="24"/>
      <c r="AP187" s="24"/>
      <c r="AQ187" s="24"/>
      <c r="AR187" s="27"/>
      <c r="AS187" s="4"/>
      <c r="AX187" s="5"/>
      <c r="AY187" s="5"/>
    </row>
    <row r="188" spans="1:51" s="2" customFormat="1" x14ac:dyDescent="0.3">
      <c r="A188" s="26"/>
      <c r="B188" s="24"/>
      <c r="C188" s="25"/>
      <c r="D188" s="26"/>
      <c r="E188" s="6"/>
      <c r="F188" s="24"/>
      <c r="G188" s="26"/>
      <c r="H188" s="27"/>
      <c r="I188" s="27"/>
      <c r="J188" s="28"/>
      <c r="K188" s="29"/>
      <c r="L188" s="29"/>
      <c r="M188" s="25"/>
      <c r="N188" s="47"/>
      <c r="O188" s="27"/>
      <c r="P188" s="27"/>
      <c r="Q188" s="27"/>
      <c r="R188" s="63"/>
      <c r="S188" s="25"/>
      <c r="T188" s="25"/>
      <c r="U188" s="64"/>
      <c r="V188" s="29"/>
      <c r="W188" s="29"/>
      <c r="X188" s="29"/>
      <c r="Y188" s="29"/>
      <c r="Z188" s="29"/>
      <c r="AA188" s="29"/>
      <c r="AB188" s="29"/>
      <c r="AC188" s="29"/>
      <c r="AD188" s="29"/>
      <c r="AE188" s="29"/>
      <c r="AF188" s="29"/>
      <c r="AG188" s="28"/>
      <c r="AH188" s="28"/>
      <c r="AI188" s="28"/>
      <c r="AJ188" s="28"/>
      <c r="AK188" s="28"/>
      <c r="AL188" s="28"/>
      <c r="AM188" s="28"/>
      <c r="AN188" s="78"/>
      <c r="AO188" s="24"/>
      <c r="AP188" s="24"/>
      <c r="AQ188" s="24"/>
      <c r="AR188" s="27"/>
      <c r="AS188" s="4"/>
      <c r="AX188" s="5"/>
      <c r="AY188" s="5"/>
    </row>
    <row r="189" spans="1:51" s="2" customFormat="1" x14ac:dyDescent="0.3">
      <c r="A189" s="26"/>
      <c r="B189" s="24"/>
      <c r="C189" s="25"/>
      <c r="D189" s="26"/>
      <c r="E189" s="6"/>
      <c r="F189" s="24"/>
      <c r="G189" s="26"/>
      <c r="H189" s="27"/>
      <c r="I189" s="27"/>
      <c r="J189" s="28"/>
      <c r="K189" s="29"/>
      <c r="L189" s="29"/>
      <c r="M189" s="25"/>
      <c r="N189" s="47"/>
      <c r="O189" s="27"/>
      <c r="P189" s="27"/>
      <c r="Q189" s="27"/>
      <c r="R189" s="63"/>
      <c r="S189" s="25"/>
      <c r="T189" s="25"/>
      <c r="U189" s="64"/>
      <c r="V189" s="29"/>
      <c r="W189" s="29"/>
      <c r="X189" s="29"/>
      <c r="Y189" s="29"/>
      <c r="Z189" s="29"/>
      <c r="AA189" s="29"/>
      <c r="AB189" s="29"/>
      <c r="AC189" s="29"/>
      <c r="AD189" s="29"/>
      <c r="AE189" s="29"/>
      <c r="AF189" s="29"/>
      <c r="AG189" s="28"/>
      <c r="AH189" s="28"/>
      <c r="AI189" s="28"/>
      <c r="AJ189" s="28"/>
      <c r="AK189" s="28"/>
      <c r="AL189" s="28"/>
      <c r="AM189" s="28"/>
      <c r="AN189" s="78"/>
      <c r="AO189" s="24"/>
      <c r="AP189" s="24"/>
      <c r="AQ189" s="24"/>
      <c r="AR189" s="27"/>
      <c r="AS189" s="4"/>
      <c r="AX189" s="5"/>
      <c r="AY189" s="5"/>
    </row>
    <row r="190" spans="1:51" s="2" customFormat="1" x14ac:dyDescent="0.3">
      <c r="A190" s="26"/>
      <c r="B190" s="24"/>
      <c r="C190" s="25"/>
      <c r="D190" s="26"/>
      <c r="E190" s="6"/>
      <c r="F190" s="24"/>
      <c r="G190" s="26"/>
      <c r="H190" s="27"/>
      <c r="I190" s="27"/>
      <c r="J190" s="28"/>
      <c r="K190" s="29"/>
      <c r="L190" s="29"/>
      <c r="M190" s="25"/>
      <c r="N190" s="47"/>
      <c r="O190" s="27"/>
      <c r="P190" s="27"/>
      <c r="Q190" s="27"/>
      <c r="R190" s="63"/>
      <c r="S190" s="25"/>
      <c r="T190" s="25"/>
      <c r="U190" s="64"/>
      <c r="V190" s="29"/>
      <c r="W190" s="29"/>
      <c r="X190" s="29"/>
      <c r="Y190" s="29"/>
      <c r="Z190" s="29"/>
      <c r="AA190" s="29"/>
      <c r="AB190" s="29"/>
      <c r="AC190" s="29"/>
      <c r="AD190" s="29"/>
      <c r="AE190" s="29"/>
      <c r="AF190" s="29"/>
      <c r="AG190" s="28"/>
      <c r="AH190" s="28"/>
      <c r="AI190" s="28"/>
      <c r="AJ190" s="28"/>
      <c r="AK190" s="28"/>
      <c r="AL190" s="28"/>
      <c r="AM190" s="28"/>
      <c r="AN190" s="78"/>
      <c r="AO190" s="24"/>
      <c r="AP190" s="24"/>
      <c r="AQ190" s="24"/>
      <c r="AR190" s="27"/>
      <c r="AS190" s="4"/>
      <c r="AX190" s="5"/>
      <c r="AY190" s="5"/>
    </row>
    <row r="191" spans="1:51" s="2" customFormat="1" x14ac:dyDescent="0.3">
      <c r="A191" s="26"/>
      <c r="B191" s="24"/>
      <c r="C191" s="25"/>
      <c r="D191" s="26"/>
      <c r="E191" s="6"/>
      <c r="F191" s="24"/>
      <c r="G191" s="26"/>
      <c r="H191" s="27"/>
      <c r="I191" s="27"/>
      <c r="J191" s="28"/>
      <c r="K191" s="29"/>
      <c r="L191" s="29"/>
      <c r="M191" s="25"/>
      <c r="N191" s="47"/>
      <c r="O191" s="27"/>
      <c r="P191" s="27"/>
      <c r="Q191" s="27"/>
      <c r="R191" s="63"/>
      <c r="S191" s="25"/>
      <c r="T191" s="25"/>
      <c r="U191" s="64"/>
      <c r="V191" s="29"/>
      <c r="W191" s="29"/>
      <c r="X191" s="29"/>
      <c r="Y191" s="29"/>
      <c r="Z191" s="29"/>
      <c r="AA191" s="29"/>
      <c r="AB191" s="29"/>
      <c r="AC191" s="29"/>
      <c r="AD191" s="29"/>
      <c r="AE191" s="29"/>
      <c r="AF191" s="29"/>
      <c r="AG191" s="28"/>
      <c r="AH191" s="28"/>
      <c r="AI191" s="28"/>
      <c r="AJ191" s="28"/>
      <c r="AK191" s="28"/>
      <c r="AL191" s="28"/>
      <c r="AM191" s="28"/>
      <c r="AN191" s="78"/>
      <c r="AO191" s="24"/>
      <c r="AP191" s="24"/>
      <c r="AQ191" s="24"/>
      <c r="AR191" s="27"/>
      <c r="AS191" s="4"/>
      <c r="AX191" s="5"/>
      <c r="AY191" s="5"/>
    </row>
    <row r="192" spans="1:51" s="2" customFormat="1" x14ac:dyDescent="0.3">
      <c r="A192" s="26"/>
      <c r="B192" s="24"/>
      <c r="C192" s="25"/>
      <c r="D192" s="26"/>
      <c r="E192" s="6"/>
      <c r="F192" s="24"/>
      <c r="G192" s="26"/>
      <c r="H192" s="27"/>
      <c r="I192" s="27"/>
      <c r="J192" s="28"/>
      <c r="K192" s="29"/>
      <c r="L192" s="29"/>
      <c r="M192" s="25"/>
      <c r="N192" s="47"/>
      <c r="O192" s="27"/>
      <c r="P192" s="27"/>
      <c r="Q192" s="27"/>
      <c r="R192" s="63"/>
      <c r="S192" s="25"/>
      <c r="T192" s="25"/>
      <c r="U192" s="64"/>
      <c r="V192" s="29"/>
      <c r="W192" s="29"/>
      <c r="X192" s="29"/>
      <c r="Y192" s="29"/>
      <c r="Z192" s="29"/>
      <c r="AA192" s="29"/>
      <c r="AB192" s="29"/>
      <c r="AC192" s="29"/>
      <c r="AD192" s="29"/>
      <c r="AE192" s="29"/>
      <c r="AF192" s="29"/>
      <c r="AG192" s="28"/>
      <c r="AH192" s="28"/>
      <c r="AI192" s="28"/>
      <c r="AJ192" s="28"/>
      <c r="AK192" s="28"/>
      <c r="AL192" s="28"/>
      <c r="AM192" s="28"/>
      <c r="AN192" s="78"/>
      <c r="AO192" s="24"/>
      <c r="AP192" s="24"/>
      <c r="AQ192" s="24"/>
      <c r="AR192" s="27"/>
      <c r="AS192" s="4"/>
      <c r="AX192" s="5"/>
      <c r="AY192" s="5"/>
    </row>
    <row r="193" spans="1:44" x14ac:dyDescent="0.3">
      <c r="A193" s="26"/>
      <c r="B193" s="24"/>
      <c r="C193" s="25"/>
      <c r="D193" s="26"/>
      <c r="E193" s="6"/>
      <c r="F193" s="24"/>
      <c r="G193" s="26"/>
      <c r="H193" s="27"/>
      <c r="I193" s="27"/>
      <c r="J193" s="28"/>
      <c r="K193" s="29"/>
      <c r="L193" s="29"/>
      <c r="M193" s="25"/>
      <c r="N193" s="27"/>
      <c r="O193" s="27"/>
      <c r="P193" s="27"/>
      <c r="Q193" s="27"/>
      <c r="R193" s="63"/>
      <c r="S193" s="25"/>
      <c r="T193" s="29"/>
      <c r="U193" s="28"/>
      <c r="V193" s="28"/>
      <c r="W193" s="28"/>
      <c r="X193" s="28"/>
      <c r="Y193" s="28"/>
      <c r="Z193" s="28"/>
      <c r="AA193" s="28"/>
      <c r="AB193" s="28"/>
      <c r="AC193" s="28"/>
      <c r="AD193" s="28"/>
      <c r="AE193" s="28"/>
      <c r="AF193" s="28"/>
      <c r="AG193" s="28"/>
      <c r="AH193" s="28"/>
      <c r="AI193" s="28"/>
      <c r="AJ193" s="28"/>
      <c r="AK193" s="28"/>
      <c r="AL193" s="28"/>
      <c r="AM193" s="28"/>
      <c r="AN193" s="27"/>
      <c r="AO193" s="24"/>
      <c r="AP193" s="24"/>
      <c r="AQ193" s="24"/>
      <c r="AR193" s="27"/>
    </row>
    <row r="194" spans="1:44" x14ac:dyDescent="0.3">
      <c r="A194" s="26"/>
      <c r="B194" s="24"/>
      <c r="C194" s="25"/>
      <c r="D194" s="26"/>
      <c r="E194" s="6"/>
      <c r="F194" s="24"/>
      <c r="G194" s="26"/>
      <c r="H194" s="27"/>
      <c r="I194" s="27"/>
      <c r="J194" s="28"/>
      <c r="K194" s="29"/>
      <c r="L194" s="29"/>
      <c r="M194" s="25"/>
      <c r="N194" s="27"/>
      <c r="O194" s="27"/>
      <c r="P194" s="63"/>
      <c r="Q194" s="25"/>
      <c r="R194" s="25"/>
      <c r="S194" s="67"/>
      <c r="T194" s="29"/>
      <c r="U194" s="28"/>
      <c r="V194" s="28"/>
      <c r="W194" s="28"/>
      <c r="X194" s="28"/>
      <c r="Y194" s="28"/>
      <c r="Z194" s="28"/>
      <c r="AA194" s="28"/>
      <c r="AB194" s="28"/>
      <c r="AC194" s="28"/>
      <c r="AD194" s="28"/>
      <c r="AE194" s="28"/>
      <c r="AF194" s="28"/>
      <c r="AG194" s="28"/>
      <c r="AH194" s="28"/>
      <c r="AI194" s="28"/>
      <c r="AJ194" s="28"/>
      <c r="AK194" s="28"/>
      <c r="AL194" s="28"/>
      <c r="AM194" s="28"/>
      <c r="AN194" s="27"/>
      <c r="AO194" s="24"/>
      <c r="AP194" s="24"/>
      <c r="AQ194" s="24"/>
      <c r="AR194" s="27"/>
    </row>
    <row r="195" spans="1:44" x14ac:dyDescent="0.3">
      <c r="A195" s="26"/>
      <c r="B195" s="24"/>
      <c r="C195" s="25"/>
      <c r="D195" s="26"/>
      <c r="E195" s="6"/>
      <c r="F195" s="24"/>
      <c r="G195" s="26"/>
      <c r="H195" s="27"/>
      <c r="I195" s="27"/>
      <c r="J195" s="28"/>
      <c r="K195" s="29"/>
      <c r="L195" s="29"/>
      <c r="M195" s="25"/>
      <c r="N195" s="27"/>
      <c r="O195" s="27"/>
      <c r="P195" s="63"/>
      <c r="Q195" s="25"/>
      <c r="R195" s="25"/>
      <c r="S195" s="67"/>
      <c r="T195" s="29"/>
      <c r="U195" s="28"/>
      <c r="V195" s="28"/>
      <c r="W195" s="28"/>
      <c r="X195" s="28"/>
      <c r="Y195" s="28"/>
      <c r="Z195" s="28"/>
      <c r="AA195" s="28"/>
      <c r="AB195" s="28"/>
      <c r="AC195" s="28"/>
      <c r="AD195" s="28"/>
      <c r="AE195" s="28"/>
      <c r="AF195" s="28"/>
      <c r="AG195" s="28"/>
      <c r="AH195" s="28"/>
      <c r="AI195" s="28"/>
      <c r="AJ195" s="28"/>
      <c r="AK195" s="28"/>
      <c r="AL195" s="28"/>
      <c r="AM195" s="28"/>
      <c r="AN195" s="27"/>
      <c r="AO195" s="24"/>
      <c r="AP195" s="24"/>
      <c r="AQ195" s="24"/>
      <c r="AR195" s="27"/>
    </row>
    <row r="196" spans="1:44" x14ac:dyDescent="0.3">
      <c r="A196" s="26"/>
      <c r="B196" s="24"/>
      <c r="C196" s="25"/>
      <c r="D196" s="26"/>
      <c r="E196" s="6"/>
      <c r="F196" s="24"/>
      <c r="G196" s="26"/>
      <c r="H196" s="27"/>
      <c r="I196" s="27"/>
      <c r="J196" s="28"/>
      <c r="K196" s="29"/>
      <c r="L196" s="29"/>
      <c r="M196" s="27"/>
      <c r="N196" s="27"/>
      <c r="O196" s="27"/>
      <c r="P196" s="63"/>
      <c r="Q196" s="25"/>
      <c r="R196" s="25"/>
      <c r="S196" s="67"/>
      <c r="T196" s="29"/>
      <c r="U196" s="28"/>
      <c r="V196" s="28"/>
      <c r="W196" s="28"/>
      <c r="X196" s="28"/>
      <c r="Y196" s="28"/>
      <c r="Z196" s="28"/>
      <c r="AA196" s="28"/>
      <c r="AB196" s="28"/>
      <c r="AC196" s="28"/>
      <c r="AD196" s="28"/>
      <c r="AE196" s="28"/>
      <c r="AF196" s="28"/>
      <c r="AG196" s="28"/>
      <c r="AH196" s="28"/>
      <c r="AI196" s="28"/>
      <c r="AJ196" s="28"/>
      <c r="AK196" s="28"/>
      <c r="AL196" s="28"/>
      <c r="AM196" s="28"/>
      <c r="AN196" s="27"/>
      <c r="AO196" s="24"/>
      <c r="AP196" s="24"/>
      <c r="AQ196" s="24"/>
      <c r="AR196" s="27"/>
    </row>
    <row r="197" spans="1:44" x14ac:dyDescent="0.3">
      <c r="A197" s="26"/>
      <c r="B197" s="24"/>
      <c r="C197" s="25"/>
      <c r="D197" s="26"/>
      <c r="E197" s="6"/>
      <c r="F197" s="24"/>
      <c r="G197" s="26"/>
      <c r="H197" s="27"/>
      <c r="I197" s="27"/>
      <c r="J197" s="28"/>
      <c r="K197" s="29"/>
      <c r="L197" s="29"/>
      <c r="M197" s="27"/>
      <c r="N197" s="27"/>
      <c r="O197" s="27"/>
      <c r="P197" s="63"/>
      <c r="Q197" s="25"/>
      <c r="R197" s="25"/>
      <c r="S197" s="67"/>
      <c r="T197" s="29"/>
      <c r="U197" s="28"/>
      <c r="V197" s="28"/>
      <c r="W197" s="28"/>
      <c r="X197" s="28"/>
      <c r="Y197" s="28"/>
      <c r="Z197" s="28"/>
      <c r="AA197" s="28"/>
      <c r="AB197" s="28"/>
      <c r="AC197" s="28"/>
      <c r="AD197" s="28"/>
      <c r="AE197" s="28"/>
      <c r="AF197" s="28"/>
      <c r="AG197" s="28"/>
      <c r="AH197" s="28"/>
      <c r="AI197" s="28"/>
      <c r="AJ197" s="28"/>
      <c r="AK197" s="28"/>
      <c r="AL197" s="28"/>
      <c r="AM197" s="28"/>
      <c r="AN197" s="27"/>
      <c r="AO197" s="24"/>
      <c r="AP197" s="24"/>
      <c r="AQ197" s="24"/>
      <c r="AR197" s="27"/>
    </row>
    <row r="198" spans="1:44" x14ac:dyDescent="0.3">
      <c r="A198" s="26"/>
      <c r="B198" s="24"/>
      <c r="C198" s="25"/>
      <c r="D198" s="26"/>
      <c r="E198" s="6"/>
      <c r="F198" s="24"/>
      <c r="G198" s="26"/>
      <c r="H198" s="27"/>
      <c r="I198" s="27"/>
      <c r="J198" s="28"/>
      <c r="K198" s="29"/>
      <c r="L198" s="29"/>
      <c r="M198" s="27"/>
      <c r="N198" s="27"/>
      <c r="O198" s="27"/>
      <c r="P198" s="63"/>
      <c r="Q198" s="25"/>
      <c r="R198" s="25"/>
      <c r="S198" s="73"/>
      <c r="T198" s="29"/>
      <c r="U198" s="28"/>
      <c r="V198" s="28"/>
      <c r="W198" s="28"/>
      <c r="X198" s="28"/>
      <c r="Y198" s="28"/>
      <c r="Z198" s="28"/>
      <c r="AA198" s="28"/>
      <c r="AB198" s="28"/>
      <c r="AC198" s="28"/>
      <c r="AD198" s="28"/>
      <c r="AE198" s="28"/>
      <c r="AF198" s="28"/>
      <c r="AG198" s="28"/>
      <c r="AH198" s="28"/>
      <c r="AI198" s="28"/>
      <c r="AJ198" s="28"/>
      <c r="AK198" s="28"/>
      <c r="AL198" s="28"/>
      <c r="AM198" s="28"/>
      <c r="AN198" s="27"/>
      <c r="AO198" s="24"/>
      <c r="AP198" s="24"/>
      <c r="AQ198" s="24"/>
      <c r="AR198" s="27"/>
    </row>
    <row r="199" spans="1:44" x14ac:dyDescent="0.3">
      <c r="A199" s="26"/>
      <c r="B199" s="24"/>
      <c r="C199" s="25"/>
      <c r="D199" s="26"/>
      <c r="E199" s="6"/>
      <c r="F199" s="24"/>
      <c r="G199" s="26"/>
      <c r="H199" s="27"/>
      <c r="I199" s="27"/>
      <c r="J199" s="28"/>
      <c r="K199" s="29"/>
      <c r="L199" s="29"/>
      <c r="M199" s="27"/>
      <c r="N199" s="27"/>
      <c r="O199" s="27"/>
      <c r="P199" s="63"/>
      <c r="Q199" s="25"/>
      <c r="R199" s="25"/>
      <c r="S199" s="73"/>
      <c r="T199" s="29"/>
      <c r="U199" s="28"/>
      <c r="V199" s="28"/>
      <c r="W199" s="28"/>
      <c r="X199" s="28"/>
      <c r="Y199" s="28"/>
      <c r="Z199" s="28"/>
      <c r="AA199" s="28"/>
      <c r="AB199" s="28"/>
      <c r="AC199" s="28"/>
      <c r="AD199" s="28"/>
      <c r="AE199" s="28"/>
      <c r="AF199" s="28"/>
      <c r="AG199" s="28"/>
      <c r="AH199" s="28"/>
      <c r="AI199" s="28"/>
      <c r="AJ199" s="28"/>
      <c r="AK199" s="28"/>
      <c r="AL199" s="28"/>
      <c r="AM199" s="28"/>
      <c r="AN199" s="27"/>
      <c r="AO199" s="24"/>
      <c r="AP199" s="24"/>
      <c r="AQ199" s="24"/>
      <c r="AR199" s="27"/>
    </row>
    <row r="200" spans="1:44" s="2" customFormat="1" x14ac:dyDescent="0.3">
      <c r="A200" s="26"/>
      <c r="B200" s="24"/>
      <c r="C200" s="25"/>
      <c r="D200" s="26"/>
      <c r="E200" s="6"/>
      <c r="F200" s="24"/>
      <c r="G200" s="26"/>
      <c r="H200" s="27"/>
      <c r="I200" s="27"/>
      <c r="J200" s="28"/>
      <c r="K200" s="29"/>
      <c r="L200" s="29"/>
      <c r="M200" s="27"/>
      <c r="N200" s="27"/>
      <c r="O200" s="27"/>
      <c r="P200" s="63"/>
      <c r="Q200" s="25"/>
      <c r="R200" s="25"/>
      <c r="S200" s="73"/>
      <c r="T200" s="29"/>
      <c r="U200" s="28"/>
      <c r="V200" s="28"/>
      <c r="W200" s="28"/>
      <c r="X200" s="28"/>
      <c r="Y200" s="28"/>
      <c r="Z200" s="28"/>
      <c r="AA200" s="28"/>
      <c r="AB200" s="28"/>
      <c r="AC200" s="28"/>
      <c r="AD200" s="28"/>
      <c r="AE200" s="28"/>
      <c r="AF200" s="28"/>
      <c r="AG200" s="28"/>
      <c r="AH200" s="28"/>
      <c r="AI200" s="28"/>
      <c r="AJ200" s="28"/>
      <c r="AK200" s="28"/>
      <c r="AL200" s="28"/>
      <c r="AM200" s="28"/>
      <c r="AN200" s="27"/>
      <c r="AO200" s="24"/>
      <c r="AP200" s="24"/>
      <c r="AQ200" s="24"/>
      <c r="AR200" s="27"/>
    </row>
    <row r="201" spans="1:44" x14ac:dyDescent="0.3">
      <c r="A201" s="26"/>
      <c r="B201" s="24"/>
      <c r="C201" s="25"/>
      <c r="D201" s="26"/>
      <c r="E201" s="6"/>
      <c r="F201" s="24"/>
      <c r="G201" s="26"/>
      <c r="H201" s="27"/>
      <c r="I201" s="27"/>
      <c r="J201" s="28"/>
      <c r="K201" s="29"/>
      <c r="L201" s="29"/>
      <c r="M201" s="27"/>
      <c r="N201" s="27"/>
      <c r="O201" s="27"/>
      <c r="P201" s="63"/>
      <c r="Q201" s="25"/>
      <c r="R201" s="25"/>
      <c r="S201" s="73"/>
      <c r="T201" s="29"/>
      <c r="U201" s="28"/>
      <c r="V201" s="28"/>
      <c r="W201" s="28"/>
      <c r="X201" s="28"/>
      <c r="Y201" s="28"/>
      <c r="Z201" s="28"/>
      <c r="AA201" s="28"/>
      <c r="AB201" s="28"/>
      <c r="AC201" s="28"/>
      <c r="AD201" s="28"/>
      <c r="AE201" s="28"/>
      <c r="AF201" s="28"/>
      <c r="AG201" s="28"/>
      <c r="AH201" s="28"/>
      <c r="AI201" s="28"/>
      <c r="AJ201" s="28"/>
      <c r="AK201" s="28"/>
      <c r="AL201" s="28"/>
      <c r="AM201" s="28"/>
      <c r="AN201" s="27"/>
      <c r="AO201" s="24"/>
      <c r="AP201" s="24"/>
      <c r="AQ201" s="24"/>
      <c r="AR201" s="27"/>
    </row>
    <row r="202" spans="1:44" x14ac:dyDescent="0.3">
      <c r="A202" s="26"/>
      <c r="B202" s="24"/>
      <c r="C202" s="25"/>
      <c r="D202" s="26"/>
      <c r="E202" s="6"/>
      <c r="F202" s="24"/>
      <c r="G202" s="26"/>
      <c r="H202" s="27"/>
      <c r="I202" s="27"/>
      <c r="J202" s="28"/>
      <c r="K202" s="29"/>
      <c r="L202" s="29"/>
      <c r="M202" s="27"/>
      <c r="N202" s="27"/>
      <c r="O202" s="27"/>
      <c r="P202" s="63"/>
      <c r="Q202" s="25"/>
      <c r="R202" s="25"/>
      <c r="S202" s="73"/>
      <c r="T202" s="29"/>
      <c r="U202" s="28"/>
      <c r="V202" s="28"/>
      <c r="W202" s="28"/>
      <c r="X202" s="28"/>
      <c r="Y202" s="28"/>
      <c r="Z202" s="28"/>
      <c r="AA202" s="28"/>
      <c r="AB202" s="28"/>
      <c r="AC202" s="28"/>
      <c r="AD202" s="28"/>
      <c r="AE202" s="28"/>
      <c r="AF202" s="28"/>
      <c r="AG202" s="28"/>
      <c r="AH202" s="28"/>
      <c r="AI202" s="28"/>
      <c r="AJ202" s="28"/>
      <c r="AK202" s="28"/>
      <c r="AL202" s="28"/>
      <c r="AM202" s="28"/>
      <c r="AN202" s="27"/>
      <c r="AO202" s="24"/>
      <c r="AP202" s="24"/>
      <c r="AQ202" s="24"/>
      <c r="AR202" s="27"/>
    </row>
    <row r="203" spans="1:44" x14ac:dyDescent="0.3">
      <c r="A203" s="26"/>
      <c r="B203" s="24"/>
      <c r="C203" s="25"/>
      <c r="D203" s="26"/>
      <c r="E203" s="6"/>
      <c r="F203" s="24"/>
      <c r="G203" s="26"/>
      <c r="H203" s="27"/>
      <c r="I203" s="27"/>
      <c r="J203" s="28"/>
      <c r="K203" s="29"/>
      <c r="L203" s="29"/>
      <c r="M203" s="27"/>
      <c r="N203" s="27"/>
      <c r="O203" s="27"/>
      <c r="P203" s="63"/>
      <c r="Q203" s="25"/>
      <c r="R203" s="25"/>
      <c r="S203" s="73"/>
      <c r="T203" s="29"/>
      <c r="U203" s="28"/>
      <c r="V203" s="28"/>
      <c r="W203" s="28"/>
      <c r="X203" s="28"/>
      <c r="Y203" s="28"/>
      <c r="Z203" s="28"/>
      <c r="AA203" s="28"/>
      <c r="AB203" s="28"/>
      <c r="AC203" s="28"/>
      <c r="AD203" s="28"/>
      <c r="AE203" s="28"/>
      <c r="AF203" s="28"/>
      <c r="AG203" s="28"/>
      <c r="AH203" s="28"/>
      <c r="AI203" s="28"/>
      <c r="AJ203" s="28"/>
      <c r="AK203" s="28"/>
      <c r="AL203" s="28"/>
      <c r="AM203" s="28"/>
      <c r="AN203" s="27"/>
      <c r="AO203" s="24"/>
      <c r="AP203" s="24"/>
      <c r="AQ203" s="24"/>
      <c r="AR203" s="27"/>
    </row>
    <row r="204" spans="1:44" s="2" customFormat="1" x14ac:dyDescent="0.3">
      <c r="A204" s="26"/>
      <c r="B204" s="24"/>
      <c r="C204" s="25"/>
      <c r="D204" s="26"/>
      <c r="E204" s="6"/>
      <c r="F204" s="24"/>
      <c r="G204" s="26"/>
      <c r="H204" s="27"/>
      <c r="I204" s="27"/>
      <c r="J204" s="28"/>
      <c r="K204" s="29"/>
      <c r="L204" s="29"/>
      <c r="M204" s="27"/>
      <c r="N204" s="27"/>
      <c r="O204" s="27"/>
      <c r="P204" s="63"/>
      <c r="Q204" s="25"/>
      <c r="R204" s="25"/>
      <c r="S204" s="73"/>
      <c r="T204" s="29"/>
      <c r="U204" s="28"/>
      <c r="V204" s="28"/>
      <c r="W204" s="28"/>
      <c r="X204" s="28"/>
      <c r="Y204" s="28"/>
      <c r="Z204" s="28"/>
      <c r="AA204" s="28"/>
      <c r="AB204" s="28"/>
      <c r="AC204" s="28"/>
      <c r="AD204" s="28"/>
      <c r="AE204" s="28"/>
      <c r="AF204" s="28"/>
      <c r="AG204" s="28"/>
      <c r="AH204" s="28"/>
      <c r="AI204" s="28"/>
      <c r="AJ204" s="28"/>
      <c r="AK204" s="28"/>
      <c r="AL204" s="28"/>
      <c r="AM204" s="28"/>
      <c r="AN204" s="27"/>
      <c r="AO204" s="24"/>
      <c r="AP204" s="24"/>
      <c r="AQ204" s="24"/>
      <c r="AR204" s="27"/>
    </row>
    <row r="205" spans="1:44" x14ac:dyDescent="0.3">
      <c r="A205" s="26"/>
      <c r="B205" s="24"/>
      <c r="C205" s="25"/>
      <c r="D205" s="26"/>
      <c r="E205" s="6"/>
      <c r="F205" s="24"/>
      <c r="G205" s="25"/>
      <c r="H205" s="27"/>
      <c r="I205" s="27"/>
      <c r="J205" s="28"/>
      <c r="K205" s="29"/>
      <c r="L205" s="29"/>
      <c r="M205" s="27"/>
      <c r="N205" s="27"/>
      <c r="O205" s="27"/>
      <c r="P205" s="63"/>
      <c r="Q205" s="25"/>
      <c r="R205" s="25"/>
      <c r="S205" s="67"/>
      <c r="T205" s="29"/>
      <c r="U205" s="28"/>
      <c r="V205" s="28"/>
      <c r="W205" s="28"/>
      <c r="X205" s="28"/>
      <c r="Y205" s="28"/>
      <c r="Z205" s="28"/>
      <c r="AA205" s="28"/>
      <c r="AB205" s="28"/>
      <c r="AC205" s="28"/>
      <c r="AD205" s="28"/>
      <c r="AE205" s="28"/>
      <c r="AF205" s="28"/>
      <c r="AG205" s="28"/>
      <c r="AH205" s="28"/>
      <c r="AI205" s="28"/>
      <c r="AJ205" s="28"/>
      <c r="AK205" s="28"/>
      <c r="AL205" s="28"/>
      <c r="AM205" s="28"/>
      <c r="AN205" s="27"/>
      <c r="AO205" s="24"/>
      <c r="AP205" s="24"/>
      <c r="AQ205" s="24"/>
      <c r="AR205" s="27"/>
    </row>
    <row r="206" spans="1:44" x14ac:dyDescent="0.3">
      <c r="A206" s="26"/>
      <c r="B206" s="24"/>
      <c r="C206" s="25"/>
      <c r="D206" s="26"/>
      <c r="E206" s="6"/>
      <c r="F206" s="24"/>
      <c r="G206" s="25"/>
      <c r="H206" s="27"/>
      <c r="I206" s="27"/>
      <c r="J206" s="28"/>
      <c r="K206" s="29"/>
      <c r="L206" s="29"/>
      <c r="M206" s="27"/>
      <c r="N206" s="27"/>
      <c r="O206" s="27"/>
      <c r="P206" s="63"/>
      <c r="Q206" s="25"/>
      <c r="R206" s="25"/>
      <c r="S206" s="67"/>
      <c r="T206" s="29"/>
      <c r="U206" s="28"/>
      <c r="V206" s="28"/>
      <c r="W206" s="28"/>
      <c r="X206" s="28"/>
      <c r="Y206" s="28"/>
      <c r="Z206" s="28"/>
      <c r="AA206" s="28"/>
      <c r="AB206" s="28"/>
      <c r="AC206" s="28"/>
      <c r="AD206" s="28"/>
      <c r="AE206" s="28"/>
      <c r="AF206" s="28"/>
      <c r="AG206" s="28"/>
      <c r="AH206" s="28"/>
      <c r="AI206" s="28"/>
      <c r="AJ206" s="28"/>
      <c r="AK206" s="28"/>
      <c r="AL206" s="28"/>
      <c r="AM206" s="28"/>
      <c r="AN206" s="27"/>
      <c r="AO206" s="24"/>
      <c r="AP206" s="24"/>
      <c r="AQ206" s="24"/>
      <c r="AR206" s="27"/>
    </row>
    <row r="207" spans="1:44" x14ac:dyDescent="0.3">
      <c r="A207" s="26"/>
      <c r="B207" s="24"/>
      <c r="C207" s="25"/>
      <c r="D207" s="26"/>
      <c r="E207" s="6"/>
      <c r="F207" s="24"/>
      <c r="G207" s="25"/>
      <c r="H207" s="27"/>
      <c r="I207" s="27"/>
      <c r="J207" s="28"/>
      <c r="K207" s="29"/>
      <c r="L207" s="29"/>
      <c r="M207" s="27"/>
      <c r="N207" s="27"/>
      <c r="O207" s="27"/>
      <c r="P207" s="63"/>
      <c r="Q207" s="25"/>
      <c r="R207" s="25"/>
      <c r="S207" s="67"/>
      <c r="T207" s="29"/>
      <c r="U207" s="28"/>
      <c r="V207" s="28"/>
      <c r="W207" s="28"/>
      <c r="X207" s="28"/>
      <c r="Y207" s="28"/>
      <c r="Z207" s="28"/>
      <c r="AA207" s="28"/>
      <c r="AB207" s="28"/>
      <c r="AC207" s="28"/>
      <c r="AD207" s="28"/>
      <c r="AE207" s="28"/>
      <c r="AF207" s="28"/>
      <c r="AG207" s="28"/>
      <c r="AH207" s="28"/>
      <c r="AI207" s="28"/>
      <c r="AJ207" s="28"/>
      <c r="AK207" s="28"/>
      <c r="AL207" s="28"/>
      <c r="AM207" s="28"/>
      <c r="AN207" s="27"/>
      <c r="AO207" s="24"/>
      <c r="AP207" s="24"/>
      <c r="AQ207" s="24"/>
      <c r="AR207" s="27"/>
    </row>
    <row r="208" spans="1:44" x14ac:dyDescent="0.3">
      <c r="A208" s="26"/>
      <c r="B208" s="24"/>
      <c r="C208" s="25"/>
      <c r="D208" s="26"/>
      <c r="E208" s="6"/>
      <c r="F208" s="24"/>
      <c r="G208" s="26"/>
      <c r="H208" s="27"/>
      <c r="I208" s="27"/>
      <c r="J208" s="28"/>
      <c r="K208" s="29"/>
      <c r="L208" s="29"/>
      <c r="M208" s="27"/>
      <c r="N208" s="27"/>
      <c r="O208" s="27"/>
      <c r="P208" s="63"/>
      <c r="Q208" s="25"/>
      <c r="R208" s="25"/>
      <c r="S208" s="67"/>
      <c r="T208" s="29"/>
      <c r="U208" s="28"/>
      <c r="V208" s="28"/>
      <c r="W208" s="28"/>
      <c r="X208" s="28"/>
      <c r="Y208" s="28"/>
      <c r="Z208" s="28"/>
      <c r="AA208" s="28"/>
      <c r="AB208" s="28"/>
      <c r="AC208" s="28"/>
      <c r="AD208" s="28"/>
      <c r="AE208" s="28"/>
      <c r="AF208" s="28"/>
      <c r="AG208" s="28"/>
      <c r="AH208" s="28"/>
      <c r="AI208" s="28"/>
      <c r="AJ208" s="28"/>
      <c r="AK208" s="28"/>
      <c r="AL208" s="28"/>
      <c r="AM208" s="28"/>
      <c r="AN208" s="27"/>
      <c r="AO208" s="24"/>
      <c r="AP208" s="24"/>
      <c r="AQ208" s="24"/>
      <c r="AR208" s="27"/>
    </row>
    <row r="209" spans="1:44" x14ac:dyDescent="0.3">
      <c r="A209" s="26"/>
      <c r="B209" s="24"/>
      <c r="C209" s="25"/>
      <c r="D209" s="26"/>
      <c r="E209" s="6"/>
      <c r="F209" s="24"/>
      <c r="G209" s="25"/>
      <c r="H209" s="27"/>
      <c r="I209" s="27"/>
      <c r="J209" s="28"/>
      <c r="K209" s="29"/>
      <c r="L209" s="29"/>
      <c r="M209" s="27"/>
      <c r="N209" s="27"/>
      <c r="O209" s="27"/>
      <c r="P209" s="63"/>
      <c r="Q209" s="25"/>
      <c r="R209" s="25"/>
      <c r="S209" s="67"/>
      <c r="T209" s="29"/>
      <c r="U209" s="28"/>
      <c r="V209" s="28"/>
      <c r="W209" s="28"/>
      <c r="X209" s="28"/>
      <c r="Y209" s="28"/>
      <c r="Z209" s="28"/>
      <c r="AA209" s="28"/>
      <c r="AB209" s="28"/>
      <c r="AC209" s="28"/>
      <c r="AD209" s="28"/>
      <c r="AE209" s="28"/>
      <c r="AF209" s="28"/>
      <c r="AG209" s="28"/>
      <c r="AH209" s="28"/>
      <c r="AI209" s="28"/>
      <c r="AJ209" s="28"/>
      <c r="AK209" s="28"/>
      <c r="AL209" s="28"/>
      <c r="AM209" s="28"/>
      <c r="AN209" s="27"/>
      <c r="AO209" s="24"/>
      <c r="AP209" s="24"/>
      <c r="AQ209" s="24"/>
      <c r="AR209" s="27"/>
    </row>
    <row r="210" spans="1:44" x14ac:dyDescent="0.3">
      <c r="A210" s="26"/>
      <c r="B210" s="24"/>
      <c r="C210" s="25"/>
      <c r="D210" s="26"/>
      <c r="E210" s="6"/>
      <c r="F210" s="24"/>
      <c r="G210" s="26"/>
      <c r="H210" s="27"/>
      <c r="I210" s="27"/>
      <c r="J210" s="28"/>
      <c r="K210" s="29"/>
      <c r="L210" s="29"/>
      <c r="M210" s="27"/>
      <c r="N210" s="27"/>
      <c r="O210" s="27"/>
      <c r="P210" s="63"/>
      <c r="Q210" s="25"/>
      <c r="R210" s="25"/>
      <c r="S210" s="67"/>
      <c r="T210" s="29"/>
      <c r="U210" s="28"/>
      <c r="V210" s="28"/>
      <c r="W210" s="28"/>
      <c r="X210" s="28"/>
      <c r="Y210" s="28"/>
      <c r="Z210" s="28"/>
      <c r="AA210" s="28"/>
      <c r="AB210" s="28"/>
      <c r="AC210" s="28"/>
      <c r="AD210" s="28"/>
      <c r="AE210" s="28"/>
      <c r="AF210" s="28"/>
      <c r="AG210" s="28"/>
      <c r="AH210" s="28"/>
      <c r="AI210" s="28"/>
      <c r="AJ210" s="28"/>
      <c r="AK210" s="28"/>
      <c r="AL210" s="28"/>
      <c r="AM210" s="28"/>
      <c r="AN210" s="27"/>
      <c r="AO210" s="24"/>
      <c r="AP210" s="24"/>
      <c r="AQ210" s="24"/>
      <c r="AR210" s="27"/>
    </row>
    <row r="211" spans="1:44" x14ac:dyDescent="0.3">
      <c r="A211" s="26"/>
      <c r="B211" s="24"/>
      <c r="C211" s="25"/>
      <c r="D211" s="26"/>
      <c r="E211" s="6"/>
      <c r="F211" s="24"/>
      <c r="G211" s="25"/>
      <c r="H211" s="27"/>
      <c r="I211" s="27"/>
      <c r="J211" s="28"/>
      <c r="K211" s="29"/>
      <c r="L211" s="29"/>
      <c r="M211" s="27"/>
      <c r="N211" s="27"/>
      <c r="O211" s="27"/>
      <c r="P211" s="63"/>
      <c r="Q211" s="25"/>
      <c r="R211" s="25"/>
      <c r="S211" s="67"/>
      <c r="T211" s="29"/>
      <c r="U211" s="28"/>
      <c r="V211" s="28"/>
      <c r="W211" s="28"/>
      <c r="X211" s="28"/>
      <c r="Y211" s="28"/>
      <c r="Z211" s="28"/>
      <c r="AA211" s="28"/>
      <c r="AB211" s="28"/>
      <c r="AC211" s="28"/>
      <c r="AD211" s="28"/>
      <c r="AE211" s="28"/>
      <c r="AF211" s="28"/>
      <c r="AG211" s="28"/>
      <c r="AH211" s="28"/>
      <c r="AI211" s="28"/>
      <c r="AJ211" s="28"/>
      <c r="AK211" s="28"/>
      <c r="AL211" s="28"/>
      <c r="AM211" s="28"/>
      <c r="AN211" s="27"/>
      <c r="AO211" s="24"/>
      <c r="AP211" s="24"/>
      <c r="AQ211" s="24"/>
      <c r="AR211" s="27"/>
    </row>
    <row r="212" spans="1:44" x14ac:dyDescent="0.3">
      <c r="A212" s="26"/>
      <c r="B212" s="24"/>
      <c r="C212" s="25"/>
      <c r="D212" s="26"/>
      <c r="E212" s="6"/>
      <c r="F212" s="24"/>
      <c r="G212" s="25"/>
      <c r="H212" s="27"/>
      <c r="I212" s="27"/>
      <c r="J212" s="28"/>
      <c r="K212" s="29"/>
      <c r="L212" s="29"/>
      <c r="M212" s="27"/>
      <c r="N212" s="27"/>
      <c r="O212" s="27"/>
      <c r="P212" s="63"/>
      <c r="Q212" s="25"/>
      <c r="R212" s="25"/>
      <c r="S212" s="67"/>
      <c r="T212" s="29"/>
      <c r="U212" s="28"/>
      <c r="V212" s="28"/>
      <c r="W212" s="28"/>
      <c r="X212" s="28"/>
      <c r="Y212" s="28"/>
      <c r="Z212" s="28"/>
      <c r="AA212" s="28"/>
      <c r="AB212" s="28"/>
      <c r="AC212" s="28"/>
      <c r="AD212" s="28"/>
      <c r="AE212" s="28"/>
      <c r="AF212" s="28"/>
      <c r="AG212" s="28"/>
      <c r="AH212" s="28"/>
      <c r="AI212" s="28"/>
      <c r="AJ212" s="28"/>
      <c r="AK212" s="28"/>
      <c r="AL212" s="28"/>
      <c r="AM212" s="28"/>
      <c r="AN212" s="27"/>
      <c r="AO212" s="24"/>
      <c r="AP212" s="24"/>
      <c r="AQ212" s="24"/>
      <c r="AR212" s="27"/>
    </row>
    <row r="213" spans="1:44" x14ac:dyDescent="0.3">
      <c r="A213" s="26"/>
      <c r="B213" s="24"/>
      <c r="C213" s="25"/>
      <c r="D213" s="26"/>
      <c r="E213" s="6"/>
      <c r="F213" s="24"/>
      <c r="G213" s="26"/>
      <c r="H213" s="27"/>
      <c r="I213" s="27"/>
      <c r="J213" s="28"/>
      <c r="K213" s="29"/>
      <c r="L213" s="29"/>
      <c r="M213" s="27"/>
      <c r="N213" s="27"/>
      <c r="O213" s="27"/>
      <c r="P213" s="63"/>
      <c r="Q213" s="25"/>
      <c r="R213" s="25"/>
      <c r="S213" s="67"/>
      <c r="T213" s="29"/>
      <c r="U213" s="28"/>
      <c r="V213" s="28"/>
      <c r="W213" s="28"/>
      <c r="X213" s="28"/>
      <c r="Y213" s="28"/>
      <c r="Z213" s="28"/>
      <c r="AA213" s="28"/>
      <c r="AB213" s="28"/>
      <c r="AC213" s="28"/>
      <c r="AD213" s="28"/>
      <c r="AE213" s="28"/>
      <c r="AF213" s="28"/>
      <c r="AG213" s="28"/>
      <c r="AH213" s="28"/>
      <c r="AI213" s="28"/>
      <c r="AJ213" s="28"/>
      <c r="AK213" s="28"/>
      <c r="AL213" s="28"/>
      <c r="AM213" s="28"/>
      <c r="AN213" s="27"/>
      <c r="AO213" s="24"/>
      <c r="AP213" s="24"/>
      <c r="AQ213" s="24"/>
      <c r="AR213" s="27"/>
    </row>
    <row r="214" spans="1:44" x14ac:dyDescent="0.3">
      <c r="A214" s="26"/>
      <c r="B214" s="24"/>
      <c r="C214" s="25"/>
      <c r="D214" s="26"/>
      <c r="E214" s="6"/>
      <c r="F214" s="24"/>
      <c r="G214" s="25"/>
      <c r="H214" s="27"/>
      <c r="I214" s="27"/>
      <c r="J214" s="28"/>
      <c r="K214" s="29"/>
      <c r="L214" s="29"/>
      <c r="M214" s="27"/>
      <c r="N214" s="27"/>
      <c r="O214" s="27"/>
      <c r="P214" s="63"/>
      <c r="Q214" s="25"/>
      <c r="R214" s="25"/>
      <c r="S214" s="67"/>
      <c r="T214" s="29"/>
      <c r="U214" s="28"/>
      <c r="V214" s="28"/>
      <c r="W214" s="28"/>
      <c r="X214" s="28"/>
      <c r="Y214" s="28"/>
      <c r="Z214" s="28"/>
      <c r="AA214" s="28"/>
      <c r="AB214" s="28"/>
      <c r="AC214" s="28"/>
      <c r="AD214" s="28"/>
      <c r="AE214" s="28"/>
      <c r="AF214" s="28"/>
      <c r="AG214" s="28"/>
      <c r="AH214" s="28"/>
      <c r="AI214" s="28"/>
      <c r="AJ214" s="28"/>
      <c r="AK214" s="28"/>
      <c r="AL214" s="28"/>
      <c r="AM214" s="28"/>
      <c r="AN214" s="27"/>
      <c r="AO214" s="24"/>
      <c r="AP214" s="24"/>
      <c r="AQ214" s="24"/>
      <c r="AR214" s="27"/>
    </row>
    <row r="215" spans="1:44" x14ac:dyDescent="0.3">
      <c r="A215" s="26"/>
      <c r="B215" s="24"/>
      <c r="C215" s="25"/>
      <c r="D215" s="26"/>
      <c r="E215" s="6"/>
      <c r="F215" s="24"/>
      <c r="G215" s="25"/>
      <c r="H215" s="27"/>
      <c r="I215" s="27"/>
      <c r="J215" s="28"/>
      <c r="K215" s="29"/>
      <c r="L215" s="29"/>
      <c r="M215" s="27"/>
      <c r="N215" s="27"/>
      <c r="O215" s="27"/>
      <c r="P215" s="63"/>
      <c r="Q215" s="25"/>
      <c r="R215" s="25"/>
      <c r="S215" s="67"/>
      <c r="T215" s="29"/>
      <c r="U215" s="28"/>
      <c r="V215" s="28"/>
      <c r="W215" s="28"/>
      <c r="X215" s="28"/>
      <c r="Y215" s="28"/>
      <c r="Z215" s="28"/>
      <c r="AA215" s="28"/>
      <c r="AB215" s="28"/>
      <c r="AC215" s="28"/>
      <c r="AD215" s="28"/>
      <c r="AE215" s="28"/>
      <c r="AF215" s="28"/>
      <c r="AG215" s="28"/>
      <c r="AH215" s="28"/>
      <c r="AI215" s="28"/>
      <c r="AJ215" s="28"/>
      <c r="AK215" s="28"/>
      <c r="AL215" s="28"/>
      <c r="AM215" s="28"/>
      <c r="AN215" s="27"/>
      <c r="AO215" s="24"/>
      <c r="AP215" s="24"/>
      <c r="AQ215" s="24"/>
      <c r="AR215" s="27"/>
    </row>
    <row r="216" spans="1:44" x14ac:dyDescent="0.3">
      <c r="A216" s="26"/>
      <c r="B216" s="24"/>
      <c r="C216" s="25"/>
      <c r="D216" s="26"/>
      <c r="E216" s="6"/>
      <c r="F216" s="24"/>
      <c r="G216" s="26"/>
      <c r="H216" s="27"/>
      <c r="I216" s="27"/>
      <c r="J216" s="28"/>
      <c r="K216" s="29"/>
      <c r="L216" s="29"/>
      <c r="M216" s="27"/>
      <c r="N216" s="27"/>
      <c r="O216" s="27"/>
      <c r="P216" s="63"/>
      <c r="Q216" s="25"/>
      <c r="R216" s="25"/>
      <c r="S216" s="67"/>
      <c r="T216" s="29"/>
      <c r="U216" s="28"/>
      <c r="V216" s="28"/>
      <c r="W216" s="28"/>
      <c r="X216" s="28"/>
      <c r="Y216" s="28"/>
      <c r="Z216" s="28"/>
      <c r="AA216" s="28"/>
      <c r="AB216" s="28"/>
      <c r="AC216" s="28"/>
      <c r="AD216" s="28"/>
      <c r="AE216" s="28"/>
      <c r="AF216" s="28"/>
      <c r="AG216" s="28"/>
      <c r="AH216" s="28"/>
      <c r="AI216" s="28"/>
      <c r="AJ216" s="28"/>
      <c r="AK216" s="28"/>
      <c r="AL216" s="28"/>
      <c r="AM216" s="28"/>
      <c r="AN216" s="27"/>
      <c r="AO216" s="24"/>
      <c r="AP216" s="24"/>
      <c r="AQ216" s="24"/>
      <c r="AR216" s="27"/>
    </row>
    <row r="217" spans="1:44" x14ac:dyDescent="0.3">
      <c r="A217" s="26"/>
      <c r="B217" s="24"/>
      <c r="C217" s="25"/>
      <c r="D217" s="26"/>
      <c r="E217" s="6"/>
      <c r="F217" s="24"/>
      <c r="G217" s="25"/>
      <c r="H217" s="27"/>
      <c r="I217" s="27"/>
      <c r="J217" s="28"/>
      <c r="K217" s="29"/>
      <c r="L217" s="29"/>
      <c r="M217" s="27"/>
      <c r="N217" s="27"/>
      <c r="O217" s="27"/>
      <c r="P217" s="63"/>
      <c r="Q217" s="25"/>
      <c r="R217" s="25"/>
      <c r="S217" s="73"/>
      <c r="T217" s="29"/>
      <c r="U217" s="28"/>
      <c r="V217" s="28"/>
      <c r="W217" s="28"/>
      <c r="X217" s="28"/>
      <c r="Y217" s="28"/>
      <c r="Z217" s="28"/>
      <c r="AA217" s="28"/>
      <c r="AB217" s="28"/>
      <c r="AC217" s="28"/>
      <c r="AD217" s="28"/>
      <c r="AE217" s="28"/>
      <c r="AF217" s="28"/>
      <c r="AG217" s="28"/>
      <c r="AH217" s="28"/>
      <c r="AI217" s="28"/>
      <c r="AJ217" s="28"/>
      <c r="AK217" s="28"/>
      <c r="AL217" s="28"/>
      <c r="AM217" s="28"/>
      <c r="AN217" s="27"/>
      <c r="AO217" s="24"/>
      <c r="AP217" s="24"/>
      <c r="AQ217" s="24"/>
      <c r="AR217" s="27"/>
    </row>
    <row r="218" spans="1:44" x14ac:dyDescent="0.3">
      <c r="A218" s="26"/>
      <c r="B218" s="24"/>
      <c r="C218" s="25"/>
      <c r="D218" s="26"/>
      <c r="E218" s="6"/>
      <c r="F218" s="24"/>
      <c r="G218" s="26"/>
      <c r="H218" s="27"/>
      <c r="I218" s="27"/>
      <c r="J218" s="28"/>
      <c r="K218" s="29"/>
      <c r="L218" s="29"/>
      <c r="M218" s="27"/>
      <c r="N218" s="27"/>
      <c r="O218" s="27"/>
      <c r="P218" s="63"/>
      <c r="Q218" s="25"/>
      <c r="R218" s="25"/>
      <c r="S218" s="67"/>
      <c r="T218" s="29"/>
      <c r="U218" s="28"/>
      <c r="V218" s="28"/>
      <c r="W218" s="28"/>
      <c r="X218" s="28"/>
      <c r="Y218" s="28"/>
      <c r="Z218" s="28"/>
      <c r="AA218" s="28"/>
      <c r="AB218" s="28"/>
      <c r="AC218" s="28"/>
      <c r="AD218" s="28"/>
      <c r="AE218" s="28"/>
      <c r="AF218" s="28"/>
      <c r="AG218" s="28"/>
      <c r="AH218" s="28"/>
      <c r="AI218" s="28"/>
      <c r="AJ218" s="28"/>
      <c r="AK218" s="28"/>
      <c r="AL218" s="28"/>
      <c r="AM218" s="28"/>
      <c r="AN218" s="27"/>
      <c r="AO218" s="24"/>
      <c r="AP218" s="24"/>
      <c r="AQ218" s="24"/>
      <c r="AR218" s="27"/>
    </row>
    <row r="219" spans="1:44" x14ac:dyDescent="0.3">
      <c r="A219" s="26"/>
      <c r="B219" s="24"/>
      <c r="C219" s="25"/>
      <c r="D219" s="26"/>
      <c r="E219" s="6"/>
      <c r="F219" s="24"/>
      <c r="G219" s="25"/>
      <c r="H219" s="27"/>
      <c r="I219" s="27"/>
      <c r="J219" s="28"/>
      <c r="K219" s="29"/>
      <c r="L219" s="29"/>
      <c r="M219" s="27"/>
      <c r="N219" s="27"/>
      <c r="O219" s="27"/>
      <c r="P219" s="63"/>
      <c r="Q219" s="25"/>
      <c r="R219" s="25"/>
      <c r="S219" s="67"/>
      <c r="T219" s="29"/>
      <c r="U219" s="28"/>
      <c r="V219" s="28"/>
      <c r="W219" s="28"/>
      <c r="X219" s="28"/>
      <c r="Y219" s="28"/>
      <c r="Z219" s="28"/>
      <c r="AA219" s="28"/>
      <c r="AB219" s="28"/>
      <c r="AC219" s="28"/>
      <c r="AD219" s="28"/>
      <c r="AE219" s="28"/>
      <c r="AF219" s="28"/>
      <c r="AG219" s="28"/>
      <c r="AH219" s="28"/>
      <c r="AI219" s="28"/>
      <c r="AJ219" s="28"/>
      <c r="AK219" s="28"/>
      <c r="AL219" s="28"/>
      <c r="AM219" s="28"/>
      <c r="AN219" s="27"/>
      <c r="AO219" s="24"/>
      <c r="AP219" s="24"/>
      <c r="AQ219" s="24"/>
      <c r="AR219" s="27"/>
    </row>
    <row r="220" spans="1:44" x14ac:dyDescent="0.3">
      <c r="A220" s="26"/>
      <c r="B220" s="24"/>
      <c r="C220" s="25"/>
      <c r="D220" s="26"/>
      <c r="E220" s="6"/>
      <c r="F220" s="24"/>
      <c r="G220" s="25"/>
      <c r="H220" s="27"/>
      <c r="I220" s="27"/>
      <c r="J220" s="28"/>
      <c r="K220" s="29"/>
      <c r="L220" s="29"/>
      <c r="M220" s="27"/>
      <c r="N220" s="27"/>
      <c r="O220" s="27"/>
      <c r="P220" s="63"/>
      <c r="Q220" s="25"/>
      <c r="R220" s="25"/>
      <c r="S220" s="67"/>
      <c r="T220" s="29"/>
      <c r="U220" s="28"/>
      <c r="V220" s="28"/>
      <c r="W220" s="28"/>
      <c r="X220" s="28"/>
      <c r="Y220" s="28"/>
      <c r="Z220" s="28"/>
      <c r="AA220" s="28"/>
      <c r="AB220" s="28"/>
      <c r="AC220" s="28"/>
      <c r="AD220" s="28"/>
      <c r="AE220" s="28"/>
      <c r="AF220" s="28"/>
      <c r="AG220" s="28"/>
      <c r="AH220" s="28"/>
      <c r="AI220" s="28"/>
      <c r="AJ220" s="28"/>
      <c r="AK220" s="28"/>
      <c r="AL220" s="28"/>
      <c r="AM220" s="28"/>
      <c r="AN220" s="27"/>
      <c r="AO220" s="24"/>
      <c r="AP220" s="24"/>
      <c r="AQ220" s="24"/>
      <c r="AR220" s="27"/>
    </row>
    <row r="221" spans="1:44" x14ac:dyDescent="0.3">
      <c r="A221" s="26"/>
      <c r="B221" s="24"/>
      <c r="C221" s="25"/>
      <c r="D221" s="26"/>
      <c r="E221" s="6"/>
      <c r="F221" s="24"/>
      <c r="G221" s="25"/>
      <c r="H221" s="27"/>
      <c r="I221" s="27"/>
      <c r="J221" s="28"/>
      <c r="K221" s="29"/>
      <c r="L221" s="29"/>
      <c r="M221" s="27"/>
      <c r="N221" s="27"/>
      <c r="O221" s="27"/>
      <c r="P221" s="63"/>
      <c r="Q221" s="25"/>
      <c r="R221" s="25"/>
      <c r="S221" s="67"/>
      <c r="T221" s="29"/>
      <c r="U221" s="28"/>
      <c r="V221" s="28"/>
      <c r="W221" s="28"/>
      <c r="X221" s="28"/>
      <c r="Y221" s="28"/>
      <c r="Z221" s="28"/>
      <c r="AA221" s="28"/>
      <c r="AB221" s="28"/>
      <c r="AC221" s="28"/>
      <c r="AD221" s="28"/>
      <c r="AE221" s="28"/>
      <c r="AF221" s="28"/>
      <c r="AG221" s="28"/>
      <c r="AH221" s="28"/>
      <c r="AI221" s="28"/>
      <c r="AJ221" s="28"/>
      <c r="AK221" s="28"/>
      <c r="AL221" s="28"/>
      <c r="AM221" s="28"/>
      <c r="AN221" s="27"/>
      <c r="AO221" s="24"/>
      <c r="AP221" s="24"/>
      <c r="AQ221" s="24"/>
      <c r="AR221" s="27"/>
    </row>
    <row r="222" spans="1:44" x14ac:dyDescent="0.3">
      <c r="A222" s="26"/>
      <c r="B222" s="24"/>
      <c r="C222" s="25"/>
      <c r="D222" s="26"/>
      <c r="E222" s="6"/>
      <c r="F222" s="24"/>
      <c r="G222" s="25"/>
      <c r="H222" s="27"/>
      <c r="I222" s="27"/>
      <c r="J222" s="28"/>
      <c r="K222" s="29"/>
      <c r="L222" s="29"/>
      <c r="M222" s="27"/>
      <c r="N222" s="27"/>
      <c r="O222" s="27"/>
      <c r="P222" s="63"/>
      <c r="Q222" s="25"/>
      <c r="R222" s="25"/>
      <c r="S222" s="67"/>
      <c r="T222" s="29"/>
      <c r="U222" s="28"/>
      <c r="V222" s="28"/>
      <c r="W222" s="28"/>
      <c r="X222" s="28"/>
      <c r="Y222" s="28"/>
      <c r="Z222" s="28"/>
      <c r="AA222" s="28"/>
      <c r="AB222" s="28"/>
      <c r="AC222" s="28"/>
      <c r="AD222" s="28"/>
      <c r="AE222" s="28"/>
      <c r="AF222" s="28"/>
      <c r="AG222" s="28"/>
      <c r="AH222" s="28"/>
      <c r="AI222" s="28"/>
      <c r="AJ222" s="28"/>
      <c r="AK222" s="28"/>
      <c r="AL222" s="28"/>
      <c r="AM222" s="28"/>
      <c r="AN222" s="27"/>
      <c r="AO222" s="24"/>
      <c r="AP222" s="24"/>
      <c r="AQ222" s="24"/>
      <c r="AR222" s="27"/>
    </row>
    <row r="223" spans="1:44" x14ac:dyDescent="0.3">
      <c r="A223" s="26"/>
      <c r="B223" s="24"/>
      <c r="C223" s="25"/>
      <c r="D223" s="26"/>
      <c r="E223" s="6"/>
      <c r="F223" s="24"/>
      <c r="G223" s="26"/>
      <c r="H223" s="27"/>
      <c r="I223" s="27"/>
      <c r="J223" s="28"/>
      <c r="K223" s="29"/>
      <c r="L223" s="29"/>
      <c r="M223" s="27"/>
      <c r="N223" s="27"/>
      <c r="O223" s="27"/>
      <c r="P223" s="63"/>
      <c r="Q223" s="25"/>
      <c r="R223" s="25"/>
      <c r="S223" s="67"/>
      <c r="T223" s="29"/>
      <c r="U223" s="28"/>
      <c r="V223" s="28"/>
      <c r="W223" s="28"/>
      <c r="X223" s="28"/>
      <c r="Y223" s="28"/>
      <c r="Z223" s="28"/>
      <c r="AA223" s="28"/>
      <c r="AB223" s="28"/>
      <c r="AC223" s="28"/>
      <c r="AD223" s="28"/>
      <c r="AE223" s="28"/>
      <c r="AF223" s="28"/>
      <c r="AG223" s="28"/>
      <c r="AH223" s="28"/>
      <c r="AI223" s="28"/>
      <c r="AJ223" s="28"/>
      <c r="AK223" s="28"/>
      <c r="AL223" s="28"/>
      <c r="AM223" s="28"/>
      <c r="AN223" s="27"/>
      <c r="AO223" s="24"/>
      <c r="AP223" s="24"/>
      <c r="AQ223" s="24"/>
      <c r="AR223" s="27"/>
    </row>
    <row r="224" spans="1:44" x14ac:dyDescent="0.3">
      <c r="A224" s="26"/>
      <c r="B224" s="24"/>
      <c r="C224" s="25"/>
      <c r="D224" s="26"/>
      <c r="E224" s="6"/>
      <c r="F224" s="24"/>
      <c r="G224" s="26"/>
      <c r="H224" s="27"/>
      <c r="I224" s="27"/>
      <c r="J224" s="28"/>
      <c r="K224" s="29"/>
      <c r="L224" s="29"/>
      <c r="M224" s="27"/>
      <c r="N224" s="27"/>
      <c r="O224" s="27"/>
      <c r="P224" s="63"/>
      <c r="Q224" s="25"/>
      <c r="R224" s="25"/>
      <c r="S224" s="67"/>
      <c r="T224" s="29"/>
      <c r="U224" s="28"/>
      <c r="V224" s="28"/>
      <c r="W224" s="28"/>
      <c r="X224" s="28"/>
      <c r="Y224" s="28"/>
      <c r="Z224" s="28"/>
      <c r="AA224" s="28"/>
      <c r="AB224" s="28"/>
      <c r="AC224" s="28"/>
      <c r="AD224" s="28"/>
      <c r="AE224" s="28"/>
      <c r="AF224" s="28"/>
      <c r="AG224" s="28"/>
      <c r="AH224" s="28"/>
      <c r="AI224" s="28"/>
      <c r="AJ224" s="28"/>
      <c r="AK224" s="28"/>
      <c r="AL224" s="28"/>
      <c r="AM224" s="28"/>
      <c r="AN224" s="27"/>
      <c r="AO224" s="24"/>
      <c r="AP224" s="24"/>
      <c r="AQ224" s="24"/>
      <c r="AR224" s="27"/>
    </row>
    <row r="225" spans="1:44" x14ac:dyDescent="0.3">
      <c r="A225" s="26"/>
      <c r="B225" s="24"/>
      <c r="C225" s="25"/>
      <c r="D225" s="26"/>
      <c r="E225" s="6"/>
      <c r="F225" s="24"/>
      <c r="G225" s="26"/>
      <c r="H225" s="27"/>
      <c r="I225" s="27"/>
      <c r="J225" s="28"/>
      <c r="K225" s="29"/>
      <c r="L225" s="29"/>
      <c r="M225" s="27"/>
      <c r="N225" s="27"/>
      <c r="O225" s="27"/>
      <c r="P225" s="63"/>
      <c r="Q225" s="25"/>
      <c r="R225" s="25"/>
      <c r="S225" s="73"/>
      <c r="T225" s="29"/>
      <c r="U225" s="28"/>
      <c r="V225" s="28"/>
      <c r="W225" s="28"/>
      <c r="X225" s="28"/>
      <c r="Y225" s="28"/>
      <c r="Z225" s="28"/>
      <c r="AA225" s="28"/>
      <c r="AB225" s="28"/>
      <c r="AC225" s="28"/>
      <c r="AD225" s="28"/>
      <c r="AE225" s="28"/>
      <c r="AF225" s="28"/>
      <c r="AG225" s="28"/>
      <c r="AH225" s="28"/>
      <c r="AI225" s="28"/>
      <c r="AJ225" s="28"/>
      <c r="AK225" s="28"/>
      <c r="AL225" s="28"/>
      <c r="AM225" s="28"/>
      <c r="AN225" s="27"/>
      <c r="AO225" s="24"/>
      <c r="AP225" s="24"/>
      <c r="AQ225" s="24"/>
      <c r="AR225" s="27"/>
    </row>
    <row r="226" spans="1:44" x14ac:dyDescent="0.3">
      <c r="A226" s="26"/>
      <c r="B226" s="24"/>
      <c r="C226" s="25"/>
      <c r="D226" s="26"/>
      <c r="E226" s="6"/>
      <c r="F226" s="24"/>
      <c r="G226" s="25"/>
      <c r="H226" s="27"/>
      <c r="I226" s="27"/>
      <c r="J226" s="28"/>
      <c r="K226" s="29"/>
      <c r="L226" s="29"/>
      <c r="M226" s="27"/>
      <c r="N226" s="27"/>
      <c r="O226" s="27"/>
      <c r="P226" s="63"/>
      <c r="Q226" s="25"/>
      <c r="R226" s="25"/>
      <c r="S226" s="73"/>
      <c r="T226" s="29"/>
      <c r="U226" s="28"/>
      <c r="V226" s="28"/>
      <c r="W226" s="28"/>
      <c r="X226" s="28"/>
      <c r="Y226" s="28"/>
      <c r="Z226" s="28"/>
      <c r="AA226" s="28"/>
      <c r="AB226" s="28"/>
      <c r="AC226" s="28"/>
      <c r="AD226" s="28"/>
      <c r="AE226" s="28"/>
      <c r="AF226" s="28"/>
      <c r="AG226" s="28"/>
      <c r="AH226" s="28"/>
      <c r="AI226" s="28"/>
      <c r="AJ226" s="28"/>
      <c r="AK226" s="28"/>
      <c r="AL226" s="28"/>
      <c r="AM226" s="28"/>
      <c r="AN226" s="27"/>
      <c r="AO226" s="24"/>
      <c r="AP226" s="24"/>
      <c r="AQ226" s="24"/>
      <c r="AR226" s="27"/>
    </row>
    <row r="227" spans="1:44" x14ac:dyDescent="0.3">
      <c r="A227" s="26"/>
      <c r="B227" s="24"/>
      <c r="C227" s="25"/>
      <c r="D227" s="26"/>
      <c r="E227" s="6"/>
      <c r="F227" s="24"/>
      <c r="G227" s="25"/>
      <c r="H227" s="27"/>
      <c r="I227" s="27"/>
      <c r="J227" s="28"/>
      <c r="K227" s="29"/>
      <c r="L227" s="29"/>
      <c r="M227" s="27"/>
      <c r="N227" s="27"/>
      <c r="O227" s="27"/>
      <c r="P227" s="63"/>
      <c r="Q227" s="25"/>
      <c r="R227" s="25"/>
      <c r="S227" s="73"/>
      <c r="T227" s="29"/>
      <c r="U227" s="28"/>
      <c r="V227" s="28"/>
      <c r="W227" s="28"/>
      <c r="X227" s="28"/>
      <c r="Y227" s="28"/>
      <c r="Z227" s="28"/>
      <c r="AA227" s="28"/>
      <c r="AB227" s="28"/>
      <c r="AC227" s="28"/>
      <c r="AD227" s="28"/>
      <c r="AE227" s="28"/>
      <c r="AF227" s="28"/>
      <c r="AG227" s="28"/>
      <c r="AH227" s="28"/>
      <c r="AI227" s="28"/>
      <c r="AJ227" s="28"/>
      <c r="AK227" s="28"/>
      <c r="AL227" s="28"/>
      <c r="AM227" s="28"/>
      <c r="AN227" s="27"/>
      <c r="AO227" s="24"/>
      <c r="AP227" s="24"/>
      <c r="AQ227" s="24"/>
      <c r="AR227" s="27"/>
    </row>
    <row r="228" spans="1:44" x14ac:dyDescent="0.3">
      <c r="A228" s="26"/>
      <c r="B228" s="24"/>
      <c r="C228" s="25"/>
      <c r="D228" s="26"/>
      <c r="E228" s="6"/>
      <c r="F228" s="24"/>
      <c r="G228" s="25"/>
      <c r="H228" s="27"/>
      <c r="I228" s="27"/>
      <c r="J228" s="28"/>
      <c r="K228" s="29"/>
      <c r="L228" s="29"/>
      <c r="M228" s="27"/>
      <c r="N228" s="27"/>
      <c r="O228" s="27"/>
      <c r="P228" s="63"/>
      <c r="Q228" s="25"/>
      <c r="R228" s="25"/>
      <c r="S228" s="67"/>
      <c r="T228" s="29"/>
      <c r="U228" s="28"/>
      <c r="V228" s="28"/>
      <c r="W228" s="28"/>
      <c r="X228" s="28"/>
      <c r="Y228" s="28"/>
      <c r="Z228" s="28"/>
      <c r="AA228" s="28"/>
      <c r="AB228" s="28"/>
      <c r="AC228" s="28"/>
      <c r="AD228" s="28"/>
      <c r="AE228" s="28"/>
      <c r="AF228" s="28"/>
      <c r="AG228" s="28"/>
      <c r="AH228" s="28"/>
      <c r="AI228" s="28"/>
      <c r="AJ228" s="28"/>
      <c r="AK228" s="28"/>
      <c r="AL228" s="28"/>
      <c r="AM228" s="28"/>
      <c r="AN228" s="27"/>
      <c r="AO228" s="24"/>
      <c r="AP228" s="24"/>
      <c r="AQ228" s="24"/>
      <c r="AR228" s="27"/>
    </row>
    <row r="229" spans="1:44" x14ac:dyDescent="0.3">
      <c r="A229" s="26"/>
      <c r="B229" s="24"/>
      <c r="C229" s="25"/>
      <c r="D229" s="26"/>
      <c r="E229" s="6"/>
      <c r="F229" s="24"/>
      <c r="G229" s="25"/>
      <c r="H229" s="27"/>
      <c r="I229" s="27"/>
      <c r="J229" s="28"/>
      <c r="K229" s="29"/>
      <c r="L229" s="29"/>
      <c r="M229" s="27"/>
      <c r="N229" s="27"/>
      <c r="O229" s="27"/>
      <c r="P229" s="63"/>
      <c r="Q229" s="25"/>
      <c r="R229" s="25"/>
      <c r="S229" s="67"/>
      <c r="T229" s="29"/>
      <c r="U229" s="28"/>
      <c r="V229" s="28"/>
      <c r="W229" s="28"/>
      <c r="X229" s="28"/>
      <c r="Y229" s="28"/>
      <c r="Z229" s="28"/>
      <c r="AA229" s="28"/>
      <c r="AB229" s="28"/>
      <c r="AC229" s="28"/>
      <c r="AD229" s="28"/>
      <c r="AE229" s="28"/>
      <c r="AF229" s="28"/>
      <c r="AG229" s="28"/>
      <c r="AH229" s="28"/>
      <c r="AI229" s="28"/>
      <c r="AJ229" s="28"/>
      <c r="AK229" s="28"/>
      <c r="AL229" s="28"/>
      <c r="AM229" s="28"/>
      <c r="AN229" s="27"/>
      <c r="AO229" s="24"/>
      <c r="AP229" s="24"/>
      <c r="AQ229" s="24"/>
      <c r="AR229" s="27"/>
    </row>
    <row r="230" spans="1:44" x14ac:dyDescent="0.3">
      <c r="A230" s="26"/>
      <c r="B230" s="24"/>
      <c r="C230" s="25"/>
      <c r="D230" s="26"/>
      <c r="E230" s="6"/>
      <c r="F230" s="24"/>
      <c r="G230" s="25"/>
      <c r="H230" s="27"/>
      <c r="I230" s="27"/>
      <c r="J230" s="28"/>
      <c r="K230" s="29"/>
      <c r="L230" s="29"/>
      <c r="M230" s="27"/>
      <c r="N230" s="27"/>
      <c r="O230" s="27"/>
      <c r="P230" s="63"/>
      <c r="Q230" s="25"/>
      <c r="R230" s="25"/>
      <c r="S230" s="73"/>
      <c r="T230" s="29"/>
      <c r="U230" s="28"/>
      <c r="V230" s="28"/>
      <c r="W230" s="28"/>
      <c r="X230" s="28"/>
      <c r="Y230" s="28"/>
      <c r="Z230" s="28"/>
      <c r="AA230" s="28"/>
      <c r="AB230" s="28"/>
      <c r="AC230" s="28"/>
      <c r="AD230" s="28"/>
      <c r="AE230" s="28"/>
      <c r="AF230" s="28"/>
      <c r="AG230" s="28"/>
      <c r="AH230" s="28"/>
      <c r="AI230" s="28"/>
      <c r="AJ230" s="28"/>
      <c r="AK230" s="28"/>
      <c r="AL230" s="28"/>
      <c r="AM230" s="28"/>
      <c r="AN230" s="27"/>
      <c r="AO230" s="24"/>
      <c r="AP230" s="24"/>
      <c r="AQ230" s="24"/>
      <c r="AR230" s="27"/>
    </row>
    <row r="231" spans="1:44" x14ac:dyDescent="0.3">
      <c r="A231" s="26"/>
      <c r="B231" s="24"/>
      <c r="C231" s="25"/>
      <c r="D231" s="26"/>
      <c r="E231" s="6"/>
      <c r="F231" s="24"/>
      <c r="G231" s="25"/>
      <c r="H231" s="27"/>
      <c r="I231" s="27"/>
      <c r="J231" s="28"/>
      <c r="K231" s="29"/>
      <c r="L231" s="29"/>
      <c r="M231" s="27"/>
      <c r="N231" s="27"/>
      <c r="O231" s="27"/>
      <c r="P231" s="63"/>
      <c r="Q231" s="25"/>
      <c r="R231" s="25"/>
      <c r="S231" s="67"/>
      <c r="T231" s="29"/>
      <c r="U231" s="28"/>
      <c r="V231" s="28"/>
      <c r="W231" s="28"/>
      <c r="X231" s="28"/>
      <c r="Y231" s="28"/>
      <c r="Z231" s="28"/>
      <c r="AA231" s="28"/>
      <c r="AB231" s="28"/>
      <c r="AC231" s="28"/>
      <c r="AD231" s="28"/>
      <c r="AE231" s="28"/>
      <c r="AF231" s="28"/>
      <c r="AG231" s="28"/>
      <c r="AH231" s="28"/>
      <c r="AI231" s="28"/>
      <c r="AJ231" s="28"/>
      <c r="AK231" s="28"/>
      <c r="AL231" s="28"/>
      <c r="AM231" s="28"/>
      <c r="AN231" s="27"/>
      <c r="AO231" s="24"/>
      <c r="AP231" s="24"/>
      <c r="AQ231" s="24"/>
      <c r="AR231" s="27"/>
    </row>
    <row r="232" spans="1:44" x14ac:dyDescent="0.3">
      <c r="A232" s="26"/>
      <c r="B232" s="24"/>
      <c r="C232" s="25"/>
      <c r="D232" s="26"/>
      <c r="E232" s="6"/>
      <c r="F232" s="24"/>
      <c r="G232" s="25"/>
      <c r="H232" s="27"/>
      <c r="I232" s="27"/>
      <c r="J232" s="28"/>
      <c r="K232" s="29"/>
      <c r="L232" s="29"/>
      <c r="M232" s="27"/>
      <c r="N232" s="27"/>
      <c r="O232" s="27"/>
      <c r="P232" s="63"/>
      <c r="Q232" s="25"/>
      <c r="R232" s="25"/>
      <c r="S232" s="67"/>
      <c r="T232" s="29"/>
      <c r="U232" s="28"/>
      <c r="V232" s="28"/>
      <c r="W232" s="28"/>
      <c r="X232" s="28"/>
      <c r="Y232" s="28"/>
      <c r="Z232" s="28"/>
      <c r="AA232" s="28"/>
      <c r="AB232" s="28"/>
      <c r="AC232" s="28"/>
      <c r="AD232" s="28"/>
      <c r="AE232" s="28"/>
      <c r="AF232" s="28"/>
      <c r="AG232" s="28"/>
      <c r="AH232" s="28"/>
      <c r="AI232" s="28"/>
      <c r="AJ232" s="28"/>
      <c r="AK232" s="28"/>
      <c r="AL232" s="28"/>
      <c r="AM232" s="28"/>
      <c r="AN232" s="27"/>
      <c r="AO232" s="24"/>
      <c r="AP232" s="24"/>
      <c r="AQ232" s="24"/>
      <c r="AR232" s="27"/>
    </row>
    <row r="233" spans="1:44" x14ac:dyDescent="0.3">
      <c r="A233" s="26"/>
      <c r="B233" s="24"/>
      <c r="C233" s="25"/>
      <c r="D233" s="26"/>
      <c r="E233" s="6"/>
      <c r="F233" s="24"/>
      <c r="G233" s="25"/>
      <c r="H233" s="27"/>
      <c r="I233" s="27"/>
      <c r="J233" s="28"/>
      <c r="K233" s="29"/>
      <c r="L233" s="29"/>
      <c r="M233" s="27"/>
      <c r="N233" s="27"/>
      <c r="O233" s="27"/>
      <c r="P233" s="63"/>
      <c r="Q233" s="25"/>
      <c r="R233" s="25"/>
      <c r="S233" s="67"/>
      <c r="T233" s="29"/>
      <c r="U233" s="28"/>
      <c r="V233" s="28"/>
      <c r="W233" s="28"/>
      <c r="X233" s="28"/>
      <c r="Y233" s="28"/>
      <c r="Z233" s="28"/>
      <c r="AA233" s="28"/>
      <c r="AB233" s="28"/>
      <c r="AC233" s="28"/>
      <c r="AD233" s="28"/>
      <c r="AE233" s="28"/>
      <c r="AF233" s="28"/>
      <c r="AG233" s="28"/>
      <c r="AH233" s="28"/>
      <c r="AI233" s="28"/>
      <c r="AJ233" s="28"/>
      <c r="AK233" s="28"/>
      <c r="AL233" s="28"/>
      <c r="AM233" s="28"/>
      <c r="AN233" s="27"/>
      <c r="AO233" s="24"/>
      <c r="AP233" s="24"/>
      <c r="AQ233" s="24"/>
      <c r="AR233" s="27"/>
    </row>
    <row r="234" spans="1:44" x14ac:dyDescent="0.3">
      <c r="A234" s="26"/>
      <c r="B234" s="24"/>
      <c r="C234" s="25"/>
      <c r="D234" s="26"/>
      <c r="E234" s="6"/>
      <c r="F234" s="24"/>
      <c r="G234" s="25"/>
      <c r="H234" s="27"/>
      <c r="I234" s="27"/>
      <c r="J234" s="28"/>
      <c r="K234" s="29"/>
      <c r="L234" s="29"/>
      <c r="M234" s="27"/>
      <c r="N234" s="27"/>
      <c r="O234" s="27"/>
      <c r="P234" s="63"/>
      <c r="Q234" s="25"/>
      <c r="R234" s="25"/>
      <c r="S234" s="67"/>
      <c r="T234" s="29"/>
      <c r="U234" s="28"/>
      <c r="V234" s="28"/>
      <c r="W234" s="28"/>
      <c r="X234" s="28"/>
      <c r="Y234" s="28"/>
      <c r="Z234" s="28"/>
      <c r="AA234" s="28"/>
      <c r="AB234" s="28"/>
      <c r="AC234" s="28"/>
      <c r="AD234" s="28"/>
      <c r="AE234" s="28"/>
      <c r="AF234" s="28"/>
      <c r="AG234" s="28"/>
      <c r="AH234" s="28"/>
      <c r="AI234" s="28"/>
      <c r="AJ234" s="28"/>
      <c r="AK234" s="28"/>
      <c r="AL234" s="28"/>
      <c r="AM234" s="28"/>
      <c r="AN234" s="27"/>
      <c r="AO234" s="24"/>
      <c r="AP234" s="24"/>
      <c r="AQ234" s="24"/>
      <c r="AR234" s="27"/>
    </row>
    <row r="235" spans="1:44" x14ac:dyDescent="0.3">
      <c r="A235" s="26"/>
      <c r="B235" s="24"/>
      <c r="C235" s="25"/>
      <c r="D235" s="26"/>
      <c r="E235" s="6"/>
      <c r="F235" s="24"/>
      <c r="G235" s="25"/>
      <c r="H235" s="27"/>
      <c r="I235" s="27"/>
      <c r="J235" s="28"/>
      <c r="K235" s="29"/>
      <c r="L235" s="29"/>
      <c r="M235" s="27"/>
      <c r="N235" s="27"/>
      <c r="O235" s="27"/>
      <c r="P235" s="63"/>
      <c r="Q235" s="25"/>
      <c r="R235" s="25"/>
      <c r="S235" s="67"/>
      <c r="T235" s="29"/>
      <c r="U235" s="28"/>
      <c r="V235" s="28"/>
      <c r="W235" s="28"/>
      <c r="X235" s="28"/>
      <c r="Y235" s="28"/>
      <c r="Z235" s="28"/>
      <c r="AA235" s="28"/>
      <c r="AB235" s="28"/>
      <c r="AC235" s="28"/>
      <c r="AD235" s="28"/>
      <c r="AE235" s="28"/>
      <c r="AF235" s="28"/>
      <c r="AG235" s="28"/>
      <c r="AH235" s="28"/>
      <c r="AI235" s="28"/>
      <c r="AJ235" s="28"/>
      <c r="AK235" s="28"/>
      <c r="AL235" s="28"/>
      <c r="AM235" s="28"/>
      <c r="AN235" s="27"/>
      <c r="AO235" s="24"/>
      <c r="AP235" s="24"/>
      <c r="AQ235" s="24"/>
      <c r="AR235" s="27"/>
    </row>
    <row r="236" spans="1:44" x14ac:dyDescent="0.3">
      <c r="A236" s="26"/>
      <c r="B236" s="24"/>
      <c r="C236" s="25"/>
      <c r="D236" s="26"/>
      <c r="E236" s="6"/>
      <c r="F236" s="24"/>
      <c r="G236" s="25"/>
      <c r="H236" s="27"/>
      <c r="I236" s="27"/>
      <c r="J236" s="28"/>
      <c r="K236" s="29"/>
      <c r="L236" s="29"/>
      <c r="M236" s="27"/>
      <c r="N236" s="27"/>
      <c r="O236" s="27"/>
      <c r="P236" s="63"/>
      <c r="Q236" s="25"/>
      <c r="R236" s="25"/>
      <c r="S236" s="67"/>
      <c r="T236" s="29"/>
      <c r="U236" s="28"/>
      <c r="V236" s="28"/>
      <c r="W236" s="28"/>
      <c r="X236" s="28"/>
      <c r="Y236" s="28"/>
      <c r="Z236" s="28"/>
      <c r="AA236" s="28"/>
      <c r="AB236" s="28"/>
      <c r="AC236" s="28"/>
      <c r="AD236" s="28"/>
      <c r="AE236" s="28"/>
      <c r="AF236" s="28"/>
      <c r="AG236" s="28"/>
      <c r="AH236" s="28"/>
      <c r="AI236" s="28"/>
      <c r="AJ236" s="28"/>
      <c r="AK236" s="28"/>
      <c r="AL236" s="28"/>
      <c r="AM236" s="28"/>
      <c r="AN236" s="27"/>
      <c r="AO236" s="24"/>
      <c r="AP236" s="24"/>
      <c r="AQ236" s="24"/>
      <c r="AR236" s="27"/>
    </row>
    <row r="237" spans="1:44" x14ac:dyDescent="0.3">
      <c r="A237" s="26"/>
      <c r="B237" s="24"/>
      <c r="C237" s="25"/>
      <c r="D237" s="26"/>
      <c r="E237" s="6"/>
      <c r="F237" s="24"/>
      <c r="G237" s="25"/>
      <c r="H237" s="27"/>
      <c r="I237" s="27"/>
      <c r="J237" s="28"/>
      <c r="K237" s="29"/>
      <c r="L237" s="29"/>
      <c r="M237" s="27"/>
      <c r="N237" s="27"/>
      <c r="O237" s="27"/>
      <c r="P237" s="63"/>
      <c r="Q237" s="25"/>
      <c r="R237" s="25"/>
      <c r="S237" s="67"/>
      <c r="T237" s="29"/>
      <c r="U237" s="28"/>
      <c r="V237" s="28"/>
      <c r="W237" s="28"/>
      <c r="X237" s="28"/>
      <c r="Y237" s="28"/>
      <c r="Z237" s="28"/>
      <c r="AA237" s="28"/>
      <c r="AB237" s="28"/>
      <c r="AC237" s="28"/>
      <c r="AD237" s="28"/>
      <c r="AE237" s="28"/>
      <c r="AF237" s="28"/>
      <c r="AG237" s="28"/>
      <c r="AH237" s="28"/>
      <c r="AI237" s="28"/>
      <c r="AJ237" s="28"/>
      <c r="AK237" s="28"/>
      <c r="AL237" s="28"/>
      <c r="AM237" s="28"/>
      <c r="AN237" s="27"/>
      <c r="AO237" s="24"/>
      <c r="AP237" s="24"/>
      <c r="AQ237" s="24"/>
      <c r="AR237" s="27"/>
    </row>
    <row r="238" spans="1:44" x14ac:dyDescent="0.3">
      <c r="A238" s="26"/>
      <c r="B238" s="24"/>
      <c r="C238" s="25"/>
      <c r="D238" s="26"/>
      <c r="E238" s="6"/>
      <c r="F238" s="24"/>
      <c r="G238" s="25"/>
      <c r="H238" s="27"/>
      <c r="I238" s="27"/>
      <c r="J238" s="28"/>
      <c r="K238" s="29"/>
      <c r="L238" s="29"/>
      <c r="M238" s="27"/>
      <c r="N238" s="27"/>
      <c r="O238" s="27"/>
      <c r="P238" s="63"/>
      <c r="Q238" s="25"/>
      <c r="R238" s="25"/>
      <c r="S238" s="67"/>
      <c r="T238" s="29"/>
      <c r="U238" s="28"/>
      <c r="V238" s="28"/>
      <c r="W238" s="28"/>
      <c r="X238" s="28"/>
      <c r="Y238" s="28"/>
      <c r="Z238" s="28"/>
      <c r="AA238" s="28"/>
      <c r="AB238" s="28"/>
      <c r="AC238" s="28"/>
      <c r="AD238" s="28"/>
      <c r="AE238" s="28"/>
      <c r="AF238" s="28"/>
      <c r="AG238" s="28"/>
      <c r="AH238" s="28"/>
      <c r="AI238" s="28"/>
      <c r="AJ238" s="28"/>
      <c r="AK238" s="28"/>
      <c r="AL238" s="28"/>
      <c r="AM238" s="28"/>
      <c r="AN238" s="27"/>
      <c r="AO238" s="24"/>
      <c r="AP238" s="24"/>
      <c r="AQ238" s="24"/>
      <c r="AR238" s="27"/>
    </row>
    <row r="239" spans="1:44" x14ac:dyDescent="0.3">
      <c r="A239" s="26"/>
      <c r="B239" s="24"/>
      <c r="C239" s="25"/>
      <c r="D239" s="26"/>
      <c r="E239" s="6"/>
      <c r="F239" s="24"/>
      <c r="G239" s="25"/>
      <c r="H239" s="27"/>
      <c r="I239" s="27"/>
      <c r="J239" s="28"/>
      <c r="K239" s="29"/>
      <c r="L239" s="29"/>
      <c r="M239" s="27"/>
      <c r="N239" s="27"/>
      <c r="O239" s="27"/>
      <c r="P239" s="63"/>
      <c r="Q239" s="25"/>
      <c r="R239" s="25"/>
      <c r="S239" s="67"/>
      <c r="T239" s="29"/>
      <c r="U239" s="28"/>
      <c r="V239" s="28"/>
      <c r="W239" s="28"/>
      <c r="X239" s="28"/>
      <c r="Y239" s="28"/>
      <c r="Z239" s="28"/>
      <c r="AA239" s="28"/>
      <c r="AB239" s="28"/>
      <c r="AC239" s="28"/>
      <c r="AD239" s="28"/>
      <c r="AE239" s="28"/>
      <c r="AF239" s="28"/>
      <c r="AG239" s="28"/>
      <c r="AH239" s="28"/>
      <c r="AI239" s="28"/>
      <c r="AJ239" s="28"/>
      <c r="AK239" s="28"/>
      <c r="AL239" s="28"/>
      <c r="AM239" s="28"/>
      <c r="AN239" s="27"/>
      <c r="AO239" s="24"/>
      <c r="AP239" s="24"/>
      <c r="AQ239" s="24"/>
      <c r="AR239" s="27"/>
    </row>
    <row r="240" spans="1:44" x14ac:dyDescent="0.3">
      <c r="A240" s="26"/>
      <c r="B240" s="24"/>
      <c r="C240" s="25"/>
      <c r="D240" s="26"/>
      <c r="E240" s="6"/>
      <c r="F240" s="24"/>
      <c r="G240" s="25"/>
      <c r="H240" s="27"/>
      <c r="I240" s="27"/>
      <c r="J240" s="28"/>
      <c r="K240" s="29"/>
      <c r="L240" s="29"/>
      <c r="M240" s="27"/>
      <c r="N240" s="27"/>
      <c r="O240" s="27"/>
      <c r="P240" s="63"/>
      <c r="Q240" s="25"/>
      <c r="R240" s="25"/>
      <c r="S240" s="67"/>
      <c r="T240" s="29"/>
      <c r="U240" s="28"/>
      <c r="V240" s="28"/>
      <c r="W240" s="28"/>
      <c r="X240" s="28"/>
      <c r="Y240" s="28"/>
      <c r="Z240" s="28"/>
      <c r="AA240" s="28"/>
      <c r="AB240" s="28"/>
      <c r="AC240" s="28"/>
      <c r="AD240" s="28"/>
      <c r="AE240" s="28"/>
      <c r="AF240" s="28"/>
      <c r="AG240" s="28"/>
      <c r="AH240" s="28"/>
      <c r="AI240" s="28"/>
      <c r="AJ240" s="28"/>
      <c r="AK240" s="28"/>
      <c r="AL240" s="28"/>
      <c r="AM240" s="28"/>
      <c r="AN240" s="27"/>
      <c r="AO240" s="24"/>
      <c r="AP240" s="24"/>
      <c r="AQ240" s="24"/>
      <c r="AR240" s="27"/>
    </row>
    <row r="241" spans="1:44" x14ac:dyDescent="0.3">
      <c r="A241" s="26"/>
      <c r="B241" s="24"/>
      <c r="C241" s="25"/>
      <c r="D241" s="26"/>
      <c r="E241" s="6"/>
      <c r="F241" s="24"/>
      <c r="G241" s="25"/>
      <c r="H241" s="27"/>
      <c r="I241" s="27"/>
      <c r="J241" s="28"/>
      <c r="K241" s="29"/>
      <c r="L241" s="29"/>
      <c r="M241" s="27"/>
      <c r="N241" s="27"/>
      <c r="O241" s="27"/>
      <c r="P241" s="63"/>
      <c r="Q241" s="25"/>
      <c r="R241" s="25"/>
      <c r="S241" s="67"/>
      <c r="T241" s="29"/>
      <c r="U241" s="28"/>
      <c r="V241" s="28"/>
      <c r="W241" s="28"/>
      <c r="X241" s="28"/>
      <c r="Y241" s="28"/>
      <c r="Z241" s="28"/>
      <c r="AA241" s="28"/>
      <c r="AB241" s="28"/>
      <c r="AC241" s="28"/>
      <c r="AD241" s="28"/>
      <c r="AE241" s="28"/>
      <c r="AF241" s="28"/>
      <c r="AG241" s="28"/>
      <c r="AH241" s="28"/>
      <c r="AI241" s="28"/>
      <c r="AJ241" s="28"/>
      <c r="AK241" s="28"/>
      <c r="AL241" s="28"/>
      <c r="AM241" s="28"/>
      <c r="AN241" s="27"/>
      <c r="AO241" s="24"/>
      <c r="AP241" s="24"/>
      <c r="AQ241" s="24"/>
      <c r="AR241" s="27"/>
    </row>
    <row r="242" spans="1:44" x14ac:dyDescent="0.3">
      <c r="A242" s="26"/>
      <c r="B242" s="24"/>
      <c r="C242" s="25"/>
      <c r="D242" s="26"/>
      <c r="E242" s="6"/>
      <c r="F242" s="24"/>
      <c r="G242" s="25"/>
      <c r="H242" s="27"/>
      <c r="I242" s="27"/>
      <c r="J242" s="28"/>
      <c r="K242" s="29"/>
      <c r="L242" s="29"/>
      <c r="M242" s="27"/>
      <c r="N242" s="27"/>
      <c r="O242" s="27"/>
      <c r="P242" s="63"/>
      <c r="Q242" s="25"/>
      <c r="R242" s="25"/>
      <c r="S242" s="67"/>
      <c r="T242" s="29"/>
      <c r="U242" s="28"/>
      <c r="V242" s="28"/>
      <c r="W242" s="28"/>
      <c r="X242" s="28"/>
      <c r="Y242" s="28"/>
      <c r="Z242" s="28"/>
      <c r="AA242" s="28"/>
      <c r="AB242" s="28"/>
      <c r="AC242" s="28"/>
      <c r="AD242" s="28"/>
      <c r="AE242" s="28"/>
      <c r="AF242" s="28"/>
      <c r="AG242" s="28"/>
      <c r="AH242" s="28"/>
      <c r="AI242" s="28"/>
      <c r="AJ242" s="28"/>
      <c r="AK242" s="28"/>
      <c r="AL242" s="28"/>
      <c r="AM242" s="28"/>
      <c r="AN242" s="27"/>
      <c r="AO242" s="24"/>
      <c r="AP242" s="24"/>
      <c r="AQ242" s="24"/>
      <c r="AR242" s="27"/>
    </row>
    <row r="243" spans="1:44" x14ac:dyDescent="0.3">
      <c r="A243" s="26"/>
      <c r="B243" s="24"/>
      <c r="C243" s="25"/>
      <c r="D243" s="26"/>
      <c r="E243" s="6"/>
      <c r="F243" s="24"/>
      <c r="G243" s="25"/>
      <c r="H243" s="27"/>
      <c r="I243" s="27"/>
      <c r="J243" s="28"/>
      <c r="K243" s="29"/>
      <c r="L243" s="29"/>
      <c r="M243" s="27"/>
      <c r="N243" s="27"/>
      <c r="O243" s="27"/>
      <c r="P243" s="63"/>
      <c r="Q243" s="25"/>
      <c r="R243" s="25"/>
      <c r="S243" s="67"/>
      <c r="T243" s="29"/>
      <c r="U243" s="28"/>
      <c r="V243" s="28"/>
      <c r="W243" s="28"/>
      <c r="X243" s="28"/>
      <c r="Y243" s="28"/>
      <c r="Z243" s="28"/>
      <c r="AA243" s="28"/>
      <c r="AB243" s="28"/>
      <c r="AC243" s="28"/>
      <c r="AD243" s="28"/>
      <c r="AE243" s="28"/>
      <c r="AF243" s="28"/>
      <c r="AG243" s="28"/>
      <c r="AH243" s="28"/>
      <c r="AI243" s="28"/>
      <c r="AJ243" s="28"/>
      <c r="AK243" s="28"/>
      <c r="AL243" s="28"/>
      <c r="AM243" s="28"/>
      <c r="AN243" s="27"/>
      <c r="AO243" s="24"/>
      <c r="AP243" s="24"/>
      <c r="AQ243" s="24"/>
      <c r="AR243" s="27"/>
    </row>
    <row r="244" spans="1:44" x14ac:dyDescent="0.3">
      <c r="A244" s="26"/>
      <c r="B244" s="24"/>
      <c r="C244" s="25"/>
      <c r="D244" s="26"/>
      <c r="E244" s="6"/>
      <c r="F244" s="24"/>
      <c r="G244" s="25"/>
      <c r="H244" s="27"/>
      <c r="I244" s="27"/>
      <c r="J244" s="28"/>
      <c r="K244" s="29"/>
      <c r="L244" s="29"/>
      <c r="M244" s="27"/>
      <c r="N244" s="27"/>
      <c r="O244" s="27"/>
      <c r="P244" s="63"/>
      <c r="Q244" s="25"/>
      <c r="R244" s="25"/>
      <c r="S244" s="67"/>
      <c r="T244" s="29"/>
      <c r="U244" s="28"/>
      <c r="V244" s="28"/>
      <c r="W244" s="28"/>
      <c r="X244" s="28"/>
      <c r="Y244" s="28"/>
      <c r="Z244" s="28"/>
      <c r="AA244" s="28"/>
      <c r="AB244" s="28"/>
      <c r="AC244" s="28"/>
      <c r="AD244" s="28"/>
      <c r="AE244" s="28"/>
      <c r="AF244" s="28"/>
      <c r="AG244" s="28"/>
      <c r="AH244" s="28"/>
      <c r="AI244" s="28"/>
      <c r="AJ244" s="28"/>
      <c r="AK244" s="28"/>
      <c r="AL244" s="28"/>
      <c r="AM244" s="28"/>
      <c r="AN244" s="27"/>
      <c r="AO244" s="24"/>
      <c r="AP244" s="24"/>
      <c r="AQ244" s="24"/>
      <c r="AR244" s="27"/>
    </row>
    <row r="245" spans="1:44" x14ac:dyDescent="0.3">
      <c r="A245" s="26"/>
      <c r="B245" s="24"/>
      <c r="C245" s="25"/>
      <c r="D245" s="26"/>
      <c r="E245" s="6"/>
      <c r="F245" s="24"/>
      <c r="G245" s="25"/>
      <c r="H245" s="27"/>
      <c r="I245" s="27"/>
      <c r="J245" s="28"/>
      <c r="K245" s="29"/>
      <c r="L245" s="29"/>
      <c r="M245" s="27"/>
      <c r="N245" s="27"/>
      <c r="O245" s="27"/>
      <c r="P245" s="63"/>
      <c r="Q245" s="25"/>
      <c r="R245" s="25"/>
      <c r="S245" s="67"/>
      <c r="T245" s="29"/>
      <c r="U245" s="28"/>
      <c r="V245" s="28"/>
      <c r="W245" s="28"/>
      <c r="X245" s="28"/>
      <c r="Y245" s="28"/>
      <c r="Z245" s="28"/>
      <c r="AA245" s="28"/>
      <c r="AB245" s="28"/>
      <c r="AC245" s="28"/>
      <c r="AD245" s="28"/>
      <c r="AE245" s="28"/>
      <c r="AF245" s="28"/>
      <c r="AG245" s="28"/>
      <c r="AH245" s="28"/>
      <c r="AI245" s="28"/>
      <c r="AJ245" s="28"/>
      <c r="AK245" s="28"/>
      <c r="AL245" s="28"/>
      <c r="AM245" s="28"/>
      <c r="AN245" s="27"/>
      <c r="AO245" s="24"/>
      <c r="AP245" s="24"/>
      <c r="AQ245" s="24"/>
      <c r="AR245" s="27"/>
    </row>
    <row r="246" spans="1:44" x14ac:dyDescent="0.3">
      <c r="A246" s="26"/>
      <c r="B246" s="24"/>
      <c r="C246" s="25"/>
      <c r="D246" s="26"/>
      <c r="E246" s="6"/>
      <c r="F246" s="24"/>
      <c r="G246" s="25"/>
      <c r="H246" s="27"/>
      <c r="I246" s="27"/>
      <c r="J246" s="28"/>
      <c r="K246" s="29"/>
      <c r="L246" s="29"/>
      <c r="M246" s="27"/>
      <c r="N246" s="27"/>
      <c r="O246" s="27"/>
      <c r="P246" s="63"/>
      <c r="Q246" s="25"/>
      <c r="R246" s="25"/>
      <c r="S246" s="67"/>
      <c r="T246" s="29"/>
      <c r="U246" s="28"/>
      <c r="V246" s="28"/>
      <c r="W246" s="28"/>
      <c r="X246" s="28"/>
      <c r="Y246" s="28"/>
      <c r="Z246" s="28"/>
      <c r="AA246" s="28"/>
      <c r="AB246" s="28"/>
      <c r="AC246" s="28"/>
      <c r="AD246" s="28"/>
      <c r="AE246" s="28"/>
      <c r="AF246" s="28"/>
      <c r="AG246" s="28"/>
      <c r="AH246" s="28"/>
      <c r="AI246" s="28"/>
      <c r="AJ246" s="28"/>
      <c r="AK246" s="28"/>
      <c r="AL246" s="28"/>
      <c r="AM246" s="28"/>
      <c r="AN246" s="27"/>
      <c r="AO246" s="24"/>
      <c r="AP246" s="24"/>
      <c r="AQ246" s="24"/>
      <c r="AR246" s="27"/>
    </row>
    <row r="247" spans="1:44" x14ac:dyDescent="0.3">
      <c r="A247" s="26"/>
      <c r="B247" s="24"/>
      <c r="C247" s="25"/>
      <c r="D247" s="26"/>
      <c r="E247" s="6"/>
      <c r="F247" s="24"/>
      <c r="G247" s="25"/>
      <c r="H247" s="27"/>
      <c r="I247" s="27"/>
      <c r="J247" s="28"/>
      <c r="K247" s="29"/>
      <c r="L247" s="29"/>
      <c r="M247" s="27"/>
      <c r="N247" s="27"/>
      <c r="O247" s="27"/>
      <c r="P247" s="63"/>
      <c r="Q247" s="25"/>
      <c r="R247" s="25"/>
      <c r="S247" s="67"/>
      <c r="T247" s="29"/>
      <c r="U247" s="28"/>
      <c r="V247" s="28"/>
      <c r="W247" s="28"/>
      <c r="X247" s="28"/>
      <c r="Y247" s="28"/>
      <c r="Z247" s="28"/>
      <c r="AA247" s="28"/>
      <c r="AB247" s="28"/>
      <c r="AC247" s="28"/>
      <c r="AD247" s="28"/>
      <c r="AE247" s="28"/>
      <c r="AF247" s="28"/>
      <c r="AG247" s="28"/>
      <c r="AH247" s="28"/>
      <c r="AI247" s="28"/>
      <c r="AJ247" s="28"/>
      <c r="AK247" s="28"/>
      <c r="AL247" s="28"/>
      <c r="AM247" s="28"/>
      <c r="AN247" s="27"/>
      <c r="AO247" s="24"/>
      <c r="AP247" s="24"/>
      <c r="AQ247" s="24"/>
      <c r="AR247" s="27"/>
    </row>
    <row r="248" spans="1:44" x14ac:dyDescent="0.3">
      <c r="A248" s="26"/>
      <c r="B248" s="24"/>
      <c r="C248" s="25"/>
      <c r="D248" s="26"/>
      <c r="E248" s="6"/>
      <c r="F248" s="24"/>
      <c r="G248" s="25"/>
      <c r="H248" s="27"/>
      <c r="I248" s="27"/>
      <c r="J248" s="28"/>
      <c r="K248" s="29"/>
      <c r="L248" s="29"/>
      <c r="M248" s="27"/>
      <c r="N248" s="27"/>
      <c r="O248" s="27"/>
      <c r="P248" s="63"/>
      <c r="Q248" s="25"/>
      <c r="R248" s="25"/>
      <c r="S248" s="67"/>
      <c r="T248" s="29"/>
      <c r="U248" s="28"/>
      <c r="V248" s="28"/>
      <c r="W248" s="28"/>
      <c r="X248" s="28"/>
      <c r="Y248" s="28"/>
      <c r="Z248" s="28"/>
      <c r="AA248" s="28"/>
      <c r="AB248" s="28"/>
      <c r="AC248" s="28"/>
      <c r="AD248" s="28"/>
      <c r="AE248" s="28"/>
      <c r="AF248" s="28"/>
      <c r="AG248" s="28"/>
      <c r="AH248" s="28"/>
      <c r="AI248" s="28"/>
      <c r="AJ248" s="28"/>
      <c r="AK248" s="28"/>
      <c r="AL248" s="28"/>
      <c r="AM248" s="28"/>
      <c r="AN248" s="27"/>
      <c r="AO248" s="24"/>
      <c r="AP248" s="24"/>
      <c r="AQ248" s="24"/>
      <c r="AR248" s="27"/>
    </row>
    <row r="249" spans="1:44" x14ac:dyDescent="0.3">
      <c r="A249" s="26"/>
      <c r="B249" s="24"/>
      <c r="C249" s="25"/>
      <c r="D249" s="26"/>
      <c r="E249" s="6"/>
      <c r="F249" s="24"/>
      <c r="G249" s="25"/>
      <c r="H249" s="27"/>
      <c r="I249" s="27"/>
      <c r="J249" s="28"/>
      <c r="K249" s="29"/>
      <c r="L249" s="29"/>
      <c r="M249" s="27"/>
      <c r="N249" s="27"/>
      <c r="O249" s="27"/>
      <c r="P249" s="63"/>
      <c r="Q249" s="25"/>
      <c r="R249" s="25"/>
      <c r="S249" s="67"/>
      <c r="T249" s="29"/>
      <c r="U249" s="28"/>
      <c r="V249" s="28"/>
      <c r="W249" s="28"/>
      <c r="X249" s="28"/>
      <c r="Y249" s="28"/>
      <c r="Z249" s="28"/>
      <c r="AA249" s="28"/>
      <c r="AB249" s="28"/>
      <c r="AC249" s="28"/>
      <c r="AD249" s="28"/>
      <c r="AE249" s="28"/>
      <c r="AF249" s="28"/>
      <c r="AG249" s="28"/>
      <c r="AH249" s="28"/>
      <c r="AI249" s="28"/>
      <c r="AJ249" s="28"/>
      <c r="AK249" s="28"/>
      <c r="AL249" s="28"/>
      <c r="AM249" s="28"/>
      <c r="AN249" s="27"/>
      <c r="AO249" s="24"/>
      <c r="AP249" s="24"/>
      <c r="AQ249" s="24"/>
      <c r="AR249" s="27"/>
    </row>
    <row r="250" spans="1:44" x14ac:dyDescent="0.3">
      <c r="A250" s="26"/>
      <c r="B250" s="24"/>
      <c r="C250" s="25"/>
      <c r="D250" s="26"/>
      <c r="E250" s="6"/>
      <c r="F250" s="24"/>
      <c r="G250" s="25"/>
      <c r="H250" s="27"/>
      <c r="I250" s="27"/>
      <c r="J250" s="28"/>
      <c r="K250" s="29"/>
      <c r="L250" s="29"/>
      <c r="M250" s="27"/>
      <c r="N250" s="27"/>
      <c r="O250" s="27"/>
      <c r="P250" s="63"/>
      <c r="Q250" s="25"/>
      <c r="R250" s="25"/>
      <c r="S250" s="67"/>
      <c r="T250" s="29"/>
      <c r="U250" s="28"/>
      <c r="V250" s="28"/>
      <c r="W250" s="28"/>
      <c r="X250" s="28"/>
      <c r="Y250" s="28"/>
      <c r="Z250" s="28"/>
      <c r="AA250" s="28"/>
      <c r="AB250" s="28"/>
      <c r="AC250" s="28"/>
      <c r="AD250" s="28"/>
      <c r="AE250" s="28"/>
      <c r="AF250" s="28"/>
      <c r="AG250" s="28"/>
      <c r="AH250" s="28"/>
      <c r="AI250" s="28"/>
      <c r="AJ250" s="28"/>
      <c r="AK250" s="28"/>
      <c r="AL250" s="28"/>
      <c r="AM250" s="28"/>
      <c r="AN250" s="27"/>
      <c r="AO250" s="24"/>
      <c r="AP250" s="24"/>
      <c r="AQ250" s="24"/>
      <c r="AR250" s="27"/>
    </row>
    <row r="251" spans="1:44" x14ac:dyDescent="0.3">
      <c r="A251" s="26"/>
      <c r="B251" s="24"/>
      <c r="C251" s="25"/>
      <c r="D251" s="26"/>
      <c r="E251" s="6"/>
      <c r="F251" s="24"/>
      <c r="G251" s="25"/>
      <c r="H251" s="27"/>
      <c r="I251" s="27"/>
      <c r="J251" s="28"/>
      <c r="K251" s="29"/>
      <c r="L251" s="29"/>
      <c r="M251" s="27"/>
      <c r="N251" s="27"/>
      <c r="O251" s="27"/>
      <c r="P251" s="63"/>
      <c r="Q251" s="25"/>
      <c r="R251" s="25"/>
      <c r="S251" s="67"/>
      <c r="T251" s="29"/>
      <c r="U251" s="28"/>
      <c r="V251" s="28"/>
      <c r="W251" s="28"/>
      <c r="X251" s="28"/>
      <c r="Y251" s="28"/>
      <c r="Z251" s="28"/>
      <c r="AA251" s="28"/>
      <c r="AB251" s="28"/>
      <c r="AC251" s="28"/>
      <c r="AD251" s="28"/>
      <c r="AE251" s="28"/>
      <c r="AF251" s="28"/>
      <c r="AG251" s="28"/>
      <c r="AH251" s="28"/>
      <c r="AI251" s="28"/>
      <c r="AJ251" s="28"/>
      <c r="AK251" s="28"/>
      <c r="AL251" s="28"/>
      <c r="AM251" s="28"/>
      <c r="AN251" s="27"/>
      <c r="AO251" s="24"/>
      <c r="AP251" s="24"/>
      <c r="AQ251" s="24"/>
      <c r="AR251" s="27"/>
    </row>
    <row r="252" spans="1:44" x14ac:dyDescent="0.3">
      <c r="A252" s="26"/>
      <c r="B252" s="24"/>
      <c r="C252" s="25"/>
      <c r="D252" s="26"/>
      <c r="E252" s="6"/>
      <c r="F252" s="24"/>
      <c r="G252" s="25"/>
      <c r="H252" s="27"/>
      <c r="I252" s="27"/>
      <c r="J252" s="28"/>
      <c r="K252" s="29"/>
      <c r="L252" s="29"/>
      <c r="M252" s="27"/>
      <c r="N252" s="27"/>
      <c r="O252" s="27"/>
      <c r="P252" s="63"/>
      <c r="Q252" s="25"/>
      <c r="R252" s="25"/>
      <c r="S252" s="67"/>
      <c r="T252" s="29"/>
      <c r="U252" s="28"/>
      <c r="V252" s="28"/>
      <c r="W252" s="28"/>
      <c r="X252" s="28"/>
      <c r="Y252" s="28"/>
      <c r="Z252" s="28"/>
      <c r="AA252" s="28"/>
      <c r="AB252" s="28"/>
      <c r="AC252" s="28"/>
      <c r="AD252" s="28"/>
      <c r="AE252" s="28"/>
      <c r="AF252" s="28"/>
      <c r="AG252" s="28"/>
      <c r="AH252" s="28"/>
      <c r="AI252" s="28"/>
      <c r="AJ252" s="28"/>
      <c r="AK252" s="28"/>
      <c r="AL252" s="28"/>
      <c r="AM252" s="28"/>
      <c r="AN252" s="27"/>
      <c r="AO252" s="24"/>
      <c r="AP252" s="24"/>
      <c r="AQ252" s="24"/>
      <c r="AR252" s="27"/>
    </row>
    <row r="253" spans="1:44" x14ac:dyDescent="0.3">
      <c r="A253" s="26"/>
      <c r="B253" s="24"/>
      <c r="C253" s="25"/>
      <c r="D253" s="26"/>
      <c r="E253" s="6"/>
      <c r="F253" s="24"/>
      <c r="G253" s="25"/>
      <c r="H253" s="27"/>
      <c r="I253" s="27"/>
      <c r="J253" s="28"/>
      <c r="K253" s="29"/>
      <c r="L253" s="29"/>
      <c r="M253" s="27"/>
      <c r="N253" s="27"/>
      <c r="O253" s="27"/>
      <c r="P253" s="63"/>
      <c r="Q253" s="25"/>
      <c r="R253" s="25"/>
      <c r="S253" s="67"/>
      <c r="T253" s="29"/>
      <c r="U253" s="28"/>
      <c r="V253" s="28"/>
      <c r="W253" s="28"/>
      <c r="X253" s="28"/>
      <c r="Y253" s="28"/>
      <c r="Z253" s="28"/>
      <c r="AA253" s="28"/>
      <c r="AB253" s="28"/>
      <c r="AC253" s="28"/>
      <c r="AD253" s="28"/>
      <c r="AE253" s="28"/>
      <c r="AF253" s="28"/>
      <c r="AG253" s="28"/>
      <c r="AH253" s="28"/>
      <c r="AI253" s="28"/>
      <c r="AJ253" s="28"/>
      <c r="AK253" s="28"/>
      <c r="AL253" s="28"/>
      <c r="AM253" s="28"/>
      <c r="AN253" s="27"/>
      <c r="AO253" s="24"/>
      <c r="AP253" s="24"/>
      <c r="AQ253" s="24"/>
      <c r="AR253" s="27"/>
    </row>
    <row r="254" spans="1:44" x14ac:dyDescent="0.3">
      <c r="A254" s="26"/>
      <c r="B254" s="24"/>
      <c r="C254" s="25"/>
      <c r="D254" s="26"/>
      <c r="E254" s="6"/>
      <c r="F254" s="24"/>
      <c r="G254" s="25"/>
      <c r="H254" s="27"/>
      <c r="I254" s="27"/>
      <c r="J254" s="28"/>
      <c r="K254" s="29"/>
      <c r="L254" s="29"/>
      <c r="M254" s="27"/>
      <c r="N254" s="27"/>
      <c r="O254" s="27"/>
      <c r="P254" s="63"/>
      <c r="Q254" s="25"/>
      <c r="R254" s="25"/>
      <c r="S254" s="67"/>
      <c r="T254" s="29"/>
      <c r="U254" s="28"/>
      <c r="V254" s="28"/>
      <c r="W254" s="28"/>
      <c r="X254" s="28"/>
      <c r="Y254" s="28"/>
      <c r="Z254" s="28"/>
      <c r="AA254" s="28"/>
      <c r="AB254" s="28"/>
      <c r="AC254" s="28"/>
      <c r="AD254" s="28"/>
      <c r="AE254" s="28"/>
      <c r="AF254" s="28"/>
      <c r="AG254" s="28"/>
      <c r="AH254" s="28"/>
      <c r="AI254" s="28"/>
      <c r="AJ254" s="28"/>
      <c r="AK254" s="28"/>
      <c r="AL254" s="28"/>
      <c r="AM254" s="28"/>
      <c r="AN254" s="27"/>
      <c r="AO254" s="24"/>
      <c r="AP254" s="24"/>
      <c r="AQ254" s="24"/>
      <c r="AR254" s="27"/>
    </row>
    <row r="255" spans="1:44" x14ac:dyDescent="0.3">
      <c r="A255" s="26"/>
      <c r="B255" s="24"/>
      <c r="C255" s="25"/>
      <c r="D255" s="26"/>
      <c r="E255" s="6"/>
      <c r="F255" s="24"/>
      <c r="G255" s="25"/>
      <c r="H255" s="27"/>
      <c r="I255" s="27"/>
      <c r="J255" s="28"/>
      <c r="K255" s="29"/>
      <c r="L255" s="29"/>
      <c r="M255" s="27"/>
      <c r="N255" s="27"/>
      <c r="O255" s="27"/>
      <c r="P255" s="63"/>
      <c r="Q255" s="25"/>
      <c r="R255" s="25"/>
      <c r="S255" s="67"/>
      <c r="T255" s="29"/>
      <c r="U255" s="28"/>
      <c r="V255" s="28"/>
      <c r="W255" s="28"/>
      <c r="X255" s="28"/>
      <c r="Y255" s="28"/>
      <c r="Z255" s="28"/>
      <c r="AA255" s="28"/>
      <c r="AB255" s="28"/>
      <c r="AC255" s="28"/>
      <c r="AD255" s="28"/>
      <c r="AE255" s="28"/>
      <c r="AF255" s="28"/>
      <c r="AG255" s="28"/>
      <c r="AH255" s="28"/>
      <c r="AI255" s="28"/>
      <c r="AJ255" s="28"/>
      <c r="AK255" s="28"/>
      <c r="AL255" s="28"/>
      <c r="AM255" s="28"/>
      <c r="AN255" s="27"/>
      <c r="AO255" s="24"/>
      <c r="AP255" s="24"/>
      <c r="AQ255" s="24"/>
      <c r="AR255" s="27"/>
    </row>
    <row r="256" spans="1:44" x14ac:dyDescent="0.3">
      <c r="A256" s="26"/>
      <c r="B256" s="24"/>
      <c r="C256" s="25"/>
      <c r="D256" s="26"/>
      <c r="E256" s="6"/>
      <c r="F256" s="24"/>
      <c r="G256" s="25"/>
      <c r="H256" s="27"/>
      <c r="I256" s="27"/>
      <c r="J256" s="28"/>
      <c r="K256" s="29"/>
      <c r="L256" s="29"/>
      <c r="M256" s="27"/>
      <c r="N256" s="27"/>
      <c r="O256" s="27"/>
      <c r="P256" s="63"/>
      <c r="Q256" s="25"/>
      <c r="R256" s="25"/>
      <c r="S256" s="67"/>
      <c r="T256" s="29"/>
      <c r="U256" s="28"/>
      <c r="V256" s="28"/>
      <c r="W256" s="28"/>
      <c r="X256" s="28"/>
      <c r="Y256" s="28"/>
      <c r="Z256" s="28"/>
      <c r="AA256" s="28"/>
      <c r="AB256" s="28"/>
      <c r="AC256" s="28"/>
      <c r="AD256" s="28"/>
      <c r="AE256" s="28"/>
      <c r="AF256" s="28"/>
      <c r="AG256" s="28"/>
      <c r="AH256" s="28"/>
      <c r="AI256" s="28"/>
      <c r="AJ256" s="28"/>
      <c r="AK256" s="28"/>
      <c r="AL256" s="28"/>
      <c r="AM256" s="28"/>
      <c r="AN256" s="27"/>
      <c r="AO256" s="24"/>
      <c r="AP256" s="24"/>
      <c r="AQ256" s="24"/>
      <c r="AR256" s="27"/>
    </row>
    <row r="257" spans="1:44" x14ac:dyDescent="0.3">
      <c r="A257" s="26"/>
      <c r="B257" s="24"/>
      <c r="C257" s="25"/>
      <c r="D257" s="26"/>
      <c r="E257" s="6"/>
      <c r="F257" s="24"/>
      <c r="G257" s="25"/>
      <c r="H257" s="27"/>
      <c r="I257" s="27"/>
      <c r="J257" s="28"/>
      <c r="K257" s="29"/>
      <c r="L257" s="29"/>
      <c r="M257" s="27"/>
      <c r="N257" s="27"/>
      <c r="O257" s="27"/>
      <c r="P257" s="63"/>
      <c r="Q257" s="25"/>
      <c r="R257" s="25"/>
      <c r="S257" s="67"/>
      <c r="T257" s="29"/>
      <c r="U257" s="28"/>
      <c r="V257" s="28"/>
      <c r="W257" s="28"/>
      <c r="X257" s="28"/>
      <c r="Y257" s="28"/>
      <c r="Z257" s="28"/>
      <c r="AA257" s="28"/>
      <c r="AB257" s="28"/>
      <c r="AC257" s="28"/>
      <c r="AD257" s="28"/>
      <c r="AE257" s="28"/>
      <c r="AF257" s="28"/>
      <c r="AG257" s="28"/>
      <c r="AH257" s="28"/>
      <c r="AI257" s="28"/>
      <c r="AJ257" s="28"/>
      <c r="AK257" s="28"/>
      <c r="AL257" s="28"/>
      <c r="AM257" s="28"/>
      <c r="AN257" s="27"/>
      <c r="AO257" s="24"/>
      <c r="AP257" s="24"/>
      <c r="AQ257" s="24"/>
      <c r="AR257" s="27"/>
    </row>
    <row r="258" spans="1:44" x14ac:dyDescent="0.3">
      <c r="A258" s="26"/>
      <c r="B258" s="24"/>
      <c r="C258" s="25"/>
      <c r="D258" s="26"/>
      <c r="E258" s="6"/>
      <c r="F258" s="24"/>
      <c r="G258" s="25"/>
      <c r="H258" s="27"/>
      <c r="I258" s="27"/>
      <c r="J258" s="28"/>
      <c r="K258" s="29"/>
      <c r="L258" s="29"/>
      <c r="M258" s="27"/>
      <c r="N258" s="27"/>
      <c r="O258" s="27"/>
      <c r="P258" s="63"/>
      <c r="Q258" s="25"/>
      <c r="R258" s="25"/>
      <c r="S258" s="67"/>
      <c r="T258" s="29"/>
      <c r="U258" s="28"/>
      <c r="V258" s="28"/>
      <c r="W258" s="28"/>
      <c r="X258" s="28"/>
      <c r="Y258" s="28"/>
      <c r="Z258" s="28"/>
      <c r="AA258" s="28"/>
      <c r="AB258" s="28"/>
      <c r="AC258" s="28"/>
      <c r="AD258" s="28"/>
      <c r="AE258" s="28"/>
      <c r="AF258" s="28"/>
      <c r="AG258" s="28"/>
      <c r="AH258" s="28"/>
      <c r="AI258" s="28"/>
      <c r="AJ258" s="28"/>
      <c r="AK258" s="28"/>
      <c r="AL258" s="28"/>
      <c r="AM258" s="28"/>
      <c r="AN258" s="27"/>
      <c r="AO258" s="24"/>
      <c r="AP258" s="24"/>
      <c r="AQ258" s="24"/>
      <c r="AR258" s="27"/>
    </row>
    <row r="259" spans="1:44" x14ac:dyDescent="0.3">
      <c r="A259" s="26"/>
      <c r="B259" s="24"/>
      <c r="C259" s="25"/>
      <c r="D259" s="26"/>
      <c r="E259" s="6"/>
      <c r="F259" s="24"/>
      <c r="G259" s="25"/>
      <c r="H259" s="27"/>
      <c r="I259" s="27"/>
      <c r="J259" s="28"/>
      <c r="K259" s="29"/>
      <c r="L259" s="29"/>
      <c r="M259" s="27"/>
      <c r="N259" s="27"/>
      <c r="O259" s="27"/>
      <c r="P259" s="63"/>
      <c r="Q259" s="25"/>
      <c r="R259" s="25"/>
      <c r="S259" s="67"/>
      <c r="T259" s="29"/>
      <c r="U259" s="28"/>
      <c r="V259" s="28"/>
      <c r="W259" s="28"/>
      <c r="X259" s="28"/>
      <c r="Y259" s="28"/>
      <c r="Z259" s="28"/>
      <c r="AA259" s="28"/>
      <c r="AB259" s="28"/>
      <c r="AC259" s="28"/>
      <c r="AD259" s="28"/>
      <c r="AE259" s="28"/>
      <c r="AF259" s="28"/>
      <c r="AG259" s="28"/>
      <c r="AH259" s="28"/>
      <c r="AI259" s="28"/>
      <c r="AJ259" s="28"/>
      <c r="AK259" s="28"/>
      <c r="AL259" s="28"/>
      <c r="AM259" s="28"/>
      <c r="AN259" s="27"/>
      <c r="AO259" s="24"/>
      <c r="AP259" s="24"/>
      <c r="AQ259" s="24"/>
      <c r="AR259" s="27"/>
    </row>
  </sheetData>
  <autoFilter ref="A1:AR259" xr:uid="{00000000-0009-0000-0000-000001000000}"/>
  <mergeCells count="17">
    <mergeCell ref="R1:R2"/>
    <mergeCell ref="S1:S2"/>
    <mergeCell ref="T1:T2"/>
    <mergeCell ref="U1:U2"/>
    <mergeCell ref="AR1:AR2"/>
    <mergeCell ref="L1:L2"/>
    <mergeCell ref="M1:M2"/>
    <mergeCell ref="N1:N2"/>
    <mergeCell ref="O1:O2"/>
    <mergeCell ref="P1:P2"/>
    <mergeCell ref="Q1:Q2"/>
    <mergeCell ref="A1:A2"/>
    <mergeCell ref="B1:B2"/>
    <mergeCell ref="C1:C2"/>
    <mergeCell ref="I1:I2"/>
    <mergeCell ref="J1:J2"/>
    <mergeCell ref="K1:K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2023 год</vt:lpstr>
      <vt:lpstr>1416</vt:lpstr>
      <vt:lpstr>1512 вич</vt:lpstr>
      <vt:lpstr>1512 туб</vt:lpstr>
      <vt:lpstr>1688</vt:lpstr>
      <vt:lpstr>545</vt:lpstr>
      <vt:lpstr>лист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Александрова Екатерина Александровна</dc:creator>
  <cp:lastModifiedBy>Александрова Екатерина Александровна</cp:lastModifiedBy>
  <dcterms:created xsi:type="dcterms:W3CDTF">2023-03-13T13:22:43Z</dcterms:created>
  <dcterms:modified xsi:type="dcterms:W3CDTF">2023-03-13T13:50:12Z</dcterms:modified>
</cp:coreProperties>
</file>