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12.04.2022 на размещение\ТУБ\"/>
    </mc:Choice>
  </mc:AlternateContent>
  <xr:revisionPtr revIDLastSave="0" documentId="13_ncr:1_{43341F3A-2AB3-4509-87AE-10D98C22F21B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2 этап поставки" sheetId="1" r:id="rId1"/>
  </sheets>
  <calcPr calcId="18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5" i="1" l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7" i="1"/>
  <c r="M82" i="1" l="1"/>
  <c r="L82" i="1"/>
  <c r="I8" i="1" l="1"/>
  <c r="I9" i="1"/>
  <c r="H82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K14" i="1" l="1"/>
  <c r="K9" i="1"/>
  <c r="K12" i="1"/>
  <c r="J38" i="1"/>
  <c r="J22" i="1"/>
  <c r="K17" i="1"/>
  <c r="J43" i="1"/>
  <c r="K11" i="1"/>
  <c r="I82" i="1"/>
  <c r="K20" i="1" l="1"/>
  <c r="J82" i="1"/>
  <c r="K82" i="1" l="1"/>
</calcChain>
</file>

<file path=xl/sharedStrings.xml><?xml version="1.0" encoding="utf-8"?>
<sst xmlns="http://schemas.openxmlformats.org/spreadsheetml/2006/main" count="471" uniqueCount="258">
  <si>
    <t>№ п/п</t>
  </si>
  <si>
    <t>Наименование главного распорядителя бюджетных средств</t>
  </si>
  <si>
    <t>Получатель</t>
  </si>
  <si>
    <t>Грузополучатель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</si>
  <si>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</si>
  <si>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</si>
  <si>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 Барнаул, ул. Силикатная, д. 16, к. А</t>
  </si>
  <si>
    <t>Министерство здравоохранения Амурской области</t>
  </si>
  <si>
    <t>Государственное бюджетное учреждение здравоохранения Амурской области «Амурский областной противотуберкулезный диспансер»</t>
  </si>
  <si>
    <t>Государственное автономное учреждение здравоохранения Амурской области «Амурская областная детская клиническая больница»</t>
  </si>
  <si>
    <t>Амурская область, г. Благовещенск, ул. Красноармейская, д. 103/1</t>
  </si>
  <si>
    <t>Министерство здравоохранения Астраханской области</t>
  </si>
  <si>
    <t>Государственное бюджетное учреждение здравоохранения Астраханской области «Областной клинический противотуберкулезный диспансер»</t>
  </si>
  <si>
    <t>Астраханская область, г. Астрахань, ул. Зеленая, д. 1</t>
  </si>
  <si>
    <t>Министерство здравоохранения Белгородской области</t>
  </si>
  <si>
    <t>Областное государственное казенное учреждение здравоохранения «Противотуберкулезный диспансер»</t>
  </si>
  <si>
    <t>Белгородская область, г. Белгород, ул. Волчанская, д. 294</t>
  </si>
  <si>
    <t>Департамент здравоохранения Брянской области</t>
  </si>
  <si>
    <t>Государственное бюджетное учреждение здравоохранения «Брянский областной противотуберкулезный диспансер»</t>
  </si>
  <si>
    <t>Брянская область, г. Брянск, пр-кт Станке Димитрова, д. 80</t>
  </si>
  <si>
    <t>Департамент здравоохранения Владимирской области</t>
  </si>
  <si>
    <t>Государственное бюджетное учреждение здравоохранения Владимирской области «Центр специализированной фтизиопульмонологической помощи»</t>
  </si>
  <si>
    <t>Владимирская область, г. Владимир, Судогодское шоссе, д. 63</t>
  </si>
  <si>
    <t>Комитет здравоохранения Волгоградской области</t>
  </si>
  <si>
    <t>Государственное бюджетное учреждение здравоохранения «Волгоградский областной клинический противотуберкулезный диспансер»</t>
  </si>
  <si>
    <t>Волгоградская область, г. Волгоград, пр-кт им. В.И. Ленина, д. 54</t>
  </si>
  <si>
    <t>Департамент здравоохранения Вологодской области</t>
  </si>
  <si>
    <t>Бюджетное учреждение здравоохранения Вологодской области «Вологодский областной противотуберкулезный диспансер»</t>
  </si>
  <si>
    <t>государственное предприятие Вологодской области «Государственное производственно-торговое предприятие «Фармация»</t>
  </si>
  <si>
    <t>Вологодская область, г. Вологда, ул. Лечебная, д. 30</t>
  </si>
  <si>
    <t>Департамент здравоохранения Воронежской области</t>
  </si>
  <si>
    <t>Казенное учреждение здравоохранения Воронежской области «Воронежский областной клинический противотуберкулезный диспансер им. Н. С. Похвисневой»</t>
  </si>
  <si>
    <t>Воронежская область, г. Воронеж, ул. Тепличная, д. 1</t>
  </si>
  <si>
    <t>Департамент здравоохранения правительства Еврейской автономной области</t>
  </si>
  <si>
    <t>Еврейская автономная область, г. Биробиджан, ул. Московская д. 28</t>
  </si>
  <si>
    <t>Министерство здравоохранения Забайкальского края</t>
  </si>
  <si>
    <t>Государственное бюджетное учреждение здравоохранения «Забайкальский краевой клинический фтизиопульмонологический центр»</t>
  </si>
  <si>
    <t>Забайкальский край, г. Чита, ул. Таежная, д. 3</t>
  </si>
  <si>
    <t>Департамент здравоохранения Ивановской области</t>
  </si>
  <si>
    <t>Областное бюджетное учреждение здравоохранения «Областной противотуберкулезный диспансер имени М.Б. Стоюнина»</t>
  </si>
  <si>
    <t>Ивановская область, г. Иваново, ул. Крутицкая, д. 27</t>
  </si>
  <si>
    <t>Министерство здравоохранения Иркутской области</t>
  </si>
  <si>
    <t>Областное государственное бюджетное учреждение здравоохранения «Иркутская областная клиническая туберкулезная больница»</t>
  </si>
  <si>
    <t>Иркутская область, г. Иркутск, ул. Терешковой, д. 59</t>
  </si>
  <si>
    <t>Министерство здравоохранения Кабардино-Балкарской Республики</t>
  </si>
  <si>
    <t>Государственное автономное учреждение «Аптечный склад» Министерства здравоохранения Кабардино-Балкарской Республики</t>
  </si>
  <si>
    <t>Кабардино-Балкарская Республика, г. Нальчик, ул. Кешокова, д. 286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</si>
  <si>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</si>
  <si>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</si>
  <si>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>Калининградская область, г. Калининград, п. Прибрежный, ул. Заводская, здание 13, корп. Е</t>
  </si>
  <si>
    <t>Министерство здравоохранения Камчатского края</t>
  </si>
  <si>
    <t>Государственное бюджетное учреждение здравоохранения «Камчатский краевой противотуберкулезный диспансер»</t>
  </si>
  <si>
    <t>Камчатский край, г. Петропавловск-Камчатский, ул. Орджоникидзе, д. 9</t>
  </si>
  <si>
    <t>Министерство здравоохранения Карачаево-Черкесской Республики</t>
  </si>
  <si>
    <t>Республиканское государственное бюджетное лечебно-профилактическое учреждение «Карачаево-Черкесский республиканский противотуберкулезный диспансер»</t>
  </si>
  <si>
    <t>Карачаево-Черкесская Республика, г. Черкесск, пр-кт Ленина, зд. 330 А</t>
  </si>
  <si>
    <t>Министерство здравоохранения Кузбасса</t>
  </si>
  <si>
    <t>Государственное бюджетное учреждение здравоохранения "Кузбасский клинический фтизиопульмонологический медицинский центр имени И.Ф. Копыловой"</t>
  </si>
  <si>
    <t>Открытое акционерное общество «Кузбассфарма»</t>
  </si>
  <si>
    <t>Кемеровская область - Кузбасс, г. Кемерово, ул. Терешковой, д. 52</t>
  </si>
  <si>
    <t>Министерство здравоохранения Краснодарского края</t>
  </si>
  <si>
    <t>Государственное бюджетное учреждение здравоохранения «Клинический противотуберкулезный диспансер» министерства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</si>
  <si>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</si>
  <si>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</si>
  <si>
    <t>Министерство здравоохранения Красноярского края</t>
  </si>
  <si>
    <t>Общество с ограниченной ответственностью "КрасТоргМед плюс"</t>
  </si>
  <si>
    <t>Красноярский край, г. Красноярск, ул. Борисевича, д. 20</t>
  </si>
  <si>
    <t>Департамент здравоохранения Курганской области</t>
  </si>
  <si>
    <t>Государственное казенное учреждение «Курганский областной противотуберкулезный диспансер»</t>
  </si>
  <si>
    <t>Курганская область, г. Курган, ул. Циолковского, стр. 1Б/1</t>
  </si>
  <si>
    <t>Комитет здравоохранения Курской области</t>
  </si>
  <si>
    <t>Областное бюджетное учреждение здравоохранения «Областной клинический противотуберкулезный диспансер» комитета здравоохранения Курской области</t>
  </si>
  <si>
    <t>Курская область, Курский р-он, д. Щетинка</t>
  </si>
  <si>
    <t>Комитет по здравоохранению Ленинградской области</t>
  </si>
  <si>
    <t>Государственное казенное учреждение здравоохранения «Ленинградский областной противотуберкулезный диспансер»</t>
  </si>
  <si>
    <t>Ленинградская область, Сланцевский р-н, г. Сланцы, ул. Ленина, д. 20</t>
  </si>
  <si>
    <t>Управление здравоохранения Липецкой области</t>
  </si>
  <si>
    <t>Государственное учреждение здравоохранения «Липецкий областной противотуберкулезный диспансер»</t>
  </si>
  <si>
    <t>Липецкая область, г. Липецк, ул. Космонавтов, д. 35/1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</si>
  <si>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</si>
  <si>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</si>
  <si>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вн. тер. г. поселение Рязановское, шоссе Рязановское, д. 24</t>
  </si>
  <si>
    <t>Министерство здравоохранения Мурманской области</t>
  </si>
  <si>
    <t>Государственное областное бюджетное учреждение здравоохранения «Мурманский областной противотуберкулезный диспансер»</t>
  </si>
  <si>
    <t>Мурманская область, г. Мурманск, ул. Адмирала флота Лобова, д. 12</t>
  </si>
  <si>
    <t>Министерство здравоохранения Нижегородской области</t>
  </si>
  <si>
    <t>Государственное бюджетное учреждение здравоохранения Нижегородской области «Нижегородский областной клинический противотуберкулезный диспансер»</t>
  </si>
  <si>
    <t>Нижегородская область, г. Нижний Новгород, ул. Родионова, д. 198</t>
  </si>
  <si>
    <t>Министерство здравоохранения Новгородской области</t>
  </si>
  <si>
    <t>Государственное областное бюджетное учреждение здравоохранения «Новгородский клинический специализированный центр фтизиопульмонологии»</t>
  </si>
  <si>
    <t>Новгородская область, г. Великий Новгород, ул. Парковая, д. 11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</si>
  <si>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</si>
  <si>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</si>
  <si>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</si>
  <si>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Министерство здравоохранения Омской области</t>
  </si>
  <si>
    <t>Бюджетное учреждение здравоохранения Омской области «Клинический противотуберкулезный диспансер»</t>
  </si>
  <si>
    <t>Омская область, г. Омск, ул. 22 Партсъезда, д. 98, корп. 2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</si>
  <si>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</si>
  <si>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</si>
  <si>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 34/2</t>
  </si>
  <si>
    <t>Департамент здравоохранения Орловской области</t>
  </si>
  <si>
    <t>Бюджетное учреждение здравоохранения Орловской области «Орловский противотуберкулезный диспансер»</t>
  </si>
  <si>
    <t>Орловская область, г. Орел, ул. Цветаева, д. 15</t>
  </si>
  <si>
    <t>Министерство здравоохранения Пензенской области</t>
  </si>
  <si>
    <t>Государственное бюджетное учреждение здравоохранения «Пензенская областная туберкулезная больница»</t>
  </si>
  <si>
    <t>Пензенская область, г. Пенза, Автоматный пер., д. 2А</t>
  </si>
  <si>
    <t>Министерство здравоохранения Пермского края</t>
  </si>
  <si>
    <t>Государственное бюджетное учреждение здравоохранения Пермского края «Клинический фтизиопульмонологический медицинский центр»</t>
  </si>
  <si>
    <t>Пермский край, г. Пермь, шоссе Космонавтов, д. 160</t>
  </si>
  <si>
    <t>Министерство здравоохранения Приморского края</t>
  </si>
  <si>
    <t>Государственное бюджетное учреждение здравоохранения «Приморский краевой противотуберкулезный диспансер»</t>
  </si>
  <si>
    <t>Приморский край, г. Владивосток, ул. Пятнадцатая, д. 2</t>
  </si>
  <si>
    <t>Комитет по здравоохранению Псковской области</t>
  </si>
  <si>
    <t>Государственное бюджетное учреждение здравоохранения Псковской области «Противотуберкулезный диспансер»</t>
  </si>
  <si>
    <t>Псковская область, г. Псков, ул. Красноармейская, д. 16</t>
  </si>
  <si>
    <t>Министерство здравоохранения Республики Адыгея</t>
  </si>
  <si>
    <t>Государственное бюджетное учреждение здравоохранения Республики Адыгея «Адыгейский республиканский клинический противотуберкулезный диспансер имени Д.М. Шишхова»</t>
  </si>
  <si>
    <t>Республика Адыгея, г. Майкоп, пер. Красноармейский, д. 6</t>
  </si>
  <si>
    <t>Министерство здравоохранения Республики Алтай</t>
  </si>
  <si>
    <t>Казенное учреждение здравоохранения Республики Алтай «Противотуберкулезный диспансер»</t>
  </si>
  <si>
    <t>Республика Алтай, г. Горно-Алтайск, пр-кт Коммунистический, д. 138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</si>
  <si>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</si>
  <si>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</si>
  <si>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</si>
  <si>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Бурятия</t>
  </si>
  <si>
    <t>Государственное бюджетное учреждение здравоохранения «Республиканский клинический противотуберкулезный диспансер» имени Галины Доржиевны Дугаровой</t>
  </si>
  <si>
    <t>Республика Бурятия, г. Улан-Удэ, ул. Батожабая, д. 10</t>
  </si>
  <si>
    <t>Министерство здравоохранения Республики Дагестан</t>
  </si>
  <si>
    <t>Государственное бюджетное учреждение Республики Дагестан «Республиканский противотуберкулезный диспансер»</t>
  </si>
  <si>
    <t>Республика Дагестан, г. Махачкала, ул. Ахмата-Хаджи Кадырова, д. 19</t>
  </si>
  <si>
    <t>Министерство здравоохранения Республики Ингушетия</t>
  </si>
  <si>
    <t>Государственное бюджетное учреждение «Республиканский Центр фтизиопульмонологии»</t>
  </si>
  <si>
    <t>Республика Ингушетия, Назрановский район, с. Плиево, ул. Больничная, д. 1</t>
  </si>
  <si>
    <t>Министерство здравоохранения Республики Калмыкия</t>
  </si>
  <si>
    <t>Бюджетное учреждение Республики Калмыкия «Республиканский противотуберкулезный диспансер»</t>
  </si>
  <si>
    <t>Республика Калмыкия, г. Элиста, ул. им. Очирова Николая Митировича, д. 22</t>
  </si>
  <si>
    <t>Министерство здравоохранения Республики Карелия</t>
  </si>
  <si>
    <t>Государственное бюджетное учреждение здравоохранения Республики Карелия «Республиканский противотуберкулезный диспансер»</t>
  </si>
  <si>
    <t>Государственное унитарное предприятие Республики Карелия «Карелфарм»</t>
  </si>
  <si>
    <t>Республика Карелия, г. Петрозаводск, ул. Володарского, д. 3</t>
  </si>
  <si>
    <t>Министерство здравоохранения Республики Коми</t>
  </si>
  <si>
    <t>Государственное бюджетное учреждение здравоохранения Республики Коми «Республиканский противотуберкулезный диспансер»</t>
  </si>
  <si>
    <t>Республика Коми, г. Сыктывкар, ул. Димитрова, д. 3</t>
  </si>
  <si>
    <t>Министерство здравоохранения Республики Крым</t>
  </si>
  <si>
    <t>Государственное бюджетное учреждение здравоохранения Республики Крым «Крымский республиканский клинический центр фтизиатрии и пульмонологии»</t>
  </si>
  <si>
    <t>Республика Крым, Симферопольский район, с. Пионерское, ул. Майская, д. 1 а</t>
  </si>
  <si>
    <t>Министерство здравоохранения Республики Марий Эл</t>
  </si>
  <si>
    <t>Государственное бюджетное учреждение Республики Марий Эл «Республиканский противотуберкулезный диспансер»</t>
  </si>
  <si>
    <t>Акционерное общество «Марий Эл - Фармация»</t>
  </si>
  <si>
    <t>Республика Марий Эл, г. Йошкар-Ола, ул. Крылова, д. 24</t>
  </si>
  <si>
    <t>Министерство здравоохранения Республики Мордовия</t>
  </si>
  <si>
    <t>Государственное казенное учреждение здравоохранения Республики Мордовия «Республиканский противотуберкулезный диспансер»</t>
  </si>
  <si>
    <t>Республика Мордовия, г. Саранск, ул. Ульянова, д. 34</t>
  </si>
  <si>
    <t>Министерство здравоохранения Республики Северная Осетия - Алания</t>
  </si>
  <si>
    <t>Государственное автономное учреждение Республики Северная Осетия-Алания «Фармация и медицинская техника Осетии» Министерства здравоохранения Республики Северная Осетия-Алания</t>
  </si>
  <si>
    <t>Республика Северная Осетия-Алания, г. Владикавказ, ул. Иристонская, д. 43</t>
  </si>
  <si>
    <t>Министерство здравоохранения Республики Татарстан</t>
  </si>
  <si>
    <t>Государственное автономное учреждение здравоохранения «Республиканский клинический противотуберкулезный диспансер»</t>
  </si>
  <si>
    <t>Республика Татарстан, г. Казань, ул. Прибольничная, д. 1</t>
  </si>
  <si>
    <t>Министерство здравоохранения Республики Тыва</t>
  </si>
  <si>
    <t>Государственное бюджетное учреждение Республики Тыва "Ресфармация"</t>
  </si>
  <si>
    <t>Республика Тыва, г. Кызыл, ул. Оюна Курседи, д. 71, Литер А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</si>
  <si>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</si>
  <si>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</si>
  <si>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</si>
  <si>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Министерство здравоохранения Ростовской области</t>
  </si>
  <si>
    <t>Государственное бюджетное учреждение Ростовской области «Областной клинический центр фтизиопульмонологии»</t>
  </si>
  <si>
    <t>Ростовская область, г. Ростов-на-Дону, ул. Орская, д. 24</t>
  </si>
  <si>
    <t>Министерство здравоохранения Рязанской области</t>
  </si>
  <si>
    <t>Государственное бюджетное учреждение Рязанской области «Областной клинический противотуберкулезный диспансер»</t>
  </si>
  <si>
    <t>Рязанская область, г. Рязань, Голенчинское шоссе, д. 15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</si>
  <si>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</si>
  <si>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</si>
  <si>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Государственное бюджетное учреждение здравоохранения «Самарский областной клинический противотуберкулезный диспансер имени Н.В. Постникова»</t>
  </si>
  <si>
    <t>Самарская область, г. Самара, ул. Ново-Садовая, д. 154</t>
  </si>
  <si>
    <t>Министерство здравоохранения Саратовской области</t>
  </si>
  <si>
    <t>Государственное учреждение здравоохранения «Областной клинический противотуберкулезный диспансер»</t>
  </si>
  <si>
    <t>Саратовская область, г. Саратов, ул. Вольская, д. 22</t>
  </si>
  <si>
    <t>Министерство здравоохранения Сахалинской области</t>
  </si>
  <si>
    <t>Государственное казенное учреждение здравоохранения «Сахалинский областной противотуберкулезный диспансер»</t>
  </si>
  <si>
    <t>Сахалинская область, г. Южно-Сахалинск, ул. Больничная, д. 46 А</t>
  </si>
  <si>
    <t>Министерство здравоохранения Свердловской области</t>
  </si>
  <si>
    <t>Государственное автономное учреждение Свердловской области "Фармация"</t>
  </si>
  <si>
    <t>Свердловская область, г. Екатеринбург, Сибирский тракт, строение 49</t>
  </si>
  <si>
    <t>Департамент Смоленской области по здравоохранению</t>
  </si>
  <si>
    <t>Областное государственное бюджетное учреждение здравоохранения «Смоленский областной противотуберкулезный клинический диспансер»</t>
  </si>
  <si>
    <t>Смоленская область, г. Смоленск, Московское шоссе, д. 33</t>
  </si>
  <si>
    <t>Министерство здравоохранения Ставропольского края</t>
  </si>
  <si>
    <t>Государственное бюджетное учреждение здравоохранения Ставропольского края «Краевой клинический противотуберкулезный диспансер»</t>
  </si>
  <si>
    <t>Государственное унитарное предприятие Ставропольского края «Ставропольфармация»</t>
  </si>
  <si>
    <t>Ставропольский край, г. Ставрополь, пр-кт Кулакова, д. 55</t>
  </si>
  <si>
    <t>Управление здравоохранения Тамбовской области</t>
  </si>
  <si>
    <t>Государственное бюджетное учреждение здравоохранения «Тамбовский областной клинический противотуберкулезный диспансер»</t>
  </si>
  <si>
    <t>Тамбовская область, Тамбовский район, п. Георгиевский</t>
  </si>
  <si>
    <t>Министерство здравоохранения Тверской области</t>
  </si>
  <si>
    <t>Государственное казенное учреждение здравоохранения Тверской области «Тверской областной клинический противотуберкулезный диспансер»</t>
  </si>
  <si>
    <t>Областное государственное унитарное предприятие «Фармация»</t>
  </si>
  <si>
    <t>Тверская область, г. Тверь, ул. Коминтерна, д. 77</t>
  </si>
  <si>
    <t>Департамент здравоохранения Томской области</t>
  </si>
  <si>
    <t>Областное государственное автономное учреждение здравоохранения «Томский фтизиопульмонологический медицинский центр»</t>
  </si>
  <si>
    <t>Томская область, с. Тимирязевское, ул. Новая, д. 1, стр. 6</t>
  </si>
  <si>
    <t>Департамент здравоохранения Тюменской области</t>
  </si>
  <si>
    <t>Государственное бюджетное учреждение здравоохранения Тюменской области «Областной клинический фтизиопульмонологический центр»</t>
  </si>
  <si>
    <t>Тюменская область, г. Тюмень, ул. Курортная, д. 2 А</t>
  </si>
  <si>
    <t>Министерство здравоохранения Ульяновской области</t>
  </si>
  <si>
    <t>Государственное казенное учреждение здравоохранения «Областной клинический противотуберкулезный диспансер имени С.Д. Грязнова»</t>
  </si>
  <si>
    <t>Ульяновская область, г. Ульяновск, ул. Кирова, д. 4</t>
  </si>
  <si>
    <t>Министерство здравоохранения Хабаровского края</t>
  </si>
  <si>
    <t>Краевое государственное бюджетное учреждение здравоохранения «Туберкулезная больница» министерства здравоохранения Хабаровского края</t>
  </si>
  <si>
    <t>Хабаровский край, г. Хабаровск, ул. Карла Маркса, д. 109 А</t>
  </si>
  <si>
    <t>Министерство здравоохранения Челябинской области</t>
  </si>
  <si>
    <t>Государственное бюджетное учреждение здравоохранения «Челябинский областной клинический противотуберкулезный диспансер»</t>
  </si>
  <si>
    <t>Челябинская область, г. Челябинск, ул. Воровского, д. 38</t>
  </si>
  <si>
    <t>Министерство здравоохранения Чеченской Республики</t>
  </si>
  <si>
    <t>Государственное автономное учреждение «Фарммедтехснаб» Министерства здравоохранения Чеченской Республики</t>
  </si>
  <si>
    <t>Государственное бюджетное учреждение «Республиканский центр фтизиопульмонологии»</t>
  </si>
  <si>
    <t>Чеченская Республика, г. Грозный, ул. Хвойная, д. 15</t>
  </si>
  <si>
    <t>Министерство здравоохранения Чувашской Республики</t>
  </si>
  <si>
    <t>Бюджетное учреждение Чувашской Республики «Республиканский противотуберкулезный диспансер» Министерства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</si>
  <si>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</si>
  <si>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 Чебоксары, Базовый проезд, д. 7</t>
  </si>
  <si>
    <t>Департамент здравоохранения Чукотского автономного округа</t>
  </si>
  <si>
    <t>Государственное бюджетное учреждение здравоохранения «Чукотская окружная больница»</t>
  </si>
  <si>
    <t>Чукотский автономный округ, г. Анадырь, ул. Партизанская, д. 53</t>
  </si>
  <si>
    <t>Департамент здравоохранения Ямало-Ненецкого автономного округа</t>
  </si>
  <si>
    <t>Государственное бюджетное учреждение здравоохранения «Ямало-Ненецкий окружной противотуберкулезный диспансер»</t>
  </si>
  <si>
    <t>Ямало-Ненецкий автономный округ, г. Салехард, ул. Мичурина, д. 6</t>
  </si>
  <si>
    <t>Департамент здравоохранения и фармации Ярославской области</t>
  </si>
  <si>
    <t>Государственное бюджетное учреждение здравоохранения Ярославской области «Ярославская областная клиническая туберкулезная больница»</t>
  </si>
  <si>
    <t>Ярославская область, г. Ярославль, ул. Павлова, д. 2 а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</si>
  <si>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</si>
  <si>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</si>
  <si>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г. Москва, ул. Стрелецкая, д. 3, стр. 1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</si>
  <si>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</si>
  <si>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«Городской противотуберкулезный диспансер»</t>
  </si>
  <si>
    <t>г. Санкт-Петербург, ул. Звездная, д. 12</t>
  </si>
  <si>
    <t>Департамент здравоохранения города Севастополя</t>
  </si>
  <si>
    <t>Государственное бюджетное учреждение здравоохранения Севастополя «Севастопольский противотуберкулезный диспансер»</t>
  </si>
  <si>
    <t>г. Севастополь, Фиолентовское шоссе, д. 17</t>
  </si>
  <si>
    <t>Плановая дата отгрузки</t>
  </si>
  <si>
    <t>Номер ГК</t>
  </si>
  <si>
    <t>Место доставки</t>
  </si>
  <si>
    <t xml:space="preserve"> 01.05.2022</t>
  </si>
  <si>
    <t>Приложение</t>
  </si>
  <si>
    <t>Поставщик: Общество с ограниченной ответственностью «ЭДВАНСД ТРЕЙДИНГ»</t>
  </si>
  <si>
    <t>Международное непатентованное наименование: Аминосалициловая кислота</t>
  </si>
  <si>
    <t>1 г № 500 
ООО «Фармасинтез-Тюмень»</t>
  </si>
  <si>
    <t>1 г № 500 
ООО «Озон»</t>
  </si>
  <si>
    <t>1 г № 500 
ООО «ФармКонцепт»</t>
  </si>
  <si>
    <t>Плановая дата доставки</t>
  </si>
  <si>
    <t>Комментарий</t>
  </si>
  <si>
    <t>№ 0873400003922000143-0001</t>
  </si>
  <si>
    <t>Срок поставки по условиям ГК</t>
  </si>
  <si>
    <t>Торговое наименование: 
1. Натрия пара-аминосалицилат, ООО «Эдвансд Фарма»;
2. Натрия пара-аминосалицилат, ООО «Озон»;
3. Амиктобин, ООО «Фармасинтез-Тюмень»;
4. Натрия пара-аминосалицилат, ООО «ФармКонцепт»;</t>
  </si>
  <si>
    <t>500 мг № 500 
ООО «Эдвансд Фарма»</t>
  </si>
  <si>
    <t>Кол-во в ЕИ (2 этап)</t>
  </si>
  <si>
    <t>Кол-во уп. № 500 (2 этап)</t>
  </si>
  <si>
    <t>Государственный контракт от «18» марта 2022 г. № 0873400003922000143-0001 (2 этап)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</si>
</sst>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9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3" fontId="2" fillId="0" borderId="0" xfId="0" applyNumberFormat="1" applyFont="1" applyBorder="1" applyAlignment="1">
      <alignment vertical="top" wrapText="1"/>
    </xf>
    <xf numFmtId="4" fontId="2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3" fontId="3" fillId="0" borderId="0" xfId="0" applyNumberFormat="1" applyFont="1" applyBorder="1" applyAlignment="1">
      <alignment vertical="top" wrapText="1"/>
    </xf>
    <xf numFmtId="0" fontId="4" fillId="0" borderId="0" xfId="0" applyFont="1" applyFill="1" applyBorder="1" applyAlignment="1" applyProtection="1">
      <alignment horizontal="right" vertical="top" wrapText="1" readingOrder="1"/>
      <protection locked="0"/>
    </xf>
    <xf numFmtId="3" fontId="5" fillId="0" borderId="0" xfId="0" applyNumberFormat="1" applyFont="1" applyBorder="1" applyAlignment="1">
      <alignment vertical="top" wrapText="1"/>
    </xf>
    <xf numFmtId="14" fontId="2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3" fontId="8" fillId="0" borderId="0" xfId="0" applyNumberFormat="1" applyFont="1" applyBorder="1" applyAlignment="1">
      <alignment vertical="top" wrapText="1"/>
    </xf>
    <xf numFmtId="3" fontId="8" fillId="0" borderId="0" xfId="0" applyNumberFormat="1" applyFont="1" applyBorder="1" applyAlignment="1">
      <alignment horizontal="right" vertical="top" wrapText="1"/>
    </xf>
    <xf numFmtId="4" fontId="8" fillId="0" borderId="0" xfId="0" applyNumberFormat="1" applyFont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7" fillId="0" borderId="0" xfId="0" applyFont="1" applyAlignment="1" applyProtection="1">
      <alignment horizontal="left" vertical="center" wrapText="1" readingOrder="1"/>
      <protection locked="0"/>
    </xf>
    <xf numFmtId="0" fontId="6" fillId="0" borderId="0" xfId="0" applyFont="1" applyAlignment="1" applyProtection="1">
      <alignment horizontal="left" vertical="center" wrapText="1" readingOrder="1"/>
      <protection locked="0"/>
    </xf>
  </cellXfs>
  <cellStyles count="1">
    <cellStyle name="Обычный" xfId="0" builtinId="0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4" formatCode="#,##0.00"/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19" formatCode="dd/mm/yyyy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righ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righ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right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3" formatCode="#,##0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numFmt numFmtId="3" formatCode="#,##0"/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top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1"/>
        <name val="Calibri"/>
        <scheme val="minor"/>
      </font>
      <alignment horizontal="center" vertical="top" textRotation="0" wrapText="1" indent="0" justifyLastLine="0" shrinkToFit="0" readingOrder="0"/>
    </dxf>
  </dxfs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лица1" displayName="Таблица1" ref="A6:P82" totalsRowCount="1" headerRowDxfId="34" dataDxfId="33" totalsRowDxfId="32">
  <autoFilter ref="A6:P81" xr:uid="{00000000-0009-0000-0100-000001000000}"/>
  <tableColumns count="16">
    <tableColumn id="1" xr3:uid="{00000000-0010-0000-0000-000001000000}" name="№ п/п" dataDxfId="31" totalsRowDxfId="30"/>
    <tableColumn id="22" xr3:uid="{00000000-0010-0000-0000-000016000000}" name="Номер ГК" dataDxfId="29" totalsRowDxfId="28"/>
    <tableColumn id="23" xr3:uid="{00000000-0010-0000-0000-000017000000}" name="Срок поставки по условиям ГК" dataDxfId="27" totalsRowDxfId="26"/>
    <tableColumn id="2" xr3:uid="{00000000-0010-0000-0000-000002000000}" name="Наименование главного распорядителя бюджетных средств" dataDxfId="25" totalsRowDxfId="24"/>
    <tableColumn id="3" xr3:uid="{00000000-0010-0000-0000-000003000000}" name="Получатель" dataDxfId="23" totalsRowDxfId="22"/>
    <tableColumn id="4" xr3:uid="{00000000-0010-0000-0000-000004000000}" name="Грузополучатель" dataDxfId="21" totalsRowDxfId="20"/>
    <tableColumn id="5" xr3:uid="{00000000-0010-0000-0000-000005000000}" name="Место доставки" dataDxfId="19" totalsRowDxfId="18"/>
    <tableColumn id="6" xr3:uid="{00000000-0010-0000-0000-000006000000}" name="Кол-во в ЕИ (2 этап)" totalsRowFunction="sum" dataDxfId="17" totalsRowDxfId="16"/>
    <tableColumn id="8" xr3:uid="{00000000-0010-0000-0000-000008000000}" name="Кол-во уп. № 500 (2 этап)" totalsRowFunction="sum" dataDxfId="15" totalsRowDxfId="14">
      <calculatedColumnFormula>ROUNDUP(Таблица1[[#This Row],[Кол-во в ЕИ (2 этап)]]/500,0)</calculatedColumnFormula>
    </tableColumn>
    <tableColumn id="7" xr3:uid="{00000000-0010-0000-0000-000007000000}" name="500 мг № 500 _x000a_ООО «Эдвансд Фарма»" totalsRowFunction="sum" dataDxfId="13" totalsRowDxfId="12">
      <calculatedColumnFormula>ROUND(330/2664*Таблица1[[#This Row],[Кол-во уп. № 500 (2 этап)]],0)</calculatedColumnFormula>
    </tableColumn>
    <tableColumn id="18" xr3:uid="{00000000-0010-0000-0000-000012000000}" name="1 г № 500 _x000a_ООО «Фармасинтез-Тюмень»" totalsRowFunction="sum" dataDxfId="11" totalsRowDxfId="10">
      <calculatedColumnFormula>Таблица1[[#This Row],[Кол-во уп. № 500 (2 этап)]]-Таблица1[[#This Row],[500 мг № 500 
ООО «Эдвансд Фарма»]]</calculatedColumnFormula>
    </tableColumn>
    <tableColumn id="9" xr3:uid="{00000000-0010-0000-0000-000009000000}" name="1 г № 500 _x000a_ООО «ФармКонцепт»" totalsRowFunction="sum" dataDxfId="9" totalsRowDxfId="8"/>
    <tableColumn id="12" xr3:uid="{00000000-0010-0000-0000-00000C000000}" name="1 г № 500 _x000a_ООО «Озон»" totalsRowFunction="sum" dataDxfId="7" totalsRowDxfId="6"/>
    <tableColumn id="14" xr3:uid="{00000000-0010-0000-0000-00000E000000}" name="Плановая дата отгрузки" dataDxfId="5" totalsRowDxfId="4"/>
    <tableColumn id="15" xr3:uid="{00000000-0010-0000-0000-00000F000000}" name="Плановая дата доставки" dataDxfId="3" totalsRowDxfId="2"/>
    <tableColumn id="21" xr3:uid="{00000000-0010-0000-0000-000015000000}" name="Комментарий" dataDxfId="1" totalsRow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6"/>
  <sheetViews>
    <sheetView tabSelected="1" topLeftCell="B1" workbookViewId="0">
      <pane ySplit="6" topLeftCell="A7" activePane="bottomLeft" state="frozen"/>
      <selection activeCell="E1" sqref="E1"/>
      <selection pane="bottomLeft" activeCell="C12" sqref="C12"/>
    </sheetView>
  </sheetViews>
  <sheetFormatPr defaultColWidth="9.109375" defaultRowHeight="26.25" customHeight="1" x14ac:dyDescent="0.3"/>
  <cols>
    <col min="1" max="1" width="7.44140625" style="4" hidden="1" customWidth="1"/>
    <col min="2" max="2" width="27" style="4" customWidth="1"/>
    <col min="3" max="3" width="24.33203125" style="4" customWidth="1"/>
    <col min="4" max="4" width="26.33203125" style="4" customWidth="1"/>
    <col min="5" max="5" width="20.5546875" style="4" customWidth="1"/>
    <col min="6" max="6" width="36" style="4" customWidth="1"/>
    <col min="7" max="7" width="29.44140625" style="4" customWidth="1"/>
    <col min="8" max="8" width="13.33203125" style="4" customWidth="1"/>
    <col min="9" max="9" width="13.109375" style="4" customWidth="1"/>
    <col min="10" max="10" width="15.88671875" style="4" customWidth="1"/>
    <col min="11" max="13" width="14.6640625" style="4" customWidth="1"/>
    <col min="14" max="14" width="13.44140625" style="4" customWidth="1"/>
    <col min="15" max="15" width="12.88671875" style="4" customWidth="1"/>
    <col min="16" max="16" width="15.6640625" style="4" customWidth="1"/>
    <col min="17" max="16384" width="9.109375" style="4"/>
  </cols>
  <sheetData>
    <row r="1" spans="1:16" ht="13.2" customHeight="1" x14ac:dyDescent="0.3">
      <c r="P1" s="6" t="s">
        <v>243</v>
      </c>
    </row>
    <row r="2" spans="1:16" ht="17.399999999999999" customHeight="1" x14ac:dyDescent="0.3">
      <c r="A2" s="15" t="s">
        <v>257</v>
      </c>
      <c r="B2" s="15"/>
      <c r="C2" s="15"/>
      <c r="D2" s="15"/>
      <c r="E2" s="15"/>
      <c r="F2" s="15"/>
      <c r="G2" s="15"/>
      <c r="H2" s="15"/>
      <c r="I2" s="15"/>
      <c r="J2" s="15"/>
    </row>
    <row r="3" spans="1:16" ht="16.8" customHeight="1" x14ac:dyDescent="0.3">
      <c r="A3" s="15" t="s">
        <v>245</v>
      </c>
      <c r="B3" s="15"/>
      <c r="C3" s="15"/>
      <c r="D3" s="15"/>
      <c r="E3" s="15"/>
      <c r="F3" s="15"/>
      <c r="G3" s="15"/>
      <c r="H3" s="15"/>
      <c r="I3" s="15"/>
      <c r="J3" s="15"/>
    </row>
    <row r="4" spans="1:16" ht="75" customHeight="1" x14ac:dyDescent="0.3">
      <c r="A4" s="15" t="s">
        <v>253</v>
      </c>
      <c r="B4" s="15"/>
      <c r="C4" s="15"/>
      <c r="D4" s="15"/>
      <c r="E4" s="15"/>
      <c r="F4" s="15"/>
      <c r="G4" s="15"/>
      <c r="H4" s="15"/>
      <c r="I4" s="15"/>
      <c r="J4" s="15"/>
    </row>
    <row r="5" spans="1:16" ht="18" customHeight="1" x14ac:dyDescent="0.3">
      <c r="A5" s="15" t="s">
        <v>244</v>
      </c>
      <c r="B5" s="16"/>
      <c r="C5" s="16"/>
      <c r="D5" s="16"/>
      <c r="E5" s="16"/>
      <c r="F5" s="16"/>
      <c r="G5" s="16"/>
      <c r="H5" s="16"/>
      <c r="I5" s="16"/>
      <c r="J5" s="16"/>
    </row>
    <row r="6" spans="1:16" s="3" customFormat="1" ht="55.2" x14ac:dyDescent="0.3">
      <c r="A6" s="3" t="s">
        <v>0</v>
      </c>
      <c r="B6" s="3" t="s">
        <v>240</v>
      </c>
      <c r="C6" s="3" t="s">
        <v>252</v>
      </c>
      <c r="D6" s="3" t="s">
        <v>1</v>
      </c>
      <c r="E6" s="3" t="s">
        <v>2</v>
      </c>
      <c r="F6" s="3" t="s">
        <v>3</v>
      </c>
      <c r="G6" s="3" t="s">
        <v>241</v>
      </c>
      <c r="H6" s="3" t="s">
        <v>255</v>
      </c>
      <c r="I6" s="3" t="s">
        <v>256</v>
      </c>
      <c r="J6" s="3" t="s">
        <v>254</v>
      </c>
      <c r="K6" s="14" t="s">
        <v>246</v>
      </c>
      <c r="L6" s="14" t="s">
        <v>248</v>
      </c>
      <c r="M6" s="14" t="s">
        <v>247</v>
      </c>
      <c r="N6" s="3" t="s">
        <v>239</v>
      </c>
      <c r="O6" s="3" t="s">
        <v>249</v>
      </c>
      <c r="P6" s="3" t="s">
        <v>250</v>
      </c>
    </row>
    <row r="7" spans="1:16" ht="26.25" customHeight="1" x14ac:dyDescent="0.3">
      <c r="A7" s="3">
        <v>1</v>
      </c>
      <c r="B7" s="3" t="s">
        <v>251</v>
      </c>
      <c r="C7" s="3" t="s">
        <v>242</v>
      </c>
      <c r="D7" s="4" t="s">
        <v>4</v>
      </c>
      <c r="E7" s="4" t="s">
        <v>5</v>
      </c>
      <c r="F7" s="4" t="s">
        <v>5</v>
      </c>
      <c r="G7" s="4" t="s">
        <v>6</v>
      </c>
      <c r="H7" s="1">
        <v>27890</v>
      </c>
      <c r="I7" s="1">
        <f>ROUNDUP(Таблица1[[#This Row],[Кол-во в ЕИ (2 этап)]]/500,0)</f>
        <v>56</v>
      </c>
      <c r="J7" s="7">
        <v>0</v>
      </c>
      <c r="K7" s="7">
        <v>56</v>
      </c>
      <c r="L7" s="7">
        <v>0</v>
      </c>
      <c r="M7" s="7">
        <v>0</v>
      </c>
      <c r="N7" s="8">
        <v>44788</v>
      </c>
      <c r="O7" s="8">
        <v>44803</v>
      </c>
      <c r="P7" s="5"/>
    </row>
    <row r="8" spans="1:16" ht="26.25" customHeight="1" x14ac:dyDescent="0.3">
      <c r="A8" s="3">
        <v>2</v>
      </c>
      <c r="B8" s="3" t="s">
        <v>251</v>
      </c>
      <c r="C8" s="3" t="s">
        <v>242</v>
      </c>
      <c r="D8" s="4" t="s">
        <v>7</v>
      </c>
      <c r="E8" s="4" t="s">
        <v>8</v>
      </c>
      <c r="F8" s="4" t="s">
        <v>9</v>
      </c>
      <c r="G8" s="4" t="s">
        <v>10</v>
      </c>
      <c r="H8" s="1">
        <v>17860</v>
      </c>
      <c r="I8" s="1">
        <f>ROUNDUP(Таблица1[[#This Row],[Кол-во в ЕИ (2 этап)]]/500,0)</f>
        <v>36</v>
      </c>
      <c r="J8" s="7">
        <v>0</v>
      </c>
      <c r="K8" s="7">
        <v>36</v>
      </c>
      <c r="L8" s="7">
        <v>0</v>
      </c>
      <c r="M8" s="7">
        <v>0</v>
      </c>
      <c r="N8" s="8">
        <v>44788</v>
      </c>
      <c r="O8" s="8">
        <v>44803</v>
      </c>
      <c r="P8" s="5"/>
    </row>
    <row r="9" spans="1:16" ht="26.25" customHeight="1" x14ac:dyDescent="0.3">
      <c r="A9" s="3">
        <v>3</v>
      </c>
      <c r="B9" s="3" t="s">
        <v>251</v>
      </c>
      <c r="C9" s="3" t="s">
        <v>242</v>
      </c>
      <c r="D9" s="4" t="s">
        <v>11</v>
      </c>
      <c r="E9" s="4" t="s">
        <v>12</v>
      </c>
      <c r="F9" s="4" t="s">
        <v>12</v>
      </c>
      <c r="G9" s="4" t="s">
        <v>13</v>
      </c>
      <c r="H9" s="1">
        <v>10560</v>
      </c>
      <c r="I9" s="1">
        <f>ROUNDUP(Таблица1[[#This Row],[Кол-во в ЕИ (2 этап)]]/500,0)</f>
        <v>22</v>
      </c>
      <c r="J9" s="7">
        <v>0</v>
      </c>
      <c r="K9" s="7">
        <f>Таблица1[[#This Row],[Кол-во уп. № 500 (2 этап)]]-Таблица1[[#This Row],[500 мг № 500 
ООО «Эдвансд Фарма»]]</f>
        <v>22</v>
      </c>
      <c r="L9" s="7">
        <v>0</v>
      </c>
      <c r="M9" s="7">
        <v>0</v>
      </c>
      <c r="N9" s="8">
        <v>44788</v>
      </c>
      <c r="O9" s="8">
        <v>44803</v>
      </c>
      <c r="P9" s="5"/>
    </row>
    <row r="10" spans="1:16" ht="26.25" customHeight="1" x14ac:dyDescent="0.3">
      <c r="A10" s="3">
        <v>4</v>
      </c>
      <c r="B10" s="3" t="s">
        <v>251</v>
      </c>
      <c r="C10" s="3" t="s">
        <v>242</v>
      </c>
      <c r="D10" s="4" t="s">
        <v>14</v>
      </c>
      <c r="E10" s="4" t="s">
        <v>15</v>
      </c>
      <c r="F10" s="4" t="s">
        <v>15</v>
      </c>
      <c r="G10" s="4" t="s">
        <v>16</v>
      </c>
      <c r="H10" s="1">
        <v>5000</v>
      </c>
      <c r="I10" s="1">
        <f>ROUNDUP(Таблица1[[#This Row],[Кол-во в ЕИ (2 этап)]]/500,0)</f>
        <v>10</v>
      </c>
      <c r="J10" s="7">
        <v>0</v>
      </c>
      <c r="K10" s="7">
        <v>10</v>
      </c>
      <c r="L10" s="7">
        <v>0</v>
      </c>
      <c r="M10" s="7">
        <v>0</v>
      </c>
      <c r="N10" s="8">
        <v>44788</v>
      </c>
      <c r="O10" s="8">
        <v>44803</v>
      </c>
      <c r="P10" s="5"/>
    </row>
    <row r="11" spans="1:16" ht="26.25" customHeight="1" x14ac:dyDescent="0.3">
      <c r="A11" s="3">
        <v>5</v>
      </c>
      <c r="B11" s="3" t="s">
        <v>251</v>
      </c>
      <c r="C11" s="3" t="s">
        <v>242</v>
      </c>
      <c r="D11" s="4" t="s">
        <v>17</v>
      </c>
      <c r="E11" s="4" t="s">
        <v>18</v>
      </c>
      <c r="F11" s="4" t="s">
        <v>18</v>
      </c>
      <c r="G11" s="4" t="s">
        <v>19</v>
      </c>
      <c r="H11" s="1">
        <v>6420</v>
      </c>
      <c r="I11" s="1">
        <f>ROUNDUP(Таблица1[[#This Row],[Кол-во в ЕИ (2 этап)]]/500,0)</f>
        <v>13</v>
      </c>
      <c r="J11" s="7">
        <v>0</v>
      </c>
      <c r="K11" s="7">
        <f>Таблица1[[#This Row],[Кол-во уп. № 500 (2 этап)]]-Таблица1[[#This Row],[500 мг № 500 
ООО «Эдвансд Фарма»]]</f>
        <v>13</v>
      </c>
      <c r="L11" s="7">
        <v>0</v>
      </c>
      <c r="M11" s="7">
        <v>0</v>
      </c>
      <c r="N11" s="8">
        <v>44788</v>
      </c>
      <c r="O11" s="8">
        <v>44803</v>
      </c>
      <c r="P11" s="5"/>
    </row>
    <row r="12" spans="1:16" ht="26.25" customHeight="1" x14ac:dyDescent="0.3">
      <c r="A12" s="3">
        <v>6</v>
      </c>
      <c r="B12" s="3" t="s">
        <v>251</v>
      </c>
      <c r="C12" s="3" t="s">
        <v>242</v>
      </c>
      <c r="D12" s="4" t="s">
        <v>20</v>
      </c>
      <c r="E12" s="4" t="s">
        <v>21</v>
      </c>
      <c r="F12" s="4" t="s">
        <v>21</v>
      </c>
      <c r="G12" s="4" t="s">
        <v>22</v>
      </c>
      <c r="H12" s="1">
        <v>6650</v>
      </c>
      <c r="I12" s="1">
        <f>ROUNDUP(Таблица1[[#This Row],[Кол-во в ЕИ (2 этап)]]/500,0)</f>
        <v>14</v>
      </c>
      <c r="J12" s="7">
        <v>0</v>
      </c>
      <c r="K12" s="7">
        <f>Таблица1[[#This Row],[Кол-во уп. № 500 (2 этап)]]-Таблица1[[#This Row],[500 мг № 500 
ООО «Эдвансд Фарма»]]</f>
        <v>14</v>
      </c>
      <c r="L12" s="7">
        <v>0</v>
      </c>
      <c r="M12" s="7">
        <v>0</v>
      </c>
      <c r="N12" s="8">
        <v>44788</v>
      </c>
      <c r="O12" s="8">
        <v>44803</v>
      </c>
      <c r="P12" s="5"/>
    </row>
    <row r="13" spans="1:16" ht="26.25" customHeight="1" x14ac:dyDescent="0.3">
      <c r="A13" s="3">
        <v>7</v>
      </c>
      <c r="B13" s="3" t="s">
        <v>251</v>
      </c>
      <c r="C13" s="3" t="s">
        <v>242</v>
      </c>
      <c r="D13" s="4" t="s">
        <v>23</v>
      </c>
      <c r="E13" s="4" t="s">
        <v>24</v>
      </c>
      <c r="F13" s="4" t="s">
        <v>24</v>
      </c>
      <c r="G13" s="4" t="s">
        <v>25</v>
      </c>
      <c r="H13" s="1">
        <v>63310</v>
      </c>
      <c r="I13" s="1">
        <f>ROUNDUP(Таблица1[[#This Row],[Кол-во в ЕИ (2 этап)]]/500,0)</f>
        <v>127</v>
      </c>
      <c r="J13" s="7">
        <v>0</v>
      </c>
      <c r="K13" s="7">
        <v>127</v>
      </c>
      <c r="L13" s="7">
        <v>0</v>
      </c>
      <c r="M13" s="7">
        <v>0</v>
      </c>
      <c r="N13" s="8">
        <v>44788</v>
      </c>
      <c r="O13" s="8">
        <v>44803</v>
      </c>
      <c r="P13" s="5"/>
    </row>
    <row r="14" spans="1:16" ht="26.25" customHeight="1" x14ac:dyDescent="0.3">
      <c r="A14" s="3">
        <v>8</v>
      </c>
      <c r="B14" s="3" t="s">
        <v>251</v>
      </c>
      <c r="C14" s="3" t="s">
        <v>242</v>
      </c>
      <c r="D14" s="4" t="s">
        <v>26</v>
      </c>
      <c r="E14" s="4" t="s">
        <v>27</v>
      </c>
      <c r="F14" s="4" t="s">
        <v>28</v>
      </c>
      <c r="G14" s="4" t="s">
        <v>29</v>
      </c>
      <c r="H14" s="1">
        <v>2180</v>
      </c>
      <c r="I14" s="1">
        <f>ROUNDUP(Таблица1[[#This Row],[Кол-во в ЕИ (2 этап)]]/500,0)</f>
        <v>5</v>
      </c>
      <c r="J14" s="7">
        <v>0</v>
      </c>
      <c r="K14" s="7">
        <f>Таблица1[[#This Row],[Кол-во уп. № 500 (2 этап)]]-Таблица1[[#This Row],[500 мг № 500 
ООО «Эдвансд Фарма»]]</f>
        <v>5</v>
      </c>
      <c r="L14" s="7">
        <v>0</v>
      </c>
      <c r="M14" s="7">
        <v>0</v>
      </c>
      <c r="N14" s="8">
        <v>44788</v>
      </c>
      <c r="O14" s="8">
        <v>44803</v>
      </c>
      <c r="P14" s="5"/>
    </row>
    <row r="15" spans="1:16" ht="26.25" customHeight="1" x14ac:dyDescent="0.3">
      <c r="A15" s="3">
        <v>9</v>
      </c>
      <c r="B15" s="3" t="s">
        <v>251</v>
      </c>
      <c r="C15" s="3" t="s">
        <v>242</v>
      </c>
      <c r="D15" s="4" t="s">
        <v>30</v>
      </c>
      <c r="E15" s="4" t="s">
        <v>31</v>
      </c>
      <c r="F15" s="4" t="s">
        <v>31</v>
      </c>
      <c r="G15" s="4" t="s">
        <v>32</v>
      </c>
      <c r="H15" s="1">
        <v>3410</v>
      </c>
      <c r="I15" s="1">
        <f>ROUNDUP(Таблица1[[#This Row],[Кол-во в ЕИ (2 этап)]]/500,0)</f>
        <v>7</v>
      </c>
      <c r="J15" s="7">
        <v>0</v>
      </c>
      <c r="K15" s="7">
        <v>7</v>
      </c>
      <c r="L15" s="7">
        <v>0</v>
      </c>
      <c r="M15" s="7">
        <v>0</v>
      </c>
      <c r="N15" s="8">
        <v>44788</v>
      </c>
      <c r="O15" s="8">
        <v>44803</v>
      </c>
      <c r="P15" s="5"/>
    </row>
    <row r="16" spans="1:16" ht="26.25" customHeight="1" x14ac:dyDescent="0.3">
      <c r="A16" s="3">
        <v>10</v>
      </c>
      <c r="B16" s="3" t="s">
        <v>251</v>
      </c>
      <c r="C16" s="3" t="s">
        <v>242</v>
      </c>
      <c r="D16" s="4" t="s">
        <v>33</v>
      </c>
      <c r="E16" s="4" t="s">
        <v>15</v>
      </c>
      <c r="F16" s="4" t="s">
        <v>15</v>
      </c>
      <c r="G16" s="4" t="s">
        <v>34</v>
      </c>
      <c r="H16" s="1">
        <v>4740</v>
      </c>
      <c r="I16" s="1">
        <f>ROUNDUP(Таблица1[[#This Row],[Кол-во в ЕИ (2 этап)]]/500,0)</f>
        <v>10</v>
      </c>
      <c r="J16" s="7">
        <v>0</v>
      </c>
      <c r="K16" s="7">
        <v>10</v>
      </c>
      <c r="L16" s="7">
        <v>0</v>
      </c>
      <c r="M16" s="7">
        <v>0</v>
      </c>
      <c r="N16" s="8">
        <v>44788</v>
      </c>
      <c r="O16" s="8">
        <v>44803</v>
      </c>
      <c r="P16" s="5"/>
    </row>
    <row r="17" spans="1:16" ht="26.25" customHeight="1" x14ac:dyDescent="0.3">
      <c r="A17" s="3">
        <v>11</v>
      </c>
      <c r="B17" s="3" t="s">
        <v>251</v>
      </c>
      <c r="C17" s="3" t="s">
        <v>242</v>
      </c>
      <c r="D17" s="4" t="s">
        <v>35</v>
      </c>
      <c r="E17" s="4" t="s">
        <v>36</v>
      </c>
      <c r="F17" s="4" t="s">
        <v>36</v>
      </c>
      <c r="G17" s="4" t="s">
        <v>37</v>
      </c>
      <c r="H17" s="1">
        <v>8260</v>
      </c>
      <c r="I17" s="1">
        <f>ROUNDUP(Таблица1[[#This Row],[Кол-во в ЕИ (2 этап)]]/500,0)</f>
        <v>17</v>
      </c>
      <c r="J17" s="7">
        <v>0</v>
      </c>
      <c r="K17" s="7">
        <f>Таблица1[[#This Row],[Кол-во уп. № 500 (2 этап)]]-Таблица1[[#This Row],[500 мг № 500 
ООО «Эдвансд Фарма»]]</f>
        <v>17</v>
      </c>
      <c r="L17" s="7">
        <v>0</v>
      </c>
      <c r="M17" s="7">
        <v>0</v>
      </c>
      <c r="N17" s="8">
        <v>44788</v>
      </c>
      <c r="O17" s="8">
        <v>44803</v>
      </c>
      <c r="P17" s="5"/>
    </row>
    <row r="18" spans="1:16" ht="26.25" customHeight="1" x14ac:dyDescent="0.3">
      <c r="A18" s="3">
        <v>12</v>
      </c>
      <c r="B18" s="3" t="s">
        <v>251</v>
      </c>
      <c r="C18" s="3" t="s">
        <v>242</v>
      </c>
      <c r="D18" s="4" t="s">
        <v>38</v>
      </c>
      <c r="E18" s="4" t="s">
        <v>39</v>
      </c>
      <c r="F18" s="4" t="s">
        <v>39</v>
      </c>
      <c r="G18" s="4" t="s">
        <v>40</v>
      </c>
      <c r="H18" s="1">
        <v>3120</v>
      </c>
      <c r="I18" s="1">
        <f>ROUNDUP(Таблица1[[#This Row],[Кол-во в ЕИ (2 этап)]]/500,0)</f>
        <v>7</v>
      </c>
      <c r="J18" s="7">
        <v>0</v>
      </c>
      <c r="K18" s="7">
        <v>7</v>
      </c>
      <c r="L18" s="7">
        <v>0</v>
      </c>
      <c r="M18" s="7">
        <v>0</v>
      </c>
      <c r="N18" s="8">
        <v>44788</v>
      </c>
      <c r="O18" s="8">
        <v>44803</v>
      </c>
      <c r="P18" s="5"/>
    </row>
    <row r="19" spans="1:16" ht="26.25" customHeight="1" x14ac:dyDescent="0.3">
      <c r="A19" s="3">
        <v>13</v>
      </c>
      <c r="B19" s="3" t="s">
        <v>251</v>
      </c>
      <c r="C19" s="3" t="s">
        <v>242</v>
      </c>
      <c r="D19" s="4" t="s">
        <v>41</v>
      </c>
      <c r="E19" s="4" t="s">
        <v>42</v>
      </c>
      <c r="F19" s="4" t="s">
        <v>42</v>
      </c>
      <c r="G19" s="4" t="s">
        <v>43</v>
      </c>
      <c r="H19" s="1">
        <v>62020</v>
      </c>
      <c r="I19" s="1">
        <f>ROUNDUP(Таблица1[[#This Row],[Кол-во в ЕИ (2 этап)]]/500,0)</f>
        <v>125</v>
      </c>
      <c r="J19" s="7">
        <v>0</v>
      </c>
      <c r="K19" s="7">
        <v>125</v>
      </c>
      <c r="L19" s="7">
        <v>0</v>
      </c>
      <c r="M19" s="7">
        <v>0</v>
      </c>
      <c r="N19" s="8">
        <v>44788</v>
      </c>
      <c r="O19" s="8">
        <v>44803</v>
      </c>
      <c r="P19" s="5"/>
    </row>
    <row r="20" spans="1:16" ht="26.25" customHeight="1" x14ac:dyDescent="0.3">
      <c r="A20" s="3">
        <v>14</v>
      </c>
      <c r="B20" s="3" t="s">
        <v>251</v>
      </c>
      <c r="C20" s="3" t="s">
        <v>242</v>
      </c>
      <c r="D20" s="4" t="s">
        <v>44</v>
      </c>
      <c r="E20" s="4" t="s">
        <v>45</v>
      </c>
      <c r="F20" s="4" t="s">
        <v>45</v>
      </c>
      <c r="G20" s="4" t="s">
        <v>46</v>
      </c>
      <c r="H20" s="1">
        <v>12360</v>
      </c>
      <c r="I20" s="1">
        <f>ROUNDUP(Таблица1[[#This Row],[Кол-во в ЕИ (2 этап)]]/500,0)</f>
        <v>25</v>
      </c>
      <c r="J20" s="7">
        <v>0</v>
      </c>
      <c r="K20" s="7">
        <f>Таблица1[[#This Row],[Кол-во уп. № 500 (2 этап)]]-Таблица1[[#This Row],[500 мг № 500 
ООО «Эдвансд Фарма»]]</f>
        <v>25</v>
      </c>
      <c r="L20" s="7">
        <v>0</v>
      </c>
      <c r="M20" s="7">
        <v>0</v>
      </c>
      <c r="N20" s="8">
        <v>44788</v>
      </c>
      <c r="O20" s="8">
        <v>44803</v>
      </c>
      <c r="P20" s="5"/>
    </row>
    <row r="21" spans="1:16" ht="26.25" customHeight="1" x14ac:dyDescent="0.3">
      <c r="A21" s="3">
        <v>15</v>
      </c>
      <c r="B21" s="3" t="s">
        <v>251</v>
      </c>
      <c r="C21" s="3" t="s">
        <v>242</v>
      </c>
      <c r="D21" s="4" t="s">
        <v>47</v>
      </c>
      <c r="E21" s="4" t="s">
        <v>48</v>
      </c>
      <c r="F21" s="4" t="s">
        <v>48</v>
      </c>
      <c r="G21" s="4" t="s">
        <v>49</v>
      </c>
      <c r="H21" s="1">
        <v>2060</v>
      </c>
      <c r="I21" s="1">
        <f>ROUNDUP(Таблица1[[#This Row],[Кол-во в ЕИ (2 этап)]]/500,0)</f>
        <v>5</v>
      </c>
      <c r="J21" s="7">
        <v>0</v>
      </c>
      <c r="K21" s="7">
        <v>5</v>
      </c>
      <c r="L21" s="7">
        <v>0</v>
      </c>
      <c r="M21" s="7">
        <v>0</v>
      </c>
      <c r="N21" s="8">
        <v>44788</v>
      </c>
      <c r="O21" s="8">
        <v>44803</v>
      </c>
      <c r="P21" s="5"/>
    </row>
    <row r="22" spans="1:16" ht="26.25" customHeight="1" x14ac:dyDescent="0.3">
      <c r="A22" s="3">
        <v>16</v>
      </c>
      <c r="B22" s="3" t="s">
        <v>251</v>
      </c>
      <c r="C22" s="3" t="s">
        <v>242</v>
      </c>
      <c r="D22" s="4" t="s">
        <v>50</v>
      </c>
      <c r="E22" s="4" t="s">
        <v>51</v>
      </c>
      <c r="F22" s="4" t="s">
        <v>51</v>
      </c>
      <c r="G22" s="4" t="s">
        <v>52</v>
      </c>
      <c r="H22" s="4">
        <v>0</v>
      </c>
      <c r="I22" s="1">
        <f>ROUNDUP(Таблица1[[#This Row],[Кол-во в ЕИ (2 этап)]]/500,0)</f>
        <v>0</v>
      </c>
      <c r="J22" s="7">
        <f>ROUND(330/2664*Таблица1[[#This Row],[Кол-во уп. № 500 (2 этап)]],0)</f>
        <v>0</v>
      </c>
      <c r="K22" s="7">
        <v>0</v>
      </c>
      <c r="L22" s="7">
        <v>0</v>
      </c>
      <c r="M22" s="7">
        <v>0</v>
      </c>
      <c r="N22" s="8">
        <v>44788</v>
      </c>
      <c r="O22" s="8">
        <v>44803</v>
      </c>
      <c r="P22" s="5"/>
    </row>
    <row r="23" spans="1:16" ht="26.25" customHeight="1" x14ac:dyDescent="0.3">
      <c r="A23" s="3">
        <v>17</v>
      </c>
      <c r="B23" s="3" t="s">
        <v>251</v>
      </c>
      <c r="C23" s="3" t="s">
        <v>242</v>
      </c>
      <c r="D23" s="4" t="s">
        <v>53</v>
      </c>
      <c r="E23" s="4" t="s">
        <v>54</v>
      </c>
      <c r="F23" s="4" t="s">
        <v>54</v>
      </c>
      <c r="G23" s="4" t="s">
        <v>55</v>
      </c>
      <c r="H23" s="1">
        <v>3020</v>
      </c>
      <c r="I23" s="1">
        <f>ROUNDUP(Таблица1[[#This Row],[Кол-во в ЕИ (2 этап)]]/500,0)</f>
        <v>7</v>
      </c>
      <c r="J23" s="7">
        <v>0</v>
      </c>
      <c r="K23" s="7">
        <v>7</v>
      </c>
      <c r="L23" s="7">
        <v>0</v>
      </c>
      <c r="M23" s="7">
        <v>0</v>
      </c>
      <c r="N23" s="8">
        <v>44788</v>
      </c>
      <c r="O23" s="8">
        <v>44803</v>
      </c>
      <c r="P23" s="5"/>
    </row>
    <row r="24" spans="1:16" ht="26.25" customHeight="1" x14ac:dyDescent="0.3">
      <c r="A24" s="3">
        <v>18</v>
      </c>
      <c r="B24" s="3" t="s">
        <v>251</v>
      </c>
      <c r="C24" s="3" t="s">
        <v>242</v>
      </c>
      <c r="D24" s="4" t="s">
        <v>56</v>
      </c>
      <c r="E24" s="4" t="s">
        <v>57</v>
      </c>
      <c r="F24" s="4" t="s">
        <v>58</v>
      </c>
      <c r="G24" s="4" t="s">
        <v>59</v>
      </c>
      <c r="H24" s="1">
        <v>75980</v>
      </c>
      <c r="I24" s="1">
        <f>ROUNDUP(Таблица1[[#This Row],[Кол-во в ЕИ (2 этап)]]/500,0)</f>
        <v>152</v>
      </c>
      <c r="J24" s="7">
        <v>0</v>
      </c>
      <c r="K24" s="7">
        <v>152</v>
      </c>
      <c r="L24" s="7">
        <v>0</v>
      </c>
      <c r="M24" s="7">
        <v>0</v>
      </c>
      <c r="N24" s="8">
        <v>44788</v>
      </c>
      <c r="O24" s="8">
        <v>44803</v>
      </c>
      <c r="P24" s="5"/>
    </row>
    <row r="25" spans="1:16" ht="26.25" customHeight="1" x14ac:dyDescent="0.3">
      <c r="A25" s="3">
        <v>19</v>
      </c>
      <c r="B25" s="3" t="s">
        <v>251</v>
      </c>
      <c r="C25" s="3" t="s">
        <v>242</v>
      </c>
      <c r="D25" s="4" t="s">
        <v>60</v>
      </c>
      <c r="E25" s="4" t="s">
        <v>61</v>
      </c>
      <c r="F25" s="4" t="s">
        <v>62</v>
      </c>
      <c r="G25" s="4" t="s">
        <v>63</v>
      </c>
      <c r="H25" s="1">
        <v>76880</v>
      </c>
      <c r="I25" s="1">
        <f>ROUNDUP(Таблица1[[#This Row],[Кол-во в ЕИ (2 этап)]]/500,0)</f>
        <v>154</v>
      </c>
      <c r="J25" s="7">
        <v>0</v>
      </c>
      <c r="K25" s="7">
        <v>0</v>
      </c>
      <c r="L25" s="7">
        <v>154</v>
      </c>
      <c r="M25" s="7">
        <v>0</v>
      </c>
      <c r="N25" s="8">
        <v>44788</v>
      </c>
      <c r="O25" s="8">
        <v>44803</v>
      </c>
      <c r="P25" s="5"/>
    </row>
    <row r="26" spans="1:16" ht="26.25" customHeight="1" x14ac:dyDescent="0.3">
      <c r="A26" s="3">
        <v>20</v>
      </c>
      <c r="B26" s="3" t="s">
        <v>251</v>
      </c>
      <c r="C26" s="3" t="s">
        <v>242</v>
      </c>
      <c r="D26" s="4" t="s">
        <v>64</v>
      </c>
      <c r="E26" s="4" t="s">
        <v>65</v>
      </c>
      <c r="F26" s="4" t="s">
        <v>65</v>
      </c>
      <c r="G26" s="4" t="s">
        <v>66</v>
      </c>
      <c r="H26" s="1">
        <v>53730</v>
      </c>
      <c r="I26" s="1">
        <f>ROUNDUP(Таблица1[[#This Row],[Кол-во в ЕИ (2 этап)]]/500,0)</f>
        <v>108</v>
      </c>
      <c r="J26" s="7">
        <v>0</v>
      </c>
      <c r="K26" s="7">
        <v>0</v>
      </c>
      <c r="L26" s="7">
        <v>108</v>
      </c>
      <c r="M26" s="7">
        <v>0</v>
      </c>
      <c r="N26" s="8">
        <v>44788</v>
      </c>
      <c r="O26" s="8">
        <v>44803</v>
      </c>
      <c r="P26" s="5"/>
    </row>
    <row r="27" spans="1:16" ht="26.25" customHeight="1" x14ac:dyDescent="0.3">
      <c r="A27" s="3">
        <v>21</v>
      </c>
      <c r="B27" s="3" t="s">
        <v>251</v>
      </c>
      <c r="C27" s="3" t="s">
        <v>242</v>
      </c>
      <c r="D27" s="4" t="s">
        <v>67</v>
      </c>
      <c r="E27" s="4" t="s">
        <v>68</v>
      </c>
      <c r="F27" s="4" t="s">
        <v>68</v>
      </c>
      <c r="G27" s="4" t="s">
        <v>69</v>
      </c>
      <c r="H27" s="1">
        <v>17010</v>
      </c>
      <c r="I27" s="1">
        <f>ROUNDUP(Таблица1[[#This Row],[Кол-во в ЕИ (2 этап)]]/500,0)</f>
        <v>35</v>
      </c>
      <c r="J27" s="7">
        <v>0</v>
      </c>
      <c r="K27" s="7">
        <v>0</v>
      </c>
      <c r="L27" s="7">
        <v>0</v>
      </c>
      <c r="M27" s="7">
        <v>35</v>
      </c>
      <c r="N27" s="8">
        <v>44788</v>
      </c>
      <c r="O27" s="8">
        <v>44803</v>
      </c>
      <c r="P27" s="5"/>
    </row>
    <row r="28" spans="1:16" ht="26.25" customHeight="1" x14ac:dyDescent="0.3">
      <c r="A28" s="3">
        <v>22</v>
      </c>
      <c r="B28" s="3" t="s">
        <v>251</v>
      </c>
      <c r="C28" s="3" t="s">
        <v>242</v>
      </c>
      <c r="D28" s="4" t="s">
        <v>70</v>
      </c>
      <c r="E28" s="4" t="s">
        <v>71</v>
      </c>
      <c r="F28" s="4" t="s">
        <v>71</v>
      </c>
      <c r="G28" s="4" t="s">
        <v>72</v>
      </c>
      <c r="H28" s="1">
        <v>7390</v>
      </c>
      <c r="I28" s="1">
        <f>ROUNDUP(Таблица1[[#This Row],[Кол-во в ЕИ (2 этап)]]/500,0)</f>
        <v>15</v>
      </c>
      <c r="J28" s="7">
        <v>0</v>
      </c>
      <c r="K28" s="7">
        <v>0</v>
      </c>
      <c r="L28" s="7">
        <v>0</v>
      </c>
      <c r="M28" s="7">
        <v>15</v>
      </c>
      <c r="N28" s="8">
        <v>44788</v>
      </c>
      <c r="O28" s="8">
        <v>44803</v>
      </c>
      <c r="P28" s="5"/>
    </row>
    <row r="29" spans="1:16" ht="26.25" customHeight="1" x14ac:dyDescent="0.3">
      <c r="A29" s="3">
        <v>23</v>
      </c>
      <c r="B29" s="3" t="s">
        <v>251</v>
      </c>
      <c r="C29" s="3" t="s">
        <v>242</v>
      </c>
      <c r="D29" s="4" t="s">
        <v>73</v>
      </c>
      <c r="E29" s="4" t="s">
        <v>74</v>
      </c>
      <c r="F29" s="4" t="s">
        <v>74</v>
      </c>
      <c r="G29" s="4" t="s">
        <v>75</v>
      </c>
      <c r="H29" s="1">
        <v>8900</v>
      </c>
      <c r="I29" s="1">
        <f>ROUNDUP(Таблица1[[#This Row],[Кол-во в ЕИ (2 этап)]]/500,0)</f>
        <v>18</v>
      </c>
      <c r="J29" s="7">
        <v>0</v>
      </c>
      <c r="K29" s="7">
        <v>0</v>
      </c>
      <c r="L29" s="7"/>
      <c r="M29" s="7">
        <v>18</v>
      </c>
      <c r="N29" s="8">
        <v>44788</v>
      </c>
      <c r="O29" s="8">
        <v>44803</v>
      </c>
      <c r="P29" s="5"/>
    </row>
    <row r="30" spans="1:16" ht="26.25" customHeight="1" x14ac:dyDescent="0.3">
      <c r="A30" s="3">
        <v>24</v>
      </c>
      <c r="B30" s="3" t="s">
        <v>251</v>
      </c>
      <c r="C30" s="3" t="s">
        <v>242</v>
      </c>
      <c r="D30" s="4" t="s">
        <v>76</v>
      </c>
      <c r="E30" s="4" t="s">
        <v>77</v>
      </c>
      <c r="F30" s="4" t="s">
        <v>77</v>
      </c>
      <c r="G30" s="4" t="s">
        <v>78</v>
      </c>
      <c r="H30" s="1">
        <v>6100</v>
      </c>
      <c r="I30" s="1">
        <f>ROUNDUP(Таблица1[[#This Row],[Кол-во в ЕИ (2 этап)]]/500,0)</f>
        <v>13</v>
      </c>
      <c r="J30" s="7">
        <v>0</v>
      </c>
      <c r="K30" s="7">
        <v>0</v>
      </c>
      <c r="L30" s="7">
        <v>0</v>
      </c>
      <c r="M30" s="7">
        <v>13</v>
      </c>
      <c r="N30" s="8">
        <v>44788</v>
      </c>
      <c r="O30" s="8">
        <v>44803</v>
      </c>
      <c r="P30" s="5"/>
    </row>
    <row r="31" spans="1:16" ht="26.25" customHeight="1" x14ac:dyDescent="0.3">
      <c r="A31" s="3">
        <v>25</v>
      </c>
      <c r="B31" s="3" t="s">
        <v>251</v>
      </c>
      <c r="C31" s="3" t="s">
        <v>242</v>
      </c>
      <c r="D31" s="4" t="s">
        <v>79</v>
      </c>
      <c r="E31" s="4" t="s">
        <v>80</v>
      </c>
      <c r="F31" s="4" t="s">
        <v>80</v>
      </c>
      <c r="G31" s="4" t="s">
        <v>81</v>
      </c>
      <c r="H31" s="1">
        <v>30310</v>
      </c>
      <c r="I31" s="1">
        <f>ROUNDUP(Таблица1[[#This Row],[Кол-во в ЕИ (2 этап)]]/500,0)</f>
        <v>61</v>
      </c>
      <c r="J31" s="7">
        <v>0</v>
      </c>
      <c r="K31" s="7">
        <v>0</v>
      </c>
      <c r="L31" s="7">
        <v>0</v>
      </c>
      <c r="M31" s="7">
        <v>61</v>
      </c>
      <c r="N31" s="8">
        <v>44788</v>
      </c>
      <c r="O31" s="8">
        <v>44803</v>
      </c>
      <c r="P31" s="5"/>
    </row>
    <row r="32" spans="1:16" ht="26.25" customHeight="1" x14ac:dyDescent="0.3">
      <c r="A32" s="3">
        <v>26</v>
      </c>
      <c r="B32" s="3" t="s">
        <v>251</v>
      </c>
      <c r="C32" s="3" t="s">
        <v>242</v>
      </c>
      <c r="D32" s="4" t="s">
        <v>82</v>
      </c>
      <c r="E32" s="4" t="s">
        <v>83</v>
      </c>
      <c r="F32" s="4" t="s">
        <v>83</v>
      </c>
      <c r="G32" s="4" t="s">
        <v>84</v>
      </c>
      <c r="H32" s="1">
        <v>3410</v>
      </c>
      <c r="I32" s="1">
        <f>ROUNDUP(Таблица1[[#This Row],[Кол-во в ЕИ (2 этап)]]/500,0)</f>
        <v>7</v>
      </c>
      <c r="J32" s="7">
        <v>0</v>
      </c>
      <c r="K32" s="7">
        <v>6</v>
      </c>
      <c r="L32" s="7">
        <v>0</v>
      </c>
      <c r="M32" s="7">
        <v>1</v>
      </c>
      <c r="N32" s="8">
        <v>44788</v>
      </c>
      <c r="O32" s="8">
        <v>44803</v>
      </c>
      <c r="P32" s="5"/>
    </row>
    <row r="33" spans="1:16" ht="26.25" customHeight="1" x14ac:dyDescent="0.3">
      <c r="A33" s="3">
        <v>27</v>
      </c>
      <c r="B33" s="3" t="s">
        <v>251</v>
      </c>
      <c r="C33" s="3" t="s">
        <v>242</v>
      </c>
      <c r="D33" s="4" t="s">
        <v>85</v>
      </c>
      <c r="E33" s="4" t="s">
        <v>86</v>
      </c>
      <c r="F33" s="4" t="s">
        <v>86</v>
      </c>
      <c r="G33" s="4" t="s">
        <v>87</v>
      </c>
      <c r="H33" s="1">
        <v>24230</v>
      </c>
      <c r="I33" s="1">
        <f>ROUNDUP(Таблица1[[#This Row],[Кол-во в ЕИ (2 этап)]]/500,0)</f>
        <v>49</v>
      </c>
      <c r="J33" s="7">
        <v>0</v>
      </c>
      <c r="K33" s="7">
        <v>0</v>
      </c>
      <c r="L33" s="7">
        <v>0</v>
      </c>
      <c r="M33" s="7">
        <v>49</v>
      </c>
      <c r="N33" s="8">
        <v>44788</v>
      </c>
      <c r="O33" s="8">
        <v>44803</v>
      </c>
      <c r="P33" s="5"/>
    </row>
    <row r="34" spans="1:16" ht="26.25" customHeight="1" x14ac:dyDescent="0.3">
      <c r="A34" s="3">
        <v>28</v>
      </c>
      <c r="B34" s="3" t="s">
        <v>251</v>
      </c>
      <c r="C34" s="3" t="s">
        <v>242</v>
      </c>
      <c r="D34" s="4" t="s">
        <v>88</v>
      </c>
      <c r="E34" s="4" t="s">
        <v>89</v>
      </c>
      <c r="F34" s="4" t="s">
        <v>89</v>
      </c>
      <c r="G34" s="4" t="s">
        <v>90</v>
      </c>
      <c r="H34" s="1">
        <v>2740</v>
      </c>
      <c r="I34" s="1">
        <f>ROUNDUP(Таблица1[[#This Row],[Кол-во в ЕИ (2 этап)]]/500,0)</f>
        <v>6</v>
      </c>
      <c r="J34" s="7">
        <v>0</v>
      </c>
      <c r="K34" s="7">
        <v>0</v>
      </c>
      <c r="L34" s="7">
        <v>0</v>
      </c>
      <c r="M34" s="7">
        <v>6</v>
      </c>
      <c r="N34" s="8">
        <v>44788</v>
      </c>
      <c r="O34" s="8">
        <v>44803</v>
      </c>
      <c r="P34" s="5"/>
    </row>
    <row r="35" spans="1:16" ht="26.25" customHeight="1" x14ac:dyDescent="0.3">
      <c r="A35" s="3">
        <v>29</v>
      </c>
      <c r="B35" s="3" t="s">
        <v>251</v>
      </c>
      <c r="C35" s="3" t="s">
        <v>242</v>
      </c>
      <c r="D35" s="4" t="s">
        <v>91</v>
      </c>
      <c r="E35" s="4" t="s">
        <v>92</v>
      </c>
      <c r="F35" s="4" t="s">
        <v>92</v>
      </c>
      <c r="G35" s="4" t="s">
        <v>93</v>
      </c>
      <c r="H35" s="1">
        <v>15840</v>
      </c>
      <c r="I35" s="1">
        <f>ROUNDUP(Таблица1[[#This Row],[Кол-во в ЕИ (2 этап)]]/500,0)</f>
        <v>32</v>
      </c>
      <c r="J35" s="7">
        <v>0</v>
      </c>
      <c r="K35" s="7">
        <v>0</v>
      </c>
      <c r="L35" s="7">
        <v>0</v>
      </c>
      <c r="M35" s="7">
        <v>32</v>
      </c>
      <c r="N35" s="8">
        <v>44788</v>
      </c>
      <c r="O35" s="8">
        <v>44803</v>
      </c>
      <c r="P35" s="5"/>
    </row>
    <row r="36" spans="1:16" ht="26.25" customHeight="1" x14ac:dyDescent="0.3">
      <c r="A36" s="3">
        <v>30</v>
      </c>
      <c r="B36" s="3" t="s">
        <v>251</v>
      </c>
      <c r="C36" s="3" t="s">
        <v>242</v>
      </c>
      <c r="D36" s="4" t="s">
        <v>94</v>
      </c>
      <c r="E36" s="4" t="s">
        <v>95</v>
      </c>
      <c r="F36" s="4" t="s">
        <v>95</v>
      </c>
      <c r="G36" s="4" t="s">
        <v>96</v>
      </c>
      <c r="H36" s="1">
        <v>19630</v>
      </c>
      <c r="I36" s="1">
        <f>ROUNDUP(Таблица1[[#This Row],[Кол-во в ЕИ (2 этап)]]/500,0)</f>
        <v>40</v>
      </c>
      <c r="J36" s="7">
        <v>0</v>
      </c>
      <c r="K36" s="7">
        <v>0</v>
      </c>
      <c r="L36" s="7">
        <v>0</v>
      </c>
      <c r="M36" s="7">
        <v>40</v>
      </c>
      <c r="N36" s="8">
        <v>44788</v>
      </c>
      <c r="O36" s="8">
        <v>44803</v>
      </c>
      <c r="P36" s="5"/>
    </row>
    <row r="37" spans="1:16" ht="26.25" customHeight="1" x14ac:dyDescent="0.3">
      <c r="A37" s="3">
        <v>31</v>
      </c>
      <c r="B37" s="3" t="s">
        <v>251</v>
      </c>
      <c r="C37" s="3" t="s">
        <v>242</v>
      </c>
      <c r="D37" s="4" t="s">
        <v>97</v>
      </c>
      <c r="E37" s="4" t="s">
        <v>98</v>
      </c>
      <c r="F37" s="4" t="s">
        <v>98</v>
      </c>
      <c r="G37" s="4" t="s">
        <v>99</v>
      </c>
      <c r="H37" s="1">
        <v>30590</v>
      </c>
      <c r="I37" s="1">
        <f>ROUNDUP(Таблица1[[#This Row],[Кол-во в ЕИ (2 этап)]]/500,0)</f>
        <v>62</v>
      </c>
      <c r="J37" s="7">
        <v>0</v>
      </c>
      <c r="K37" s="7">
        <v>0</v>
      </c>
      <c r="L37" s="7">
        <v>0</v>
      </c>
      <c r="M37" s="7">
        <v>62</v>
      </c>
      <c r="N37" s="8">
        <v>44788</v>
      </c>
      <c r="O37" s="8">
        <v>44803</v>
      </c>
      <c r="P37" s="5"/>
    </row>
    <row r="38" spans="1:16" ht="26.25" customHeight="1" x14ac:dyDescent="0.3">
      <c r="A38" s="3">
        <v>32</v>
      </c>
      <c r="B38" s="3" t="s">
        <v>251</v>
      </c>
      <c r="C38" s="3" t="s">
        <v>242</v>
      </c>
      <c r="D38" s="4" t="s">
        <v>100</v>
      </c>
      <c r="E38" s="4" t="s">
        <v>101</v>
      </c>
      <c r="F38" s="4" t="s">
        <v>101</v>
      </c>
      <c r="G38" s="4" t="s">
        <v>102</v>
      </c>
      <c r="H38" s="4">
        <v>590</v>
      </c>
      <c r="I38" s="1">
        <f>ROUNDUP(Таблица1[[#This Row],[Кол-во в ЕИ (2 этап)]]/500,0)</f>
        <v>2</v>
      </c>
      <c r="J38" s="7">
        <f>ROUND(330/2664*Таблица1[[#This Row],[Кол-во уп. № 500 (2 этап)]],0)</f>
        <v>0</v>
      </c>
      <c r="K38" s="7">
        <v>0</v>
      </c>
      <c r="L38" s="7">
        <v>0</v>
      </c>
      <c r="M38" s="7">
        <v>2</v>
      </c>
      <c r="N38" s="8">
        <v>44788</v>
      </c>
      <c r="O38" s="8">
        <v>44803</v>
      </c>
      <c r="P38" s="5"/>
    </row>
    <row r="39" spans="1:16" ht="26.25" customHeight="1" x14ac:dyDescent="0.3">
      <c r="A39" s="3">
        <v>33</v>
      </c>
      <c r="B39" s="3" t="s">
        <v>251</v>
      </c>
      <c r="C39" s="3" t="s">
        <v>242</v>
      </c>
      <c r="D39" s="4" t="s">
        <v>103</v>
      </c>
      <c r="E39" s="4" t="s">
        <v>104</v>
      </c>
      <c r="F39" s="4" t="s">
        <v>104</v>
      </c>
      <c r="G39" s="4" t="s">
        <v>105</v>
      </c>
      <c r="H39" s="1">
        <v>9900</v>
      </c>
      <c r="I39" s="1">
        <f>ROUNDUP(Таблица1[[#This Row],[Кол-во в ЕИ (2 этап)]]/500,0)</f>
        <v>20</v>
      </c>
      <c r="J39" s="7">
        <v>0</v>
      </c>
      <c r="K39" s="7">
        <v>0</v>
      </c>
      <c r="L39" s="7">
        <v>0</v>
      </c>
      <c r="M39" s="7">
        <v>20</v>
      </c>
      <c r="N39" s="8">
        <v>44788</v>
      </c>
      <c r="O39" s="8">
        <v>44803</v>
      </c>
      <c r="P39" s="5"/>
    </row>
    <row r="40" spans="1:16" ht="26.25" customHeight="1" x14ac:dyDescent="0.3">
      <c r="A40" s="3">
        <v>34</v>
      </c>
      <c r="B40" s="3" t="s">
        <v>251</v>
      </c>
      <c r="C40" s="3" t="s">
        <v>242</v>
      </c>
      <c r="D40" s="4" t="s">
        <v>106</v>
      </c>
      <c r="E40" s="4" t="s">
        <v>107</v>
      </c>
      <c r="F40" s="4" t="s">
        <v>107</v>
      </c>
      <c r="G40" s="4" t="s">
        <v>108</v>
      </c>
      <c r="H40" s="1">
        <v>67440</v>
      </c>
      <c r="I40" s="1">
        <f>ROUNDUP(Таблица1[[#This Row],[Кол-во в ЕИ (2 этап)]]/500,0)</f>
        <v>135</v>
      </c>
      <c r="J40" s="7">
        <v>0</v>
      </c>
      <c r="K40" s="7">
        <v>0</v>
      </c>
      <c r="L40" s="7">
        <v>0</v>
      </c>
      <c r="M40" s="7">
        <v>135</v>
      </c>
      <c r="N40" s="8">
        <v>44788</v>
      </c>
      <c r="O40" s="8">
        <v>44803</v>
      </c>
      <c r="P40" s="5"/>
    </row>
    <row r="41" spans="1:16" ht="26.25" customHeight="1" x14ac:dyDescent="0.3">
      <c r="A41" s="3">
        <v>35</v>
      </c>
      <c r="B41" s="3" t="s">
        <v>251</v>
      </c>
      <c r="C41" s="3" t="s">
        <v>242</v>
      </c>
      <c r="D41" s="4" t="s">
        <v>109</v>
      </c>
      <c r="E41" s="4" t="s">
        <v>110</v>
      </c>
      <c r="F41" s="4" t="s">
        <v>110</v>
      </c>
      <c r="G41" s="4" t="s">
        <v>111</v>
      </c>
      <c r="H41" s="1">
        <v>29250</v>
      </c>
      <c r="I41" s="1">
        <f>ROUNDUP(Таблица1[[#This Row],[Кол-во в ЕИ (2 этап)]]/500,0)</f>
        <v>59</v>
      </c>
      <c r="J41" s="7">
        <v>0</v>
      </c>
      <c r="K41" s="7">
        <v>0</v>
      </c>
      <c r="L41" s="7">
        <v>0</v>
      </c>
      <c r="M41" s="7">
        <v>59</v>
      </c>
      <c r="N41" s="8">
        <v>44788</v>
      </c>
      <c r="O41" s="8">
        <v>44803</v>
      </c>
      <c r="P41" s="5"/>
    </row>
    <row r="42" spans="1:16" ht="26.25" customHeight="1" x14ac:dyDescent="0.3">
      <c r="A42" s="3">
        <v>36</v>
      </c>
      <c r="B42" s="3" t="s">
        <v>251</v>
      </c>
      <c r="C42" s="3" t="s">
        <v>242</v>
      </c>
      <c r="D42" s="4" t="s">
        <v>112</v>
      </c>
      <c r="E42" s="4" t="s">
        <v>113</v>
      </c>
      <c r="F42" s="4" t="s">
        <v>113</v>
      </c>
      <c r="G42" s="4" t="s">
        <v>114</v>
      </c>
      <c r="H42" s="1">
        <v>3180</v>
      </c>
      <c r="I42" s="1">
        <f>ROUNDUP(Таблица1[[#This Row],[Кол-во в ЕИ (2 этап)]]/500,0)</f>
        <v>7</v>
      </c>
      <c r="J42" s="7">
        <v>0</v>
      </c>
      <c r="K42" s="7">
        <v>0</v>
      </c>
      <c r="L42" s="7">
        <v>0</v>
      </c>
      <c r="M42" s="7">
        <v>7</v>
      </c>
      <c r="N42" s="8">
        <v>44788</v>
      </c>
      <c r="O42" s="8">
        <v>44803</v>
      </c>
      <c r="P42" s="5"/>
    </row>
    <row r="43" spans="1:16" ht="26.25" customHeight="1" x14ac:dyDescent="0.3">
      <c r="A43" s="3">
        <v>37</v>
      </c>
      <c r="B43" s="3" t="s">
        <v>251</v>
      </c>
      <c r="C43" s="3" t="s">
        <v>242</v>
      </c>
      <c r="D43" s="4" t="s">
        <v>115</v>
      </c>
      <c r="E43" s="4" t="s">
        <v>116</v>
      </c>
      <c r="F43" s="4" t="s">
        <v>116</v>
      </c>
      <c r="G43" s="4" t="s">
        <v>117</v>
      </c>
      <c r="H43" s="1">
        <v>1970</v>
      </c>
      <c r="I43" s="1">
        <f>ROUNDUP(Таблица1[[#This Row],[Кол-во в ЕИ (2 этап)]]/500,0)</f>
        <v>4</v>
      </c>
      <c r="J43" s="7">
        <f>ROUND(330/2664*Таблица1[[#This Row],[Кол-во уп. № 500 (2 этап)]],0)</f>
        <v>0</v>
      </c>
      <c r="K43" s="7">
        <v>0</v>
      </c>
      <c r="L43" s="7">
        <v>0</v>
      </c>
      <c r="M43" s="7">
        <v>4</v>
      </c>
      <c r="N43" s="8">
        <v>44788</v>
      </c>
      <c r="O43" s="8">
        <v>44803</v>
      </c>
      <c r="P43" s="5"/>
    </row>
    <row r="44" spans="1:16" ht="26.25" customHeight="1" x14ac:dyDescent="0.3">
      <c r="A44" s="3">
        <v>38</v>
      </c>
      <c r="B44" s="3" t="s">
        <v>251</v>
      </c>
      <c r="C44" s="3" t="s">
        <v>242</v>
      </c>
      <c r="D44" s="4" t="s">
        <v>118</v>
      </c>
      <c r="E44" s="4" t="s">
        <v>119</v>
      </c>
      <c r="F44" s="4" t="s">
        <v>119</v>
      </c>
      <c r="G44" s="4" t="s">
        <v>120</v>
      </c>
      <c r="H44" s="1">
        <v>2580</v>
      </c>
      <c r="I44" s="1">
        <f>ROUNDUP(Таблица1[[#This Row],[Кол-во в ЕИ (2 этап)]]/500,0)</f>
        <v>6</v>
      </c>
      <c r="J44" s="7">
        <v>0</v>
      </c>
      <c r="K44" s="7">
        <v>0</v>
      </c>
      <c r="L44" s="7">
        <v>0</v>
      </c>
      <c r="M44" s="7">
        <v>6</v>
      </c>
      <c r="N44" s="8">
        <v>44788</v>
      </c>
      <c r="O44" s="8">
        <v>44803</v>
      </c>
      <c r="P44" s="5"/>
    </row>
    <row r="45" spans="1:16" ht="26.25" customHeight="1" x14ac:dyDescent="0.3">
      <c r="A45" s="3">
        <v>39</v>
      </c>
      <c r="B45" s="3" t="s">
        <v>251</v>
      </c>
      <c r="C45" s="3" t="s">
        <v>242</v>
      </c>
      <c r="D45" s="4" t="s">
        <v>121</v>
      </c>
      <c r="E45" s="4" t="s">
        <v>122</v>
      </c>
      <c r="F45" s="4" t="s">
        <v>122</v>
      </c>
      <c r="G45" s="4" t="s">
        <v>123</v>
      </c>
      <c r="H45" s="1">
        <v>67770</v>
      </c>
      <c r="I45" s="1">
        <f>Таблица1[[#This Row],[500 мг № 500 
ООО «Эдвансд Фарма»]]+Таблица1[[#This Row],[1 г № 500 
ООО «Озон»]]</f>
        <v>177</v>
      </c>
      <c r="J45" s="7">
        <v>82</v>
      </c>
      <c r="K45" s="7">
        <v>0</v>
      </c>
      <c r="L45" s="7">
        <v>0</v>
      </c>
      <c r="M45" s="7">
        <v>95</v>
      </c>
      <c r="N45" s="8">
        <v>44788</v>
      </c>
      <c r="O45" s="8">
        <v>44803</v>
      </c>
      <c r="P45" s="5"/>
    </row>
    <row r="46" spans="1:16" ht="26.25" customHeight="1" x14ac:dyDescent="0.3">
      <c r="A46" s="3">
        <v>40</v>
      </c>
      <c r="B46" s="3" t="s">
        <v>251</v>
      </c>
      <c r="C46" s="3" t="s">
        <v>242</v>
      </c>
      <c r="D46" s="4" t="s">
        <v>124</v>
      </c>
      <c r="E46" s="4" t="s">
        <v>125</v>
      </c>
      <c r="F46" s="4" t="s">
        <v>125</v>
      </c>
      <c r="G46" s="4" t="s">
        <v>126</v>
      </c>
      <c r="H46" s="1">
        <v>10720</v>
      </c>
      <c r="I46" s="1">
        <v>44</v>
      </c>
      <c r="J46" s="7">
        <v>44</v>
      </c>
      <c r="K46" s="7">
        <v>0</v>
      </c>
      <c r="L46" s="7">
        <v>0</v>
      </c>
      <c r="M46" s="7">
        <v>0</v>
      </c>
      <c r="N46" s="8">
        <v>44788</v>
      </c>
      <c r="O46" s="8">
        <v>44803</v>
      </c>
      <c r="P46" s="5"/>
    </row>
    <row r="47" spans="1:16" ht="26.25" customHeight="1" x14ac:dyDescent="0.3">
      <c r="A47" s="3">
        <v>41</v>
      </c>
      <c r="B47" s="3" t="s">
        <v>251</v>
      </c>
      <c r="C47" s="3" t="s">
        <v>242</v>
      </c>
      <c r="D47" s="4" t="s">
        <v>127</v>
      </c>
      <c r="E47" s="4" t="s">
        <v>128</v>
      </c>
      <c r="F47" s="4" t="s">
        <v>128</v>
      </c>
      <c r="G47" s="4" t="s">
        <v>129</v>
      </c>
      <c r="H47" s="1">
        <v>2010</v>
      </c>
      <c r="I47" s="1">
        <v>10</v>
      </c>
      <c r="J47" s="7">
        <v>10</v>
      </c>
      <c r="K47" s="7">
        <v>0</v>
      </c>
      <c r="L47" s="7">
        <v>0</v>
      </c>
      <c r="M47" s="7">
        <v>0</v>
      </c>
      <c r="N47" s="8">
        <v>44788</v>
      </c>
      <c r="O47" s="8">
        <v>44803</v>
      </c>
      <c r="P47" s="5"/>
    </row>
    <row r="48" spans="1:16" ht="26.25" customHeight="1" x14ac:dyDescent="0.3">
      <c r="A48" s="3">
        <v>42</v>
      </c>
      <c r="B48" s="3" t="s">
        <v>251</v>
      </c>
      <c r="C48" s="3" t="s">
        <v>242</v>
      </c>
      <c r="D48" s="4" t="s">
        <v>130</v>
      </c>
      <c r="E48" s="4" t="s">
        <v>131</v>
      </c>
      <c r="F48" s="4" t="s">
        <v>131</v>
      </c>
      <c r="G48" s="4" t="s">
        <v>132</v>
      </c>
      <c r="H48" s="1">
        <v>1730</v>
      </c>
      <c r="I48" s="1">
        <v>8</v>
      </c>
      <c r="J48" s="7">
        <v>8</v>
      </c>
      <c r="K48" s="7">
        <v>0</v>
      </c>
      <c r="L48" s="7">
        <v>0</v>
      </c>
      <c r="M48" s="7">
        <v>0</v>
      </c>
      <c r="N48" s="8">
        <v>44788</v>
      </c>
      <c r="O48" s="8">
        <v>44803</v>
      </c>
      <c r="P48" s="5"/>
    </row>
    <row r="49" spans="1:16" ht="26.25" customHeight="1" x14ac:dyDescent="0.3">
      <c r="A49" s="3">
        <v>43</v>
      </c>
      <c r="B49" s="3" t="s">
        <v>251</v>
      </c>
      <c r="C49" s="3" t="s">
        <v>242</v>
      </c>
      <c r="D49" s="4" t="s">
        <v>133</v>
      </c>
      <c r="E49" s="4" t="s">
        <v>134</v>
      </c>
      <c r="F49" s="4" t="s">
        <v>134</v>
      </c>
      <c r="G49" s="4" t="s">
        <v>135</v>
      </c>
      <c r="H49" s="1">
        <v>3500</v>
      </c>
      <c r="I49" s="1">
        <f>Таблица1[[#This Row],[500 мг № 500 
ООО «Эдвансд Фарма»]]</f>
        <v>14</v>
      </c>
      <c r="J49" s="7">
        <v>14</v>
      </c>
      <c r="K49" s="7">
        <v>0</v>
      </c>
      <c r="L49" s="7">
        <v>0</v>
      </c>
      <c r="M49" s="7">
        <v>0</v>
      </c>
      <c r="N49" s="8">
        <v>44788</v>
      </c>
      <c r="O49" s="8">
        <v>44803</v>
      </c>
      <c r="P49" s="5"/>
    </row>
    <row r="50" spans="1:16" ht="26.25" customHeight="1" x14ac:dyDescent="0.3">
      <c r="A50" s="3">
        <v>44</v>
      </c>
      <c r="B50" s="3" t="s">
        <v>251</v>
      </c>
      <c r="C50" s="3" t="s">
        <v>242</v>
      </c>
      <c r="D50" s="4" t="s">
        <v>136</v>
      </c>
      <c r="E50" s="4" t="s">
        <v>137</v>
      </c>
      <c r="F50" s="4" t="s">
        <v>138</v>
      </c>
      <c r="G50" s="4" t="s">
        <v>139</v>
      </c>
      <c r="H50" s="1">
        <v>4140</v>
      </c>
      <c r="I50" s="1">
        <f>Таблица1[[#This Row],[500 мг № 500 
ООО «Эдвансд Фарма»]]</f>
        <v>18</v>
      </c>
      <c r="J50" s="7">
        <v>18</v>
      </c>
      <c r="K50" s="7">
        <v>0</v>
      </c>
      <c r="L50" s="7">
        <v>0</v>
      </c>
      <c r="M50" s="7">
        <v>0</v>
      </c>
      <c r="N50" s="8">
        <v>44788</v>
      </c>
      <c r="O50" s="8">
        <v>44803</v>
      </c>
      <c r="P50" s="5"/>
    </row>
    <row r="51" spans="1:16" ht="26.25" customHeight="1" x14ac:dyDescent="0.3">
      <c r="A51" s="3">
        <v>45</v>
      </c>
      <c r="B51" s="3" t="s">
        <v>251</v>
      </c>
      <c r="C51" s="3" t="s">
        <v>242</v>
      </c>
      <c r="D51" s="4" t="s">
        <v>140</v>
      </c>
      <c r="E51" s="4" t="s">
        <v>141</v>
      </c>
      <c r="F51" s="4" t="s">
        <v>141</v>
      </c>
      <c r="G51" s="4" t="s">
        <v>142</v>
      </c>
      <c r="H51" s="1">
        <v>7200</v>
      </c>
      <c r="I51" s="1">
        <f>Таблица1[[#This Row],[500 мг № 500 
ООО «Эдвансд Фарма»]]</f>
        <v>30</v>
      </c>
      <c r="J51" s="7">
        <v>30</v>
      </c>
      <c r="K51" s="7">
        <v>0</v>
      </c>
      <c r="L51" s="7">
        <v>0</v>
      </c>
      <c r="M51" s="7">
        <v>0</v>
      </c>
      <c r="N51" s="8">
        <v>44788</v>
      </c>
      <c r="O51" s="8">
        <v>44803</v>
      </c>
      <c r="P51" s="5"/>
    </row>
    <row r="52" spans="1:16" ht="26.25" customHeight="1" x14ac:dyDescent="0.3">
      <c r="A52" s="3">
        <v>46</v>
      </c>
      <c r="B52" s="3" t="s">
        <v>251</v>
      </c>
      <c r="C52" s="3" t="s">
        <v>242</v>
      </c>
      <c r="D52" s="4" t="s">
        <v>143</v>
      </c>
      <c r="E52" s="4" t="s">
        <v>144</v>
      </c>
      <c r="F52" s="4" t="s">
        <v>144</v>
      </c>
      <c r="G52" s="4" t="s">
        <v>145</v>
      </c>
      <c r="H52" s="1">
        <v>22440</v>
      </c>
      <c r="I52" s="1">
        <f>Таблица1[[#This Row],[500 мг № 500 
ООО «Эдвансд Фарма»]]</f>
        <v>90</v>
      </c>
      <c r="J52" s="7">
        <v>90</v>
      </c>
      <c r="K52" s="7">
        <v>0</v>
      </c>
      <c r="L52" s="7">
        <v>0</v>
      </c>
      <c r="M52" s="7">
        <v>0</v>
      </c>
      <c r="N52" s="8">
        <v>44788</v>
      </c>
      <c r="O52" s="8">
        <v>44803</v>
      </c>
      <c r="P52" s="5"/>
    </row>
    <row r="53" spans="1:16" ht="26.25" customHeight="1" x14ac:dyDescent="0.3">
      <c r="A53" s="3">
        <v>47</v>
      </c>
      <c r="B53" s="3" t="s">
        <v>251</v>
      </c>
      <c r="C53" s="3" t="s">
        <v>242</v>
      </c>
      <c r="D53" s="4" t="s">
        <v>146</v>
      </c>
      <c r="E53" s="4" t="s">
        <v>147</v>
      </c>
      <c r="F53" s="4" t="s">
        <v>148</v>
      </c>
      <c r="G53" s="4" t="s">
        <v>149</v>
      </c>
      <c r="H53" s="1">
        <v>3100</v>
      </c>
      <c r="I53" s="1">
        <f>Таблица1[[#This Row],[500 мг № 500 
ООО «Эдвансд Фарма»]]</f>
        <v>14</v>
      </c>
      <c r="J53" s="7">
        <v>14</v>
      </c>
      <c r="K53" s="7">
        <v>0</v>
      </c>
      <c r="L53" s="7">
        <v>0</v>
      </c>
      <c r="M53" s="7">
        <v>0</v>
      </c>
      <c r="N53" s="8">
        <v>44788</v>
      </c>
      <c r="O53" s="8">
        <v>44803</v>
      </c>
      <c r="P53" s="5"/>
    </row>
    <row r="54" spans="1:16" ht="26.25" customHeight="1" x14ac:dyDescent="0.3">
      <c r="A54" s="3">
        <v>48</v>
      </c>
      <c r="B54" s="3" t="s">
        <v>251</v>
      </c>
      <c r="C54" s="3" t="s">
        <v>242</v>
      </c>
      <c r="D54" s="4" t="s">
        <v>150</v>
      </c>
      <c r="E54" s="4" t="s">
        <v>151</v>
      </c>
      <c r="F54" s="4" t="s">
        <v>151</v>
      </c>
      <c r="G54" s="4" t="s">
        <v>152</v>
      </c>
      <c r="H54" s="1">
        <v>2540</v>
      </c>
      <c r="I54" s="1">
        <f>Таблица1[[#This Row],[500 мг № 500 
ООО «Эдвансд Фарма»]]</f>
        <v>12</v>
      </c>
      <c r="J54" s="7">
        <v>12</v>
      </c>
      <c r="K54" s="7">
        <v>0</v>
      </c>
      <c r="L54" s="7">
        <v>0</v>
      </c>
      <c r="M54" s="7">
        <v>0</v>
      </c>
      <c r="N54" s="8">
        <v>44788</v>
      </c>
      <c r="O54" s="8">
        <v>44803</v>
      </c>
      <c r="P54" s="5"/>
    </row>
    <row r="55" spans="1:16" ht="26.25" customHeight="1" x14ac:dyDescent="0.3">
      <c r="A55" s="3">
        <v>49</v>
      </c>
      <c r="B55" s="3" t="s">
        <v>251</v>
      </c>
      <c r="C55" s="3" t="s">
        <v>242</v>
      </c>
      <c r="D55" s="4" t="s">
        <v>153</v>
      </c>
      <c r="E55" s="4" t="s">
        <v>154</v>
      </c>
      <c r="F55" s="4" t="s">
        <v>154</v>
      </c>
      <c r="G55" s="4" t="s">
        <v>155</v>
      </c>
      <c r="H55" s="1">
        <v>4590</v>
      </c>
      <c r="I55" s="1">
        <f>Таблица1[[#This Row],[500 мг № 500 
ООО «Эдвансд Фарма»]]</f>
        <v>20</v>
      </c>
      <c r="J55" s="7">
        <v>20</v>
      </c>
      <c r="K55" s="7">
        <v>0</v>
      </c>
      <c r="L55" s="7">
        <v>0</v>
      </c>
      <c r="M55" s="7">
        <v>0</v>
      </c>
      <c r="N55" s="8">
        <v>44788</v>
      </c>
      <c r="O55" s="8">
        <v>44803</v>
      </c>
      <c r="P55" s="5"/>
    </row>
    <row r="56" spans="1:16" ht="26.25" customHeight="1" x14ac:dyDescent="0.3">
      <c r="A56" s="3">
        <v>50</v>
      </c>
      <c r="B56" s="3" t="s">
        <v>251</v>
      </c>
      <c r="C56" s="3" t="s">
        <v>242</v>
      </c>
      <c r="D56" s="4" t="s">
        <v>156</v>
      </c>
      <c r="E56" s="4" t="s">
        <v>157</v>
      </c>
      <c r="F56" s="4" t="s">
        <v>157</v>
      </c>
      <c r="G56" s="4" t="s">
        <v>158</v>
      </c>
      <c r="H56" s="1">
        <v>22760</v>
      </c>
      <c r="I56" s="1">
        <f>Таблица1[[#This Row],[500 мг № 500 
ООО «Эдвансд Фарма»]]</f>
        <v>92</v>
      </c>
      <c r="J56" s="7">
        <v>92</v>
      </c>
      <c r="K56" s="7">
        <v>0</v>
      </c>
      <c r="L56" s="7">
        <v>0</v>
      </c>
      <c r="M56" s="7">
        <v>0</v>
      </c>
      <c r="N56" s="8">
        <v>44788</v>
      </c>
      <c r="O56" s="8">
        <v>44803</v>
      </c>
      <c r="P56" s="5"/>
    </row>
    <row r="57" spans="1:16" ht="26.25" customHeight="1" x14ac:dyDescent="0.3">
      <c r="A57" s="3">
        <v>51</v>
      </c>
      <c r="B57" s="3" t="s">
        <v>251</v>
      </c>
      <c r="C57" s="3" t="s">
        <v>242</v>
      </c>
      <c r="D57" s="4" t="s">
        <v>159</v>
      </c>
      <c r="E57" s="4" t="s">
        <v>160</v>
      </c>
      <c r="F57" s="4" t="s">
        <v>160</v>
      </c>
      <c r="G57" s="4" t="s">
        <v>161</v>
      </c>
      <c r="H57" s="1">
        <v>27970</v>
      </c>
      <c r="I57" s="1">
        <f>Таблица1[[#This Row],[500 мг № 500 
ООО «Эдвансд Фарма»]]</f>
        <v>112</v>
      </c>
      <c r="J57" s="7">
        <v>112</v>
      </c>
      <c r="K57" s="7">
        <v>0</v>
      </c>
      <c r="L57" s="7">
        <v>0</v>
      </c>
      <c r="M57" s="7">
        <v>0</v>
      </c>
      <c r="N57" s="8">
        <v>44788</v>
      </c>
      <c r="O57" s="8">
        <v>44803</v>
      </c>
      <c r="P57" s="5"/>
    </row>
    <row r="58" spans="1:16" ht="26.25" customHeight="1" x14ac:dyDescent="0.3">
      <c r="A58" s="3">
        <v>52</v>
      </c>
      <c r="B58" s="3" t="s">
        <v>251</v>
      </c>
      <c r="C58" s="3" t="s">
        <v>242</v>
      </c>
      <c r="D58" s="4" t="s">
        <v>162</v>
      </c>
      <c r="E58" s="4" t="s">
        <v>163</v>
      </c>
      <c r="F58" s="4" t="s">
        <v>163</v>
      </c>
      <c r="G58" s="4" t="s">
        <v>164</v>
      </c>
      <c r="H58" s="1">
        <v>1690</v>
      </c>
      <c r="I58" s="1">
        <f>Таблица1[[#This Row],[500 мг № 500 
ООО «Эдвансд Фарма»]]</f>
        <v>8</v>
      </c>
      <c r="J58" s="7">
        <v>8</v>
      </c>
      <c r="K58" s="7">
        <v>0</v>
      </c>
      <c r="L58" s="7">
        <v>0</v>
      </c>
      <c r="M58" s="7">
        <v>0</v>
      </c>
      <c r="N58" s="8">
        <v>44788</v>
      </c>
      <c r="O58" s="8">
        <v>44803</v>
      </c>
      <c r="P58" s="5"/>
    </row>
    <row r="59" spans="1:16" ht="26.25" customHeight="1" x14ac:dyDescent="0.3">
      <c r="A59" s="3">
        <v>53</v>
      </c>
      <c r="B59" s="3" t="s">
        <v>251</v>
      </c>
      <c r="C59" s="3" t="s">
        <v>242</v>
      </c>
      <c r="D59" s="4" t="s">
        <v>165</v>
      </c>
      <c r="E59" s="4" t="s">
        <v>166</v>
      </c>
      <c r="F59" s="4" t="s">
        <v>166</v>
      </c>
      <c r="G59" s="4" t="s">
        <v>167</v>
      </c>
      <c r="H59" s="1">
        <v>64720</v>
      </c>
      <c r="I59" s="1">
        <f>Таблица1[[#This Row],[500 мг № 500 
ООО «Эдвансд Фарма»]]</f>
        <v>260</v>
      </c>
      <c r="J59" s="7">
        <v>260</v>
      </c>
      <c r="K59" s="7">
        <v>0</v>
      </c>
      <c r="L59" s="7">
        <v>0</v>
      </c>
      <c r="M59" s="7">
        <v>0</v>
      </c>
      <c r="N59" s="8">
        <v>44788</v>
      </c>
      <c r="O59" s="8">
        <v>44803</v>
      </c>
      <c r="P59" s="5"/>
    </row>
    <row r="60" spans="1:16" ht="26.25" customHeight="1" x14ac:dyDescent="0.3">
      <c r="A60" s="3">
        <v>54</v>
      </c>
      <c r="B60" s="3" t="s">
        <v>251</v>
      </c>
      <c r="C60" s="3" t="s">
        <v>242</v>
      </c>
      <c r="D60" s="4" t="s">
        <v>168</v>
      </c>
      <c r="E60" s="4" t="s">
        <v>169</v>
      </c>
      <c r="F60" s="4" t="s">
        <v>169</v>
      </c>
      <c r="G60" s="4" t="s">
        <v>170</v>
      </c>
      <c r="H60" s="1">
        <v>1420</v>
      </c>
      <c r="I60" s="1">
        <f>Таблица1[[#This Row],[500 мг № 500 
ООО «Эдвансд Фарма»]]</f>
        <v>6</v>
      </c>
      <c r="J60" s="7">
        <v>6</v>
      </c>
      <c r="K60" s="7">
        <v>0</v>
      </c>
      <c r="L60" s="7">
        <v>0</v>
      </c>
      <c r="M60" s="7">
        <v>0</v>
      </c>
      <c r="N60" s="8">
        <v>44788</v>
      </c>
      <c r="O60" s="8">
        <v>44803</v>
      </c>
      <c r="P60" s="5"/>
    </row>
    <row r="61" spans="1:16" ht="26.25" customHeight="1" x14ac:dyDescent="0.3">
      <c r="A61" s="3">
        <v>55</v>
      </c>
      <c r="B61" s="3" t="s">
        <v>251</v>
      </c>
      <c r="C61" s="3" t="s">
        <v>242</v>
      </c>
      <c r="D61" s="4" t="s">
        <v>171</v>
      </c>
      <c r="E61" s="4" t="s">
        <v>172</v>
      </c>
      <c r="F61" s="4" t="s">
        <v>173</v>
      </c>
      <c r="G61" s="4" t="s">
        <v>174</v>
      </c>
      <c r="H61" s="1">
        <v>15450</v>
      </c>
      <c r="I61" s="1">
        <f>Таблица1[[#This Row],[500 мг № 500 
ООО «Эдвансд Фарма»]]</f>
        <v>62</v>
      </c>
      <c r="J61" s="7">
        <v>62</v>
      </c>
      <c r="K61" s="7">
        <v>0</v>
      </c>
      <c r="L61" s="7">
        <v>0</v>
      </c>
      <c r="M61" s="7">
        <v>0</v>
      </c>
      <c r="N61" s="8">
        <v>44788</v>
      </c>
      <c r="O61" s="8">
        <v>44803</v>
      </c>
      <c r="P61" s="5"/>
    </row>
    <row r="62" spans="1:16" ht="26.25" customHeight="1" x14ac:dyDescent="0.3">
      <c r="A62" s="3">
        <v>56</v>
      </c>
      <c r="B62" s="3" t="s">
        <v>251</v>
      </c>
      <c r="C62" s="3" t="s">
        <v>242</v>
      </c>
      <c r="D62" s="4" t="s">
        <v>175</v>
      </c>
      <c r="E62" s="4" t="s">
        <v>176</v>
      </c>
      <c r="F62" s="4" t="s">
        <v>176</v>
      </c>
      <c r="G62" s="4" t="s">
        <v>177</v>
      </c>
      <c r="H62" s="1">
        <v>14030</v>
      </c>
      <c r="I62" s="1">
        <f>Таблица1[[#This Row],[500 мг № 500 
ООО «Эдвансд Фарма»]]</f>
        <v>58</v>
      </c>
      <c r="J62" s="7">
        <v>58</v>
      </c>
      <c r="K62" s="7">
        <v>0</v>
      </c>
      <c r="L62" s="7">
        <v>0</v>
      </c>
      <c r="M62" s="7">
        <v>0</v>
      </c>
      <c r="N62" s="8">
        <v>44788</v>
      </c>
      <c r="O62" s="8">
        <v>44803</v>
      </c>
      <c r="P62" s="5"/>
    </row>
    <row r="63" spans="1:16" ht="26.25" customHeight="1" x14ac:dyDescent="0.3">
      <c r="A63" s="3">
        <v>57</v>
      </c>
      <c r="B63" s="3" t="s">
        <v>251</v>
      </c>
      <c r="C63" s="3" t="s">
        <v>242</v>
      </c>
      <c r="D63" s="4" t="s">
        <v>178</v>
      </c>
      <c r="E63" s="4" t="s">
        <v>179</v>
      </c>
      <c r="F63" s="4" t="s">
        <v>179</v>
      </c>
      <c r="G63" s="4" t="s">
        <v>180</v>
      </c>
      <c r="H63" s="1">
        <v>15110</v>
      </c>
      <c r="I63" s="1">
        <f>Таблица1[[#This Row],[500 мг № 500 
ООО «Эдвансд Фарма»]]</f>
        <v>62</v>
      </c>
      <c r="J63" s="7">
        <v>62</v>
      </c>
      <c r="K63" s="7">
        <v>0</v>
      </c>
      <c r="L63" s="7">
        <v>0</v>
      </c>
      <c r="M63" s="7">
        <v>0</v>
      </c>
      <c r="N63" s="8">
        <v>44788</v>
      </c>
      <c r="O63" s="8">
        <v>44803</v>
      </c>
      <c r="P63" s="5"/>
    </row>
    <row r="64" spans="1:16" ht="26.25" customHeight="1" x14ac:dyDescent="0.3">
      <c r="A64" s="3">
        <v>58</v>
      </c>
      <c r="B64" s="3" t="s">
        <v>251</v>
      </c>
      <c r="C64" s="3" t="s">
        <v>242</v>
      </c>
      <c r="D64" s="4" t="s">
        <v>181</v>
      </c>
      <c r="E64" s="4" t="s">
        <v>182</v>
      </c>
      <c r="F64" s="4" t="s">
        <v>182</v>
      </c>
      <c r="G64" s="4" t="s">
        <v>183</v>
      </c>
      <c r="H64" s="1">
        <v>83690</v>
      </c>
      <c r="I64" s="1">
        <f>Таблица1[[#This Row],[500 мг № 500 
ООО «Эдвансд Фарма»]]</f>
        <v>336</v>
      </c>
      <c r="J64" s="7">
        <v>336</v>
      </c>
      <c r="K64" s="7">
        <v>0</v>
      </c>
      <c r="L64" s="7">
        <v>0</v>
      </c>
      <c r="M64" s="7">
        <v>0</v>
      </c>
      <c r="N64" s="8">
        <v>44788</v>
      </c>
      <c r="O64" s="8">
        <v>44803</v>
      </c>
      <c r="P64" s="5"/>
    </row>
    <row r="65" spans="1:16" ht="26.25" customHeight="1" x14ac:dyDescent="0.3">
      <c r="A65" s="3">
        <v>59</v>
      </c>
      <c r="B65" s="3" t="s">
        <v>251</v>
      </c>
      <c r="C65" s="3" t="s">
        <v>242</v>
      </c>
      <c r="D65" s="4" t="s">
        <v>184</v>
      </c>
      <c r="E65" s="4" t="s">
        <v>185</v>
      </c>
      <c r="F65" s="4" t="s">
        <v>185</v>
      </c>
      <c r="G65" s="4" t="s">
        <v>186</v>
      </c>
      <c r="H65" s="1">
        <v>6590</v>
      </c>
      <c r="I65" s="1">
        <f>Таблица1[[#This Row],[500 мг № 500 
ООО «Эдвансд Фарма»]]</f>
        <v>28</v>
      </c>
      <c r="J65" s="7">
        <v>28</v>
      </c>
      <c r="K65" s="7">
        <v>0</v>
      </c>
      <c r="L65" s="7">
        <v>0</v>
      </c>
      <c r="M65" s="7">
        <v>0</v>
      </c>
      <c r="N65" s="8">
        <v>44788</v>
      </c>
      <c r="O65" s="8">
        <v>44803</v>
      </c>
      <c r="P65" s="5"/>
    </row>
    <row r="66" spans="1:16" ht="26.25" customHeight="1" x14ac:dyDescent="0.3">
      <c r="A66" s="3">
        <v>60</v>
      </c>
      <c r="B66" s="3" t="s">
        <v>251</v>
      </c>
      <c r="C66" s="3" t="s">
        <v>242</v>
      </c>
      <c r="D66" s="4" t="s">
        <v>187</v>
      </c>
      <c r="E66" s="4" t="s">
        <v>188</v>
      </c>
      <c r="F66" s="4" t="s">
        <v>189</v>
      </c>
      <c r="G66" s="4" t="s">
        <v>190</v>
      </c>
      <c r="H66" s="1">
        <v>9560</v>
      </c>
      <c r="I66" s="1">
        <f>Таблица1[[#This Row],[500 мг № 500 
ООО «Эдвансд Фарма»]]</f>
        <v>40</v>
      </c>
      <c r="J66" s="7">
        <v>40</v>
      </c>
      <c r="K66" s="7">
        <v>0</v>
      </c>
      <c r="L66" s="7">
        <v>0</v>
      </c>
      <c r="M66" s="7">
        <v>0</v>
      </c>
      <c r="N66" s="8">
        <v>44788</v>
      </c>
      <c r="O66" s="8">
        <v>44803</v>
      </c>
      <c r="P66" s="5"/>
    </row>
    <row r="67" spans="1:16" ht="26.25" customHeight="1" x14ac:dyDescent="0.3">
      <c r="A67" s="3">
        <v>61</v>
      </c>
      <c r="B67" s="3" t="s">
        <v>251</v>
      </c>
      <c r="C67" s="3" t="s">
        <v>242</v>
      </c>
      <c r="D67" s="4" t="s">
        <v>191</v>
      </c>
      <c r="E67" s="4" t="s">
        <v>192</v>
      </c>
      <c r="F67" s="4" t="s">
        <v>192</v>
      </c>
      <c r="G67" s="4" t="s">
        <v>193</v>
      </c>
      <c r="H67" s="1">
        <v>4300</v>
      </c>
      <c r="I67" s="1">
        <f>Таблица1[[#This Row],[500 мг № 500 
ООО «Эдвансд Фарма»]]</f>
        <v>18</v>
      </c>
      <c r="J67" s="7">
        <v>18</v>
      </c>
      <c r="K67" s="7">
        <v>0</v>
      </c>
      <c r="L67" s="7">
        <v>0</v>
      </c>
      <c r="M67" s="7">
        <v>0</v>
      </c>
      <c r="N67" s="8">
        <v>44788</v>
      </c>
      <c r="O67" s="8">
        <v>44803</v>
      </c>
      <c r="P67" s="5"/>
    </row>
    <row r="68" spans="1:16" ht="26.25" customHeight="1" x14ac:dyDescent="0.3">
      <c r="A68" s="3">
        <v>62</v>
      </c>
      <c r="B68" s="3" t="s">
        <v>251</v>
      </c>
      <c r="C68" s="3" t="s">
        <v>242</v>
      </c>
      <c r="D68" s="4" t="s">
        <v>194</v>
      </c>
      <c r="E68" s="4" t="s">
        <v>195</v>
      </c>
      <c r="F68" s="4" t="s">
        <v>196</v>
      </c>
      <c r="G68" s="4" t="s">
        <v>197</v>
      </c>
      <c r="H68" s="1">
        <v>10700</v>
      </c>
      <c r="I68" s="1">
        <f>Таблица1[[#This Row],[500 мг № 500 
ООО «Эдвансд Фарма»]]</f>
        <v>44</v>
      </c>
      <c r="J68" s="7">
        <v>44</v>
      </c>
      <c r="K68" s="7">
        <v>0</v>
      </c>
      <c r="L68" s="7">
        <v>0</v>
      </c>
      <c r="M68" s="7">
        <v>0</v>
      </c>
      <c r="N68" s="8">
        <v>44788</v>
      </c>
      <c r="O68" s="8">
        <v>44803</v>
      </c>
      <c r="P68" s="5"/>
    </row>
    <row r="69" spans="1:16" ht="26.25" customHeight="1" x14ac:dyDescent="0.3">
      <c r="A69" s="3">
        <v>63</v>
      </c>
      <c r="B69" s="3" t="s">
        <v>251</v>
      </c>
      <c r="C69" s="3" t="s">
        <v>242</v>
      </c>
      <c r="D69" s="4" t="s">
        <v>198</v>
      </c>
      <c r="E69" s="4" t="s">
        <v>199</v>
      </c>
      <c r="F69" s="4" t="s">
        <v>199</v>
      </c>
      <c r="G69" s="4" t="s">
        <v>200</v>
      </c>
      <c r="H69" s="1">
        <v>10440</v>
      </c>
      <c r="I69" s="1">
        <f>Таблица1[[#This Row],[500 мг № 500 
ООО «Эдвансд Фарма»]]</f>
        <v>42</v>
      </c>
      <c r="J69" s="7">
        <v>42</v>
      </c>
      <c r="K69" s="7">
        <v>0</v>
      </c>
      <c r="L69" s="7">
        <v>0</v>
      </c>
      <c r="M69" s="7">
        <v>0</v>
      </c>
      <c r="N69" s="8">
        <v>44788</v>
      </c>
      <c r="O69" s="8">
        <v>44803</v>
      </c>
      <c r="P69" s="5"/>
    </row>
    <row r="70" spans="1:16" ht="26.25" customHeight="1" x14ac:dyDescent="0.3">
      <c r="A70" s="3">
        <v>64</v>
      </c>
      <c r="B70" s="3" t="s">
        <v>251</v>
      </c>
      <c r="C70" s="3" t="s">
        <v>242</v>
      </c>
      <c r="D70" s="4" t="s">
        <v>201</v>
      </c>
      <c r="E70" s="4" t="s">
        <v>202</v>
      </c>
      <c r="F70" s="4" t="s">
        <v>202</v>
      </c>
      <c r="G70" s="4" t="s">
        <v>203</v>
      </c>
      <c r="H70" s="1">
        <v>32500</v>
      </c>
      <c r="I70" s="1">
        <f>Таблица1[[#This Row],[500 мг № 500 
ООО «Эдвансд Фарма»]]</f>
        <v>130</v>
      </c>
      <c r="J70" s="7">
        <v>130</v>
      </c>
      <c r="K70" s="7">
        <v>0</v>
      </c>
      <c r="L70" s="7">
        <v>0</v>
      </c>
      <c r="M70" s="7">
        <v>0</v>
      </c>
      <c r="N70" s="8">
        <v>44788</v>
      </c>
      <c r="O70" s="8">
        <v>44803</v>
      </c>
      <c r="P70" s="5"/>
    </row>
    <row r="71" spans="1:16" ht="26.25" customHeight="1" x14ac:dyDescent="0.3">
      <c r="A71" s="3">
        <v>65</v>
      </c>
      <c r="B71" s="3" t="s">
        <v>251</v>
      </c>
      <c r="C71" s="3" t="s">
        <v>242</v>
      </c>
      <c r="D71" s="4" t="s">
        <v>204</v>
      </c>
      <c r="E71" s="4" t="s">
        <v>205</v>
      </c>
      <c r="F71" s="4" t="s">
        <v>205</v>
      </c>
      <c r="G71" s="4" t="s">
        <v>206</v>
      </c>
      <c r="H71" s="1">
        <v>14750</v>
      </c>
      <c r="I71" s="1">
        <f>Таблица1[[#This Row],[500 мг № 500 
ООО «Эдвансд Фарма»]]</f>
        <v>60</v>
      </c>
      <c r="J71" s="7">
        <v>60</v>
      </c>
      <c r="K71" s="7">
        <v>0</v>
      </c>
      <c r="L71" s="7">
        <v>0</v>
      </c>
      <c r="M71" s="7">
        <v>0</v>
      </c>
      <c r="N71" s="8">
        <v>44788</v>
      </c>
      <c r="O71" s="8">
        <v>44803</v>
      </c>
      <c r="P71" s="5"/>
    </row>
    <row r="72" spans="1:16" ht="26.25" customHeight="1" x14ac:dyDescent="0.3">
      <c r="A72" s="3">
        <v>66</v>
      </c>
      <c r="B72" s="3" t="s">
        <v>251</v>
      </c>
      <c r="C72" s="3" t="s">
        <v>242</v>
      </c>
      <c r="D72" s="4" t="s">
        <v>207</v>
      </c>
      <c r="E72" s="4" t="s">
        <v>208</v>
      </c>
      <c r="F72" s="4" t="s">
        <v>208</v>
      </c>
      <c r="G72" s="4" t="s">
        <v>209</v>
      </c>
      <c r="H72" s="1">
        <v>5910</v>
      </c>
      <c r="I72" s="1">
        <f>Таблица1[[#This Row],[500 мг № 500 
ООО «Эдвансд Фарма»]]</f>
        <v>24</v>
      </c>
      <c r="J72" s="7">
        <v>24</v>
      </c>
      <c r="K72" s="7">
        <v>0</v>
      </c>
      <c r="L72" s="7">
        <v>0</v>
      </c>
      <c r="M72" s="7">
        <v>0</v>
      </c>
      <c r="N72" s="8">
        <v>44788</v>
      </c>
      <c r="O72" s="8">
        <v>44803</v>
      </c>
      <c r="P72" s="5"/>
    </row>
    <row r="73" spans="1:16" ht="26.25" customHeight="1" x14ac:dyDescent="0.3">
      <c r="A73" s="3">
        <v>67</v>
      </c>
      <c r="B73" s="3" t="s">
        <v>251</v>
      </c>
      <c r="C73" s="3" t="s">
        <v>242</v>
      </c>
      <c r="D73" s="4" t="s">
        <v>210</v>
      </c>
      <c r="E73" s="4" t="s">
        <v>211</v>
      </c>
      <c r="F73" s="4" t="s">
        <v>211</v>
      </c>
      <c r="G73" s="4" t="s">
        <v>212</v>
      </c>
      <c r="H73" s="1">
        <v>39070</v>
      </c>
      <c r="I73" s="1">
        <f>Таблица1[[#This Row],[500 мг № 500 
ООО «Эдвансд Фарма»]]</f>
        <v>158</v>
      </c>
      <c r="J73" s="7">
        <v>158</v>
      </c>
      <c r="K73" s="7">
        <v>0</v>
      </c>
      <c r="L73" s="7">
        <v>0</v>
      </c>
      <c r="M73" s="7">
        <v>0</v>
      </c>
      <c r="N73" s="8">
        <v>44788</v>
      </c>
      <c r="O73" s="8">
        <v>44803</v>
      </c>
      <c r="P73" s="5"/>
    </row>
    <row r="74" spans="1:16" ht="26.25" customHeight="1" x14ac:dyDescent="0.3">
      <c r="A74" s="3">
        <v>68</v>
      </c>
      <c r="B74" s="3" t="s">
        <v>251</v>
      </c>
      <c r="C74" s="3" t="s">
        <v>242</v>
      </c>
      <c r="D74" s="4" t="s">
        <v>213</v>
      </c>
      <c r="E74" s="4" t="s">
        <v>214</v>
      </c>
      <c r="F74" s="4" t="s">
        <v>215</v>
      </c>
      <c r="G74" s="4" t="s">
        <v>216</v>
      </c>
      <c r="H74" s="1">
        <v>1830</v>
      </c>
      <c r="I74" s="1">
        <f>Таблица1[[#This Row],[500 мг № 500 
ООО «Эдвансд Фарма»]]</f>
        <v>8</v>
      </c>
      <c r="J74" s="7">
        <v>8</v>
      </c>
      <c r="K74" s="7">
        <v>0</v>
      </c>
      <c r="L74" s="7">
        <v>0</v>
      </c>
      <c r="M74" s="7">
        <v>0</v>
      </c>
      <c r="N74" s="8">
        <v>44788</v>
      </c>
      <c r="O74" s="8">
        <v>44803</v>
      </c>
      <c r="P74" s="5"/>
    </row>
    <row r="75" spans="1:16" ht="26.25" customHeight="1" x14ac:dyDescent="0.3">
      <c r="A75" s="3">
        <v>69</v>
      </c>
      <c r="B75" s="3" t="s">
        <v>251</v>
      </c>
      <c r="C75" s="3" t="s">
        <v>242</v>
      </c>
      <c r="D75" s="4" t="s">
        <v>217</v>
      </c>
      <c r="E75" s="4" t="s">
        <v>218</v>
      </c>
      <c r="F75" s="4" t="s">
        <v>219</v>
      </c>
      <c r="G75" s="4" t="s">
        <v>220</v>
      </c>
      <c r="H75" s="1">
        <v>7630</v>
      </c>
      <c r="I75" s="1">
        <f>Таблица1[[#This Row],[500 мг № 500 
ООО «Эдвансд Фарма»]]</f>
        <v>32</v>
      </c>
      <c r="J75" s="7">
        <v>32</v>
      </c>
      <c r="K75" s="7">
        <v>0</v>
      </c>
      <c r="L75" s="7">
        <v>0</v>
      </c>
      <c r="M75" s="7">
        <v>0</v>
      </c>
      <c r="N75" s="8">
        <v>44788</v>
      </c>
      <c r="O75" s="8">
        <v>44803</v>
      </c>
      <c r="P75" s="5"/>
    </row>
    <row r="76" spans="1:16" ht="26.25" customHeight="1" x14ac:dyDescent="0.3">
      <c r="A76" s="3">
        <v>70</v>
      </c>
      <c r="B76" s="3" t="s">
        <v>251</v>
      </c>
      <c r="C76" s="3" t="s">
        <v>242</v>
      </c>
      <c r="D76" s="4" t="s">
        <v>221</v>
      </c>
      <c r="E76" s="4" t="s">
        <v>222</v>
      </c>
      <c r="F76" s="4" t="s">
        <v>222</v>
      </c>
      <c r="G76" s="4" t="s">
        <v>223</v>
      </c>
      <c r="H76" s="1">
        <v>4500</v>
      </c>
      <c r="I76" s="1">
        <f>Таблица1[[#This Row],[500 мг № 500 
ООО «Эдвансд Фарма»]]</f>
        <v>18</v>
      </c>
      <c r="J76" s="7">
        <v>18</v>
      </c>
      <c r="K76" s="7">
        <v>0</v>
      </c>
      <c r="L76" s="7">
        <v>0</v>
      </c>
      <c r="M76" s="7">
        <v>0</v>
      </c>
      <c r="N76" s="8">
        <v>44788</v>
      </c>
      <c r="O76" s="8">
        <v>44803</v>
      </c>
      <c r="P76" s="5"/>
    </row>
    <row r="77" spans="1:16" ht="26.25" customHeight="1" x14ac:dyDescent="0.3">
      <c r="A77" s="3">
        <v>71</v>
      </c>
      <c r="B77" s="3" t="s">
        <v>251</v>
      </c>
      <c r="C77" s="3" t="s">
        <v>242</v>
      </c>
      <c r="D77" s="4" t="s">
        <v>224</v>
      </c>
      <c r="E77" s="4" t="s">
        <v>225</v>
      </c>
      <c r="F77" s="4" t="s">
        <v>225</v>
      </c>
      <c r="G77" s="4" t="s">
        <v>226</v>
      </c>
      <c r="H77" s="1">
        <v>3280</v>
      </c>
      <c r="I77" s="1">
        <f>Таблица1[[#This Row],[500 мг № 500 
ООО «Эдвансд Фарма»]]</f>
        <v>14</v>
      </c>
      <c r="J77" s="7">
        <v>14</v>
      </c>
      <c r="K77" s="7">
        <v>0</v>
      </c>
      <c r="L77" s="7">
        <v>0</v>
      </c>
      <c r="M77" s="7">
        <v>0</v>
      </c>
      <c r="N77" s="8">
        <v>44788</v>
      </c>
      <c r="O77" s="8">
        <v>44803</v>
      </c>
      <c r="P77" s="5"/>
    </row>
    <row r="78" spans="1:16" ht="26.25" customHeight="1" x14ac:dyDescent="0.3">
      <c r="A78" s="3">
        <v>72</v>
      </c>
      <c r="B78" s="3" t="s">
        <v>251</v>
      </c>
      <c r="C78" s="3" t="s">
        <v>242</v>
      </c>
      <c r="D78" s="4" t="s">
        <v>227</v>
      </c>
      <c r="E78" s="4" t="s">
        <v>228</v>
      </c>
      <c r="F78" s="4" t="s">
        <v>228</v>
      </c>
      <c r="G78" s="4" t="s">
        <v>229</v>
      </c>
      <c r="H78" s="1">
        <v>8380</v>
      </c>
      <c r="I78" s="1">
        <f>Таблица1[[#This Row],[500 мг № 500 
ООО «Эдвансд Фарма»]]</f>
        <v>34</v>
      </c>
      <c r="J78" s="7">
        <v>34</v>
      </c>
      <c r="K78" s="7">
        <v>0</v>
      </c>
      <c r="L78" s="7">
        <v>0</v>
      </c>
      <c r="M78" s="7">
        <v>0</v>
      </c>
      <c r="N78" s="8">
        <v>44788</v>
      </c>
      <c r="O78" s="8">
        <v>44803</v>
      </c>
      <c r="P78" s="5"/>
    </row>
    <row r="79" spans="1:16" ht="26.25" customHeight="1" x14ac:dyDescent="0.3">
      <c r="A79" s="3">
        <v>73</v>
      </c>
      <c r="B79" s="3" t="s">
        <v>251</v>
      </c>
      <c r="C79" s="3" t="s">
        <v>242</v>
      </c>
      <c r="D79" s="4" t="s">
        <v>230</v>
      </c>
      <c r="E79" s="4" t="s">
        <v>231</v>
      </c>
      <c r="F79" s="4" t="s">
        <v>231</v>
      </c>
      <c r="G79" s="4" t="s">
        <v>232</v>
      </c>
      <c r="H79" s="1">
        <v>27880</v>
      </c>
      <c r="I79" s="1">
        <f>Таблица1[[#This Row],[500 мг № 500 
ООО «Эдвансд Фарма»]]</f>
        <v>112</v>
      </c>
      <c r="J79" s="7">
        <v>112</v>
      </c>
      <c r="K79" s="7">
        <v>0</v>
      </c>
      <c r="L79" s="7">
        <v>0</v>
      </c>
      <c r="M79" s="7">
        <v>0</v>
      </c>
      <c r="N79" s="8">
        <v>44788</v>
      </c>
      <c r="O79" s="8">
        <v>44803</v>
      </c>
      <c r="P79" s="5"/>
    </row>
    <row r="80" spans="1:16" ht="26.25" customHeight="1" x14ac:dyDescent="0.3">
      <c r="A80" s="3">
        <v>74</v>
      </c>
      <c r="B80" s="3" t="s">
        <v>251</v>
      </c>
      <c r="C80" s="3" t="s">
        <v>242</v>
      </c>
      <c r="D80" s="4" t="s">
        <v>233</v>
      </c>
      <c r="E80" s="4" t="s">
        <v>234</v>
      </c>
      <c r="F80" s="4" t="s">
        <v>234</v>
      </c>
      <c r="G80" s="4" t="s">
        <v>235</v>
      </c>
      <c r="H80" s="1">
        <v>20600</v>
      </c>
      <c r="I80" s="1">
        <f>Таблица1[[#This Row],[500 мг № 500 
ООО «Эдвансд Фарма»]]</f>
        <v>84</v>
      </c>
      <c r="J80" s="7">
        <v>84</v>
      </c>
      <c r="K80" s="7">
        <v>0</v>
      </c>
      <c r="L80" s="7">
        <v>0</v>
      </c>
      <c r="M80" s="7">
        <v>0</v>
      </c>
      <c r="N80" s="8">
        <v>44788</v>
      </c>
      <c r="O80" s="8">
        <v>44803</v>
      </c>
      <c r="P80" s="5"/>
    </row>
    <row r="81" spans="1:16" ht="26.25" customHeight="1" x14ac:dyDescent="0.3">
      <c r="A81" s="3">
        <v>75</v>
      </c>
      <c r="B81" s="3" t="s">
        <v>251</v>
      </c>
      <c r="C81" s="3" t="s">
        <v>242</v>
      </c>
      <c r="D81" s="4" t="s">
        <v>236</v>
      </c>
      <c r="E81" s="4" t="s">
        <v>237</v>
      </c>
      <c r="F81" s="4" t="s">
        <v>237</v>
      </c>
      <c r="G81" s="4" t="s">
        <v>238</v>
      </c>
      <c r="H81" s="1">
        <v>3320</v>
      </c>
      <c r="I81" s="1">
        <f>Таблица1[[#This Row],[500 мг № 500 
ООО «Эдвансд Фарма»]]</f>
        <v>14</v>
      </c>
      <c r="J81" s="7">
        <v>14</v>
      </c>
      <c r="K81" s="7">
        <v>0</v>
      </c>
      <c r="L81" s="7">
        <v>0</v>
      </c>
      <c r="M81" s="7">
        <v>0</v>
      </c>
      <c r="N81" s="8">
        <v>44788</v>
      </c>
      <c r="O81" s="8">
        <v>44803</v>
      </c>
      <c r="P81" s="5"/>
    </row>
    <row r="82" spans="1:16" ht="26.25" customHeight="1" x14ac:dyDescent="0.3">
      <c r="A82" s="9"/>
      <c r="B82" s="9"/>
      <c r="C82" s="9"/>
      <c r="D82" s="10"/>
      <c r="E82" s="10"/>
      <c r="F82" s="10"/>
      <c r="G82" s="10"/>
      <c r="H82" s="11">
        <f>SUBTOTAL(109,Таблица1[Кол-во в ЕИ (2 этап)])</f>
        <v>1314330</v>
      </c>
      <c r="I82" s="11">
        <f>SUBTOTAL(109,Таблица1[Кол-во уп. № 500 (2 этап)])</f>
        <v>3764</v>
      </c>
      <c r="J82" s="11">
        <f>SUBTOTAL(109,Таблица1[500 мг № 500 
ООО «Эдвансд Фарма»])</f>
        <v>2198</v>
      </c>
      <c r="K82" s="12">
        <f>SUBTOTAL(109,Таблица1[1 г № 500 
ООО «Фармасинтез-Тюмень»])</f>
        <v>644</v>
      </c>
      <c r="L82" s="12">
        <f>SUBTOTAL(109,Таблица1[1 г № 500 
ООО «ФармКонцепт»])</f>
        <v>262</v>
      </c>
      <c r="M82" s="12">
        <f>SUBTOTAL(109,Таблица1[1 г № 500 
ООО «Озон»])</f>
        <v>660</v>
      </c>
      <c r="N82" s="13"/>
      <c r="O82" s="13"/>
      <c r="P82" s="10"/>
    </row>
    <row r="84" spans="1:16" ht="26.25" customHeight="1" x14ac:dyDescent="0.3">
      <c r="O84" s="2"/>
    </row>
    <row r="85" spans="1:16" ht="26.25" customHeight="1" x14ac:dyDescent="0.3">
      <c r="H85" s="1"/>
    </row>
    <row r="86" spans="1:16" ht="26.25" customHeight="1" x14ac:dyDescent="0.3">
      <c r="I86" s="1"/>
      <c r="J86" s="1"/>
      <c r="K86" s="1"/>
      <c r="L86" s="1"/>
      <c r="M86" s="1"/>
      <c r="O86" s="2"/>
    </row>
  </sheetData>
  <mergeCells count="4">
    <mergeCell ref="A2:J2"/>
    <mergeCell ref="A3:J3"/>
    <mergeCell ref="A4:J4"/>
    <mergeCell ref="A5:J5"/>
  </mergeCells>
  <phoneticPr fontId="1" type="noConversion"/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этап поставки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Кумар Ольга</dc:creator>
  <cp:lastModifiedBy>Помазан Валентина Евгеньевна</cp:lastModifiedBy>
  <dcterms:created xsi:type="dcterms:W3CDTF">2022-03-05T15:33:05Z</dcterms:created>
  <dcterms:modified xsi:type="dcterms:W3CDTF">2022-04-11T12:43:09Z</dcterms:modified>
</cp:coreProperties>
</file>