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12.04.2022 на размещение\ТУБ\"/>
    </mc:Choice>
  </mc:AlternateContent>
  <xr:revisionPtr revIDLastSave="0" documentId="13_ncr:1_{9C4F87C1-866A-4CA8-9A0C-05810B53B7E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1" l="1"/>
  <c r="L32" i="1"/>
  <c r="K32" i="1"/>
  <c r="J32" i="1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H32" i="1" l="1"/>
  <c r="I32" i="1" l="1"/>
</calcChain>
</file>

<file path=xl/sharedStrings.xml><?xml version="1.0" encoding="utf-8"?>
<sst xmlns="http://schemas.openxmlformats.org/spreadsheetml/2006/main" count="176" uniqueCount="104">
  <si>
    <t>№ п/п</t>
  </si>
  <si>
    <t>Наименование главного распорядителя бюджетных средств</t>
  </si>
  <si>
    <t>Получатель</t>
  </si>
  <si>
    <t>Грузополучатель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</si>
  <si>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</si>
  <si>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</si>
  <si>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 Барнаул, ул. Силикатная, д. 16, к. А</t>
  </si>
  <si>
    <t>Министерство здравоохранения Астраханской области</t>
  </si>
  <si>
    <t>Государственное бюджетное учреждение здравоохранения Астраханской области «Областной клинический противотуберкулезный диспансер»</t>
  </si>
  <si>
    <t>Астраханская область, г. Астрахань, ул. Зеленая, д. 1</t>
  </si>
  <si>
    <t>Департамент здравоохранения Вологодской области</t>
  </si>
  <si>
    <t>Бюджетное учреждение здравоохранения Вологодской области «Вологодский областной противотуберкулезный диспансер»</t>
  </si>
  <si>
    <t>государственное предприятие Вологодской области «Государственное производственно-торговое предприятие «Фармация»</t>
  </si>
  <si>
    <t>Вологодская область, г. Вологда, ул. Лечебная, д. 30</t>
  </si>
  <si>
    <t>Департамент здравоохранения Ивановской области</t>
  </si>
  <si>
    <t>Областное бюджетное учреждение здравоохранения «Областной противотуберкулезный диспансер имени М.Б. Стоюнина»</t>
  </si>
  <si>
    <t>Ивановская область, г. Иваново, ул. Крутицкая, д. 27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</si>
  <si>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</si>
  <si>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</si>
  <si>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Москва, вн. тер. г. поселение Рязановское, шоссе Рязановское, д. 24</t>
  </si>
  <si>
    <t>Министерство здравоохранения Новгородской области</t>
  </si>
  <si>
    <t>Государственное областное бюджетное учреждение здравоохранения «Новгородский клинический специализированный центр фтизиопульмонологии»</t>
  </si>
  <si>
    <t>Новгородская область, г. Великий Новгород, ул. Парковая, д. 11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</si>
  <si>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</si>
  <si>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</si>
  <si>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</si>
  <si>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Министерство здравоохранения Омской области</t>
  </si>
  <si>
    <t>Бюджетное учреждение здравоохранения Омской области «Клинический противотуберкулезный диспансер»</t>
  </si>
  <si>
    <t>Омская область, г. Омск, ул. 22 Партсъезда, д. 98, корп. 2</t>
  </si>
  <si>
    <t>Комитет по здравоохранению Псковской области</t>
  </si>
  <si>
    <t>Государственное бюджетное учреждение здравоохранения Псковской области «Противотуберкулезный диспансер»</t>
  </si>
  <si>
    <t>Псковская область, г. Псков, ул. Красноармейская, д. 16</t>
  </si>
  <si>
    <t>Министерство здравоохранения Республики Адыгея</t>
  </si>
  <si>
    <t>Государственное бюджетное учреждение здравоохранения Республики Адыгея «Адыгейский республиканский клинический противотуберкулезный диспансер имени Д.М. Шишхова»</t>
  </si>
  <si>
    <t>Республика Адыгея, г. Майкоп, пер. Красноармейский, д. 6</t>
  </si>
  <si>
    <t>Министерство здравоохранения Республики Алтай</t>
  </si>
  <si>
    <t>Казенное учреждение здравоохранения Республики Алтай «Противотуберкулезный диспансер»</t>
  </si>
  <si>
    <t>Республика Алтай, г. Горно-Алтайск, пр-кт Коммунистический, д. 138</t>
  </si>
  <si>
    <t>Министерство здравоохранения Республики Дагестан</t>
  </si>
  <si>
    <t>Государственное бюджетное учреждение Республики Дагестан «Республиканский противотуберкулезный диспансер»</t>
  </si>
  <si>
    <t>Республика Дагестан, г. Махачкала, ул. Ахмата-Хаджи Кадырова, д. 19</t>
  </si>
  <si>
    <t>Министерство здравоохранения Республики Калмыкия</t>
  </si>
  <si>
    <t>Бюджетное учреждение Республики Калмыкия «Республиканский противотуберкулезный диспансер»</t>
  </si>
  <si>
    <t>Республика Калмыкия, г. Элиста, ул. им. Очирова Николая Митировича, д. 22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</si>
  <si>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</si>
  <si>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</si>
  <si>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</si>
  <si>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Министерство здравоохранения Ростовской области</t>
  </si>
  <si>
    <t>Государственное бюджетное учреждение Ростовской области «Областной клинический центр фтизиопульмонологии»</t>
  </si>
  <si>
    <t>Ростовская область, г. Ростов-на-Дону, ул. Орская, д. 24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</si>
  <si>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</si>
  <si>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</si>
  <si>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Государственное бюджетное учреждение здравоохранения «Самарский областной клинический противотуберкулезный диспансер имени Н.В. Постникова»</t>
  </si>
  <si>
    <t>Самарская область, г. Самара, ул. Ново-Садовая, д. 154</t>
  </si>
  <si>
    <t>Министерство здравоохранения Свердловской области</t>
  </si>
  <si>
    <t>Свердловская область, г. Екатеринбург, Сибирский тракт, строение 49</t>
  </si>
  <si>
    <t>Департамент Смоленской области по здравоохранению</t>
  </si>
  <si>
    <t>Областное государственное бюджетное учреждение здравоохранения «Смоленский областной противотуберкулезный клинический диспансер»</t>
  </si>
  <si>
    <t>Смоленская область, г. Смоленск, Московское шоссе, д. 33</t>
  </si>
  <si>
    <t>Министерство здравоохранения Хабаровского края</t>
  </si>
  <si>
    <t>Краевое государственное бюджетное учреждение здравоохранения «Туберкулезная больница» министерства здравоохранения Хабаровского края</t>
  </si>
  <si>
    <t>Хабаровский край, г. Хабаровск, ул. Карла Маркса, д. 109 А</t>
  </si>
  <si>
    <t>Министерство здравоохранения Челябинской области</t>
  </si>
  <si>
    <t>Государственное бюджетное учреждение здравоохранения «Челябинский областной клинический противотуберкулезный диспансер»</t>
  </si>
  <si>
    <t>Челябинская область, г. Челябинск, ул. Воровского, д. 38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</si>
  <si>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</si>
  <si>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</si>
  <si>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Государственное бюджетное учреждение «Республиканский центр фтизиопульмонологии»</t>
  </si>
  <si>
    <t>Чеченская Республика, г. Грозный, ул. Хвойная, д. 15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</si>
  <si>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</si>
  <si>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«Городской противотуберкулезный диспансер»</t>
  </si>
  <si>
    <t>г. Санкт-Петербург, ул. Звездная, д. 12</t>
  </si>
  <si>
    <t>Департамент здравоохранения города Севастополя</t>
  </si>
  <si>
    <t>Государственное бюджетное учреждение здравоохранения Севастополя «Севастопольский противотуберкулезный диспансер»</t>
  </si>
  <si>
    <t>г. Севастополь, Фиолентовское шоссе, д. 17</t>
  </si>
  <si>
    <t>Министерство здравоохранения Кировской области</t>
  </si>
  <si>
    <t>Кировское областное государственное бюджетное учреждение здравоохранения «Областной клинический противотуберкулезный диспансер»</t>
  </si>
  <si>
    <t>Кировская область, г. Киров, пр-кт Строителей, д. 25</t>
  </si>
  <si>
    <t>Департамент здравоохранения Костромской области</t>
  </si>
  <si>
    <t>Областное государственное бюджетное учреждение здравоохранения «Костромской противотуберкулезный диспансер»</t>
  </si>
  <si>
    <t>Костромская область, г. Кострома, ул. Центральная, д. 46</t>
  </si>
  <si>
    <t>Министерство здравоохранения и демографической политики Магаданской области</t>
  </si>
  <si>
    <t>Государственное бюджетное учреждение здравоохранения «Магаданский областной диспансер фтизиатрии и инфекционных заболеваний»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</si>
  <si>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</t>
  </si>
  <si>
    <t>Магаданская область, г. Магадан, 3-й Транспортный переулок, д. 12</t>
  </si>
  <si>
    <t>Государственное автономное учреждение Свердловской области «Фармация»</t>
  </si>
  <si>
    <t>Номер ГК</t>
  </si>
  <si>
    <t>Срок поставки по условиям ГК</t>
  </si>
  <si>
    <t>Место доставки</t>
  </si>
  <si>
    <t>Плановая дата отгрузки</t>
  </si>
  <si>
    <t>комментарии</t>
  </si>
  <si>
    <t xml:space="preserve"> 01.05.2022</t>
  </si>
  <si>
    <t>Международное непатентованное наименование Аминосалициловая кислота</t>
  </si>
  <si>
    <t>Поставщик: ООО «ЭДВАНСД ТРЕЙДИНГ»</t>
  </si>
  <si>
    <t>№0873400003922000157-0001</t>
  </si>
  <si>
    <t>1 г № 500 
ООО «Фармасинтез-Тюмень»</t>
  </si>
  <si>
    <t>1 г № 500 
ООО «ФармКонцепт»</t>
  </si>
  <si>
    <t>1 г № 500 
ООО «МАКИЗ-ФАРМА»</t>
  </si>
  <si>
    <t xml:space="preserve">1 г № 500 
ООО «Озон» </t>
  </si>
  <si>
    <t>Кол-во в ЕИ (1 этап)</t>
  </si>
  <si>
    <t>Плановая дата доставки</t>
  </si>
  <si>
    <t>Кол-во уп. № 500 (1 этап)</t>
  </si>
  <si>
    <t>Торговое наименование: 
1. Натрия пара-аминосалицила, ООО «Озон»;
2. Амиктобин, ООО «Фармасинтез-Тюмень»;
3. Натрия пара-аминосалицилат, ООО "ФармКонцепт";
4. ПАСК, ООО «МАКИЗ-ФАРМА».</t>
  </si>
  <si>
    <t>Государственный контракт от «18» марта  2022 г. № 0873400003922000157-0001 (2 этап)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</si>
</sst>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3" fontId="2" fillId="0" borderId="0" xfId="0" applyNumberFormat="1" applyFont="1" applyBorder="1" applyAlignment="1">
      <alignment vertical="top" wrapText="1"/>
    </xf>
    <xf numFmtId="4" fontId="2" fillId="0" borderId="0" xfId="0" applyNumberFormat="1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3" fontId="2" fillId="0" borderId="0" xfId="0" applyNumberFormat="1" applyFont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horizontal="right" vertical="top" wrapText="1"/>
    </xf>
    <xf numFmtId="4" fontId="5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Обычный" xfId="0" builtinId="0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1" indent="0" justifyLastLine="0" shrinkToFit="0" readingOrder="0"/>
      <border diagonalUp="0" diagonalDown="0" outline="0">
        <left style="medium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top" textRotation="0" wrapText="1" indent="0" justifyLastLine="0" shrinkToFit="0" readingOrder="0"/>
    </dxf>
  </dxfs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5:P32" totalsRowCount="1" headerRowDxfId="34" dataDxfId="33" totalsRowDxfId="32">
  <autoFilter ref="A5:P31" xr:uid="{00000000-0009-0000-0100-000001000000}"/>
  <tableColumns count="16">
    <tableColumn id="1" xr3:uid="{00000000-0010-0000-0000-000001000000}" name="№ п/п" dataDxfId="31" totalsRowDxfId="30"/>
    <tableColumn id="9" xr3:uid="{00000000-0010-0000-0000-000009000000}" name="Номер ГК" dataDxfId="29" totalsRowDxfId="28"/>
    <tableColumn id="13" xr3:uid="{00000000-0010-0000-0000-00000D000000}" name="Срок поставки по условиям ГК" dataDxfId="27" totalsRowDxfId="26"/>
    <tableColumn id="2" xr3:uid="{00000000-0010-0000-0000-000002000000}" name="Наименование главного распорядителя бюджетных средств" dataDxfId="25" totalsRowDxfId="24"/>
    <tableColumn id="3" xr3:uid="{00000000-0010-0000-0000-000003000000}" name="Получатель" dataDxfId="23" totalsRowDxfId="22"/>
    <tableColumn id="4" xr3:uid="{00000000-0010-0000-0000-000004000000}" name="Грузополучатель" dataDxfId="21" totalsRowDxfId="20"/>
    <tableColumn id="5" xr3:uid="{00000000-0010-0000-0000-000005000000}" name="Место доставки" dataDxfId="19" totalsRowDxfId="18"/>
    <tableColumn id="6" xr3:uid="{00000000-0010-0000-0000-000006000000}" name="Кол-во в ЕИ (1 этап)" totalsRowFunction="sum" dataDxfId="17" totalsRowDxfId="16"/>
    <tableColumn id="8" xr3:uid="{00000000-0010-0000-0000-000008000000}" name="Кол-во уп. № 500 (1 этап)" totalsRowFunction="sum" dataDxfId="15" totalsRowDxfId="14">
      <calculatedColumnFormula>ROUNDUP(Таблица1[[#This Row],[Кол-во в ЕИ (1 этап)]]/500,0)</calculatedColumnFormula>
    </tableColumn>
    <tableColumn id="7" xr3:uid="{00000000-0010-0000-0000-000007000000}" name="1 г № 500 _x000a_ООО «Озон» " totalsRowFunction="sum" dataDxfId="13" totalsRowDxfId="12"/>
    <tableColumn id="10" xr3:uid="{00000000-0010-0000-0000-00000A000000}" name="1 г № 500 _x000a_ООО «Фармасинтез-Тюмень»" totalsRowFunction="sum" dataDxfId="11" totalsRowDxfId="10"/>
    <tableColumn id="11" xr3:uid="{00000000-0010-0000-0000-00000B000000}" name="1 г № 500 _x000a_ООО «ФармКонцепт»" totalsRowFunction="sum" dataDxfId="9" totalsRowDxfId="8"/>
    <tableColumn id="12" xr3:uid="{00000000-0010-0000-0000-00000C000000}" name="1 г № 500 _x000a_ООО «МАКИЗ-ФАРМА»" totalsRowFunction="sum" dataDxfId="7" totalsRowDxfId="6"/>
    <tableColumn id="14" xr3:uid="{00000000-0010-0000-0000-00000E000000}" name="Плановая дата отгрузки" dataDxfId="5" totalsRowDxfId="4"/>
    <tableColumn id="15" xr3:uid="{00000000-0010-0000-0000-00000F000000}" name="Плановая дата доставки" dataDxfId="3" totalsRowDxfId="2"/>
    <tableColumn id="22" xr3:uid="{00000000-0010-0000-0000-000016000000}" name="комментарии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2"/>
  <sheetViews>
    <sheetView tabSelected="1" topLeftCell="B1" zoomScaleNormal="100" workbookViewId="0">
      <pane ySplit="5" topLeftCell="A6" activePane="bottomLeft" state="frozen"/>
      <selection pane="bottomLeft" sqref="A1:J1"/>
    </sheetView>
  </sheetViews>
  <sheetFormatPr defaultColWidth="9.109375" defaultRowHeight="26.25" customHeight="1" x14ac:dyDescent="0.3"/>
  <cols>
    <col min="1" max="1" width="0" style="1" hidden="1" customWidth="1"/>
    <col min="2" max="3" width="22.5546875" style="1" customWidth="1"/>
    <col min="4" max="4" width="26.33203125" style="1" customWidth="1"/>
    <col min="5" max="5" width="20.5546875" style="1" customWidth="1"/>
    <col min="6" max="6" width="36" style="1" customWidth="1"/>
    <col min="7" max="7" width="29.44140625" style="1" customWidth="1"/>
    <col min="8" max="10" width="11" style="1" customWidth="1"/>
    <col min="11" max="11" width="12.88671875" style="1" customWidth="1"/>
    <col min="12" max="12" width="14" style="1" customWidth="1"/>
    <col min="13" max="13" width="13.109375" style="1" customWidth="1"/>
    <col min="14" max="14" width="13.44140625" style="1" customWidth="1"/>
    <col min="15" max="16" width="12.88671875" style="1" customWidth="1"/>
    <col min="17" max="16384" width="9.109375" style="1"/>
  </cols>
  <sheetData>
    <row r="1" spans="1:16" ht="13.8" customHeight="1" x14ac:dyDescent="0.3">
      <c r="A1" s="14" t="s">
        <v>103</v>
      </c>
      <c r="B1" s="14"/>
      <c r="C1" s="14"/>
      <c r="D1" s="14"/>
      <c r="E1" s="16"/>
      <c r="F1" s="16"/>
      <c r="G1" s="16"/>
      <c r="H1" s="16"/>
      <c r="I1" s="16"/>
      <c r="J1" s="16"/>
    </row>
    <row r="2" spans="1:16" ht="17.399999999999999" customHeight="1" x14ac:dyDescent="0.3">
      <c r="A2" s="14" t="s">
        <v>92</v>
      </c>
      <c r="B2" s="15"/>
      <c r="C2" s="15"/>
      <c r="D2" s="15"/>
    </row>
    <row r="3" spans="1:16" ht="73.8" customHeight="1" x14ac:dyDescent="0.3">
      <c r="A3" s="14" t="s">
        <v>102</v>
      </c>
      <c r="B3" s="15"/>
      <c r="C3" s="15"/>
      <c r="D3" s="15"/>
    </row>
    <row r="4" spans="1:16" ht="13.2" customHeight="1" x14ac:dyDescent="0.3">
      <c r="A4" s="14" t="s">
        <v>93</v>
      </c>
      <c r="B4" s="14"/>
      <c r="C4" s="14"/>
    </row>
    <row r="5" spans="1:16" s="2" customFormat="1" ht="41.25" customHeight="1" x14ac:dyDescent="0.3">
      <c r="A5" s="2" t="s">
        <v>0</v>
      </c>
      <c r="B5" s="2" t="s">
        <v>86</v>
      </c>
      <c r="C5" s="2" t="s">
        <v>87</v>
      </c>
      <c r="D5" s="2" t="s">
        <v>1</v>
      </c>
      <c r="E5" s="2" t="s">
        <v>2</v>
      </c>
      <c r="F5" s="2" t="s">
        <v>3</v>
      </c>
      <c r="G5" s="2" t="s">
        <v>88</v>
      </c>
      <c r="H5" s="2" t="s">
        <v>99</v>
      </c>
      <c r="I5" s="2" t="s">
        <v>101</v>
      </c>
      <c r="J5" s="2" t="s">
        <v>98</v>
      </c>
      <c r="K5" s="7" t="s">
        <v>95</v>
      </c>
      <c r="L5" s="2" t="s">
        <v>96</v>
      </c>
      <c r="M5" s="2" t="s">
        <v>97</v>
      </c>
      <c r="N5" s="2" t="s">
        <v>89</v>
      </c>
      <c r="O5" s="2" t="s">
        <v>100</v>
      </c>
      <c r="P5" s="2" t="s">
        <v>90</v>
      </c>
    </row>
    <row r="6" spans="1:16" ht="26.25" customHeight="1" x14ac:dyDescent="0.3">
      <c r="A6" s="2">
        <v>1</v>
      </c>
      <c r="B6" s="5" t="s">
        <v>94</v>
      </c>
      <c r="C6" s="5" t="s">
        <v>91</v>
      </c>
      <c r="D6" s="1" t="s">
        <v>4</v>
      </c>
      <c r="E6" s="1" t="s">
        <v>5</v>
      </c>
      <c r="F6" s="1" t="s">
        <v>5</v>
      </c>
      <c r="G6" s="1" t="s">
        <v>6</v>
      </c>
      <c r="H6" s="6">
        <v>12871</v>
      </c>
      <c r="I6" s="3">
        <f>ROUNDUP(Таблица1[[#This Row],[Кол-во в ЕИ (1 этап)]]/500,0)</f>
        <v>26</v>
      </c>
      <c r="J6" s="3">
        <v>26</v>
      </c>
      <c r="K6" s="3">
        <v>0</v>
      </c>
      <c r="L6" s="3">
        <v>0</v>
      </c>
      <c r="M6" s="3">
        <v>0</v>
      </c>
      <c r="N6" s="8">
        <v>44788</v>
      </c>
      <c r="O6" s="8">
        <v>44803</v>
      </c>
      <c r="P6" s="4"/>
    </row>
    <row r="7" spans="1:16" ht="26.25" customHeight="1" x14ac:dyDescent="0.3">
      <c r="A7" s="2">
        <v>2</v>
      </c>
      <c r="B7" s="5" t="s">
        <v>94</v>
      </c>
      <c r="C7" s="5" t="s">
        <v>91</v>
      </c>
      <c r="D7" s="1" t="s">
        <v>7</v>
      </c>
      <c r="E7" s="1" t="s">
        <v>8</v>
      </c>
      <c r="F7" s="1" t="s">
        <v>8</v>
      </c>
      <c r="G7" s="1" t="s">
        <v>9</v>
      </c>
      <c r="H7" s="6">
        <v>3949</v>
      </c>
      <c r="I7" s="3">
        <f>ROUNDUP(Таблица1[[#This Row],[Кол-во в ЕИ (1 этап)]]/500,0)</f>
        <v>8</v>
      </c>
      <c r="J7" s="3">
        <v>8</v>
      </c>
      <c r="K7" s="3">
        <v>0</v>
      </c>
      <c r="L7" s="3">
        <v>0</v>
      </c>
      <c r="M7" s="3">
        <v>0</v>
      </c>
      <c r="N7" s="8">
        <v>44788</v>
      </c>
      <c r="O7" s="8">
        <v>44803</v>
      </c>
      <c r="P7" s="4"/>
    </row>
    <row r="8" spans="1:16" ht="26.25" customHeight="1" x14ac:dyDescent="0.3">
      <c r="A8" s="2">
        <v>3</v>
      </c>
      <c r="B8" s="5" t="s">
        <v>94</v>
      </c>
      <c r="C8" s="5" t="s">
        <v>91</v>
      </c>
      <c r="D8" s="1" t="s">
        <v>10</v>
      </c>
      <c r="E8" s="1" t="s">
        <v>11</v>
      </c>
      <c r="F8" s="1" t="s">
        <v>12</v>
      </c>
      <c r="G8" s="1" t="s">
        <v>13</v>
      </c>
      <c r="H8" s="6">
        <v>256</v>
      </c>
      <c r="I8" s="3">
        <f>ROUNDUP(Таблица1[[#This Row],[Кол-во в ЕИ (1 этап)]]/500,0)</f>
        <v>1</v>
      </c>
      <c r="J8" s="3">
        <v>1</v>
      </c>
      <c r="K8" s="3">
        <v>0</v>
      </c>
      <c r="L8" s="3">
        <v>0</v>
      </c>
      <c r="M8" s="3">
        <v>0</v>
      </c>
      <c r="N8" s="8">
        <v>44788</v>
      </c>
      <c r="O8" s="8">
        <v>44803</v>
      </c>
      <c r="P8" s="4"/>
    </row>
    <row r="9" spans="1:16" ht="26.25" customHeight="1" x14ac:dyDescent="0.3">
      <c r="A9" s="2">
        <v>4</v>
      </c>
      <c r="B9" s="5" t="s">
        <v>94</v>
      </c>
      <c r="C9" s="5" t="s">
        <v>91</v>
      </c>
      <c r="D9" s="1" t="s">
        <v>14</v>
      </c>
      <c r="E9" s="1" t="s">
        <v>15</v>
      </c>
      <c r="F9" s="1" t="s">
        <v>15</v>
      </c>
      <c r="G9" s="1" t="s">
        <v>16</v>
      </c>
      <c r="H9" s="6">
        <v>2267</v>
      </c>
      <c r="I9" s="3">
        <f>ROUNDUP(Таблица1[[#This Row],[Кол-во в ЕИ (1 этап)]]/500,0)</f>
        <v>5</v>
      </c>
      <c r="J9" s="3">
        <v>5</v>
      </c>
      <c r="K9" s="3">
        <v>0</v>
      </c>
      <c r="L9" s="3">
        <v>0</v>
      </c>
      <c r="M9" s="3">
        <v>0</v>
      </c>
      <c r="N9" s="8">
        <v>44788</v>
      </c>
      <c r="O9" s="8">
        <v>44803</v>
      </c>
      <c r="P9" s="4"/>
    </row>
    <row r="10" spans="1:16" ht="26.25" customHeight="1" x14ac:dyDescent="0.3">
      <c r="A10" s="2">
        <v>5</v>
      </c>
      <c r="B10" s="5" t="s">
        <v>94</v>
      </c>
      <c r="C10" s="5" t="s">
        <v>91</v>
      </c>
      <c r="D10" s="1" t="s">
        <v>75</v>
      </c>
      <c r="E10" s="1" t="s">
        <v>76</v>
      </c>
      <c r="F10" s="1" t="s">
        <v>76</v>
      </c>
      <c r="G10" s="1" t="s">
        <v>77</v>
      </c>
      <c r="H10" s="6">
        <v>3524</v>
      </c>
      <c r="I10" s="3">
        <f>ROUNDUP(Таблица1[[#This Row],[Кол-во в ЕИ (1 этап)]]/500,0)</f>
        <v>8</v>
      </c>
      <c r="J10" s="3">
        <v>8</v>
      </c>
      <c r="K10" s="3">
        <v>0</v>
      </c>
      <c r="L10" s="3">
        <v>0</v>
      </c>
      <c r="M10" s="3">
        <v>0</v>
      </c>
      <c r="N10" s="8">
        <v>44788</v>
      </c>
      <c r="O10" s="8">
        <v>44803</v>
      </c>
      <c r="P10" s="4"/>
    </row>
    <row r="11" spans="1:16" ht="26.25" customHeight="1" x14ac:dyDescent="0.3">
      <c r="A11" s="2">
        <v>6</v>
      </c>
      <c r="B11" s="5" t="s">
        <v>94</v>
      </c>
      <c r="C11" s="5" t="s">
        <v>91</v>
      </c>
      <c r="D11" s="1" t="s">
        <v>78</v>
      </c>
      <c r="E11" s="1" t="s">
        <v>79</v>
      </c>
      <c r="F11" s="1" t="s">
        <v>79</v>
      </c>
      <c r="G11" s="1" t="s">
        <v>80</v>
      </c>
      <c r="H11" s="6">
        <v>761</v>
      </c>
      <c r="I11" s="3">
        <f>ROUNDUP(Таблица1[[#This Row],[Кол-во в ЕИ (1 этап)]]/500,0)</f>
        <v>2</v>
      </c>
      <c r="J11" s="3">
        <v>2</v>
      </c>
      <c r="K11" s="3">
        <v>0</v>
      </c>
      <c r="L11" s="3">
        <v>0</v>
      </c>
      <c r="M11" s="3">
        <v>0</v>
      </c>
      <c r="N11" s="8">
        <v>44788</v>
      </c>
      <c r="O11" s="8">
        <v>44803</v>
      </c>
      <c r="P11" s="4"/>
    </row>
    <row r="12" spans="1:16" ht="26.25" customHeight="1" x14ac:dyDescent="0.3">
      <c r="A12" s="2">
        <v>7</v>
      </c>
      <c r="B12" s="5" t="s">
        <v>94</v>
      </c>
      <c r="C12" s="5" t="s">
        <v>91</v>
      </c>
      <c r="D12" s="1" t="s">
        <v>81</v>
      </c>
      <c r="E12" s="1" t="s">
        <v>82</v>
      </c>
      <c r="F12" s="1" t="s">
        <v>83</v>
      </c>
      <c r="G12" s="1" t="s">
        <v>84</v>
      </c>
      <c r="H12" s="6">
        <v>1250</v>
      </c>
      <c r="I12" s="3">
        <f>ROUNDUP(Таблица1[[#This Row],[Кол-во в ЕИ (1 этап)]]/500,0)</f>
        <v>3</v>
      </c>
      <c r="J12" s="3">
        <v>3</v>
      </c>
      <c r="K12" s="3">
        <v>0</v>
      </c>
      <c r="L12" s="3">
        <v>0</v>
      </c>
      <c r="M12" s="3">
        <v>0</v>
      </c>
      <c r="N12" s="8">
        <v>44788</v>
      </c>
      <c r="O12" s="8">
        <v>44803</v>
      </c>
      <c r="P12" s="4"/>
    </row>
    <row r="13" spans="1:16" ht="26.25" customHeight="1" x14ac:dyDescent="0.3">
      <c r="A13" s="2">
        <v>8</v>
      </c>
      <c r="B13" s="5" t="s">
        <v>94</v>
      </c>
      <c r="C13" s="5" t="s">
        <v>91</v>
      </c>
      <c r="D13" s="1" t="s">
        <v>17</v>
      </c>
      <c r="E13" s="1" t="s">
        <v>18</v>
      </c>
      <c r="F13" s="1" t="s">
        <v>18</v>
      </c>
      <c r="G13" s="1" t="s">
        <v>19</v>
      </c>
      <c r="H13" s="6">
        <v>10824</v>
      </c>
      <c r="I13" s="3">
        <f>ROUNDUP(Таблица1[[#This Row],[Кол-во в ЕИ (1 этап)]]/500,0)</f>
        <v>22</v>
      </c>
      <c r="J13" s="3">
        <v>22</v>
      </c>
      <c r="K13" s="3">
        <v>0</v>
      </c>
      <c r="L13" s="3">
        <v>0</v>
      </c>
      <c r="M13" s="3">
        <v>0</v>
      </c>
      <c r="N13" s="8">
        <v>44788</v>
      </c>
      <c r="O13" s="8">
        <v>44803</v>
      </c>
      <c r="P13" s="4"/>
    </row>
    <row r="14" spans="1:16" ht="26.25" customHeight="1" x14ac:dyDescent="0.3">
      <c r="A14" s="2">
        <v>9</v>
      </c>
      <c r="B14" s="5" t="s">
        <v>94</v>
      </c>
      <c r="C14" s="5" t="s">
        <v>91</v>
      </c>
      <c r="D14" s="1" t="s">
        <v>20</v>
      </c>
      <c r="E14" s="1" t="s">
        <v>21</v>
      </c>
      <c r="F14" s="1" t="s">
        <v>21</v>
      </c>
      <c r="G14" s="1" t="s">
        <v>22</v>
      </c>
      <c r="H14" s="6">
        <v>2913</v>
      </c>
      <c r="I14" s="3">
        <f>ROUNDUP(Таблица1[[#This Row],[Кол-во в ЕИ (1 этап)]]/500,0)</f>
        <v>6</v>
      </c>
      <c r="J14" s="3">
        <v>6</v>
      </c>
      <c r="K14" s="3">
        <v>0</v>
      </c>
      <c r="L14" s="3">
        <v>0</v>
      </c>
      <c r="M14" s="3">
        <v>0</v>
      </c>
      <c r="N14" s="8">
        <v>44788</v>
      </c>
      <c r="O14" s="8">
        <v>44803</v>
      </c>
      <c r="P14" s="4"/>
    </row>
    <row r="15" spans="1:16" ht="26.25" customHeight="1" x14ac:dyDescent="0.3">
      <c r="A15" s="2">
        <v>10</v>
      </c>
      <c r="B15" s="5" t="s">
        <v>94</v>
      </c>
      <c r="C15" s="5" t="s">
        <v>91</v>
      </c>
      <c r="D15" s="1" t="s">
        <v>23</v>
      </c>
      <c r="E15" s="1" t="s">
        <v>24</v>
      </c>
      <c r="F15" s="1" t="s">
        <v>24</v>
      </c>
      <c r="G15" s="1" t="s">
        <v>25</v>
      </c>
      <c r="H15" s="6">
        <v>15838</v>
      </c>
      <c r="I15" s="3">
        <f>ROUNDUP(Таблица1[[#This Row],[Кол-во в ЕИ (1 этап)]]/500,0)</f>
        <v>32</v>
      </c>
      <c r="J15" s="3">
        <v>19</v>
      </c>
      <c r="K15" s="3">
        <v>13</v>
      </c>
      <c r="L15" s="3">
        <v>0</v>
      </c>
      <c r="M15" s="3">
        <v>0</v>
      </c>
      <c r="N15" s="8">
        <v>44788</v>
      </c>
      <c r="O15" s="8">
        <v>44803</v>
      </c>
      <c r="P15" s="4"/>
    </row>
    <row r="16" spans="1:16" ht="26.25" customHeight="1" x14ac:dyDescent="0.3">
      <c r="A16" s="2">
        <v>11</v>
      </c>
      <c r="B16" s="5" t="s">
        <v>94</v>
      </c>
      <c r="C16" s="5" t="s">
        <v>91</v>
      </c>
      <c r="D16" s="1" t="s">
        <v>26</v>
      </c>
      <c r="E16" s="1" t="s">
        <v>27</v>
      </c>
      <c r="F16" s="1" t="s">
        <v>27</v>
      </c>
      <c r="G16" s="1" t="s">
        <v>28</v>
      </c>
      <c r="H16" s="6">
        <v>11447</v>
      </c>
      <c r="I16" s="3">
        <f>ROUNDUP(Таблица1[[#This Row],[Кол-во в ЕИ (1 этап)]]/500,0)</f>
        <v>23</v>
      </c>
      <c r="J16" s="3">
        <v>0</v>
      </c>
      <c r="K16" s="3">
        <v>23</v>
      </c>
      <c r="L16" s="3">
        <v>0</v>
      </c>
      <c r="M16" s="3">
        <v>0</v>
      </c>
      <c r="N16" s="8">
        <v>44788</v>
      </c>
      <c r="O16" s="8">
        <v>44803</v>
      </c>
      <c r="P16" s="4"/>
    </row>
    <row r="17" spans="1:16" ht="26.25" customHeight="1" x14ac:dyDescent="0.3">
      <c r="A17" s="2">
        <v>12</v>
      </c>
      <c r="B17" s="5" t="s">
        <v>94</v>
      </c>
      <c r="C17" s="5" t="s">
        <v>91</v>
      </c>
      <c r="D17" s="1" t="s">
        <v>29</v>
      </c>
      <c r="E17" s="1" t="s">
        <v>30</v>
      </c>
      <c r="F17" s="1" t="s">
        <v>30</v>
      </c>
      <c r="G17" s="1" t="s">
        <v>31</v>
      </c>
      <c r="H17" s="6">
        <v>353</v>
      </c>
      <c r="I17" s="3">
        <f>ROUNDUP(Таблица1[[#This Row],[Кол-во в ЕИ (1 этап)]]/500,0)</f>
        <v>1</v>
      </c>
      <c r="J17" s="3">
        <v>0</v>
      </c>
      <c r="K17" s="3">
        <v>1</v>
      </c>
      <c r="L17" s="3">
        <v>0</v>
      </c>
      <c r="M17" s="3">
        <v>0</v>
      </c>
      <c r="N17" s="8">
        <v>44788</v>
      </c>
      <c r="O17" s="8">
        <v>44803</v>
      </c>
      <c r="P17" s="4"/>
    </row>
    <row r="18" spans="1:16" ht="26.25" customHeight="1" x14ac:dyDescent="0.3">
      <c r="A18" s="2">
        <v>13</v>
      </c>
      <c r="B18" s="5" t="s">
        <v>94</v>
      </c>
      <c r="C18" s="5" t="s">
        <v>91</v>
      </c>
      <c r="D18" s="1" t="s">
        <v>32</v>
      </c>
      <c r="E18" s="1" t="s">
        <v>33</v>
      </c>
      <c r="F18" s="1" t="s">
        <v>33</v>
      </c>
      <c r="G18" s="1" t="s">
        <v>34</v>
      </c>
      <c r="H18" s="6">
        <v>1930</v>
      </c>
      <c r="I18" s="3">
        <f>ROUNDUP(Таблица1[[#This Row],[Кол-во в ЕИ (1 этап)]]/500,0)</f>
        <v>4</v>
      </c>
      <c r="J18" s="3">
        <v>0</v>
      </c>
      <c r="K18" s="3">
        <v>4</v>
      </c>
      <c r="L18" s="3">
        <v>0</v>
      </c>
      <c r="M18" s="3">
        <v>0</v>
      </c>
      <c r="N18" s="8">
        <v>44788</v>
      </c>
      <c r="O18" s="8">
        <v>44803</v>
      </c>
      <c r="P18" s="4"/>
    </row>
    <row r="19" spans="1:16" ht="26.25" customHeight="1" x14ac:dyDescent="0.3">
      <c r="A19" s="2">
        <v>14</v>
      </c>
      <c r="B19" s="5" t="s">
        <v>94</v>
      </c>
      <c r="C19" s="5" t="s">
        <v>91</v>
      </c>
      <c r="D19" s="1" t="s">
        <v>35</v>
      </c>
      <c r="E19" s="1" t="s">
        <v>36</v>
      </c>
      <c r="F19" s="1" t="s">
        <v>36</v>
      </c>
      <c r="G19" s="1" t="s">
        <v>37</v>
      </c>
      <c r="H19" s="6">
        <v>2320</v>
      </c>
      <c r="I19" s="3">
        <f>ROUNDUP(Таблица1[[#This Row],[Кол-во в ЕИ (1 этап)]]/500,0)</f>
        <v>5</v>
      </c>
      <c r="J19" s="3">
        <v>0</v>
      </c>
      <c r="K19" s="3">
        <v>5</v>
      </c>
      <c r="L19" s="3">
        <v>0</v>
      </c>
      <c r="M19" s="3">
        <v>0</v>
      </c>
      <c r="N19" s="8">
        <v>44788</v>
      </c>
      <c r="O19" s="8">
        <v>44803</v>
      </c>
      <c r="P19" s="4"/>
    </row>
    <row r="20" spans="1:16" ht="26.25" customHeight="1" x14ac:dyDescent="0.3">
      <c r="A20" s="2">
        <v>15</v>
      </c>
      <c r="B20" s="5" t="s">
        <v>94</v>
      </c>
      <c r="C20" s="5" t="s">
        <v>91</v>
      </c>
      <c r="D20" s="1" t="s">
        <v>38</v>
      </c>
      <c r="E20" s="1" t="s">
        <v>39</v>
      </c>
      <c r="F20" s="1" t="s">
        <v>39</v>
      </c>
      <c r="G20" s="1" t="s">
        <v>40</v>
      </c>
      <c r="H20" s="6">
        <v>11323</v>
      </c>
      <c r="I20" s="3">
        <f>ROUNDUP(Таблица1[[#This Row],[Кол-во в ЕИ (1 этап)]]/500,0)</f>
        <v>23</v>
      </c>
      <c r="J20" s="3">
        <v>0</v>
      </c>
      <c r="K20" s="3">
        <v>23</v>
      </c>
      <c r="L20" s="3">
        <v>0</v>
      </c>
      <c r="M20" s="3">
        <v>0</v>
      </c>
      <c r="N20" s="8">
        <v>44788</v>
      </c>
      <c r="O20" s="8">
        <v>44803</v>
      </c>
      <c r="P20" s="4"/>
    </row>
    <row r="21" spans="1:16" ht="26.25" customHeight="1" x14ac:dyDescent="0.3">
      <c r="A21" s="2">
        <v>16</v>
      </c>
      <c r="B21" s="5" t="s">
        <v>94</v>
      </c>
      <c r="C21" s="5" t="s">
        <v>91</v>
      </c>
      <c r="D21" s="1" t="s">
        <v>41</v>
      </c>
      <c r="E21" s="1" t="s">
        <v>42</v>
      </c>
      <c r="F21" s="1" t="s">
        <v>42</v>
      </c>
      <c r="G21" s="1" t="s">
        <v>43</v>
      </c>
      <c r="H21" s="1">
        <v>2044</v>
      </c>
      <c r="I21" s="3">
        <f>ROUNDUP(Таблица1[[#This Row],[Кол-во в ЕИ (1 этап)]]/500,0)</f>
        <v>5</v>
      </c>
      <c r="J21" s="3">
        <v>0</v>
      </c>
      <c r="K21" s="3">
        <v>5</v>
      </c>
      <c r="L21" s="3">
        <v>0</v>
      </c>
      <c r="M21" s="3">
        <v>0</v>
      </c>
      <c r="N21" s="8">
        <v>44788</v>
      </c>
      <c r="O21" s="8">
        <v>44803</v>
      </c>
      <c r="P21" s="4"/>
    </row>
    <row r="22" spans="1:16" ht="26.25" customHeight="1" x14ac:dyDescent="0.3">
      <c r="A22" s="2">
        <v>17</v>
      </c>
      <c r="B22" s="5" t="s">
        <v>94</v>
      </c>
      <c r="C22" s="5" t="s">
        <v>91</v>
      </c>
      <c r="D22" s="1" t="s">
        <v>44</v>
      </c>
      <c r="E22" s="1" t="s">
        <v>45</v>
      </c>
      <c r="F22" s="1" t="s">
        <v>45</v>
      </c>
      <c r="G22" s="1" t="s">
        <v>46</v>
      </c>
      <c r="H22" s="6">
        <v>5069</v>
      </c>
      <c r="I22" s="3">
        <f>ROUNDUP(Таблица1[[#This Row],[Кол-во в ЕИ (1 этап)]]/500,0)</f>
        <v>11</v>
      </c>
      <c r="J22" s="3">
        <v>0</v>
      </c>
      <c r="K22" s="3">
        <v>11</v>
      </c>
      <c r="L22" s="3">
        <v>0</v>
      </c>
      <c r="M22" s="3">
        <v>0</v>
      </c>
      <c r="N22" s="8">
        <v>44788</v>
      </c>
      <c r="O22" s="8">
        <v>44803</v>
      </c>
      <c r="P22" s="4"/>
    </row>
    <row r="23" spans="1:16" ht="26.25" customHeight="1" x14ac:dyDescent="0.3">
      <c r="A23" s="2">
        <v>18</v>
      </c>
      <c r="B23" s="5" t="s">
        <v>94</v>
      </c>
      <c r="C23" s="5" t="s">
        <v>91</v>
      </c>
      <c r="D23" s="1" t="s">
        <v>47</v>
      </c>
      <c r="E23" s="1" t="s">
        <v>48</v>
      </c>
      <c r="F23" s="1" t="s">
        <v>48</v>
      </c>
      <c r="G23" s="1" t="s">
        <v>49</v>
      </c>
      <c r="H23" s="6">
        <v>2110</v>
      </c>
      <c r="I23" s="3">
        <f>ROUNDUP(Таблица1[[#This Row],[Кол-во в ЕИ (1 этап)]]/500,0)</f>
        <v>5</v>
      </c>
      <c r="J23" s="3">
        <v>0</v>
      </c>
      <c r="K23" s="3">
        <v>5</v>
      </c>
      <c r="L23" s="3">
        <v>0</v>
      </c>
      <c r="M23" s="3">
        <v>0</v>
      </c>
      <c r="N23" s="8">
        <v>44788</v>
      </c>
      <c r="O23" s="8">
        <v>44803</v>
      </c>
      <c r="P23" s="4"/>
    </row>
    <row r="24" spans="1:16" ht="26.25" customHeight="1" x14ac:dyDescent="0.3">
      <c r="A24" s="2">
        <v>19</v>
      </c>
      <c r="B24" s="5" t="s">
        <v>94</v>
      </c>
      <c r="C24" s="5" t="s">
        <v>91</v>
      </c>
      <c r="D24" s="1" t="s">
        <v>50</v>
      </c>
      <c r="E24" s="1" t="s">
        <v>51</v>
      </c>
      <c r="F24" s="1" t="s">
        <v>52</v>
      </c>
      <c r="G24" s="1" t="s">
        <v>53</v>
      </c>
      <c r="H24" s="6">
        <v>28153</v>
      </c>
      <c r="I24" s="3">
        <f>ROUNDUP(Таблица1[[#This Row],[Кол-во в ЕИ (1 этап)]]/500,0)</f>
        <v>57</v>
      </c>
      <c r="J24" s="3">
        <v>0</v>
      </c>
      <c r="K24" s="3">
        <v>57</v>
      </c>
      <c r="L24" s="3">
        <v>0</v>
      </c>
      <c r="M24" s="3">
        <v>0</v>
      </c>
      <c r="N24" s="8">
        <v>44788</v>
      </c>
      <c r="O24" s="8">
        <v>44803</v>
      </c>
      <c r="P24" s="4"/>
    </row>
    <row r="25" spans="1:16" ht="26.25" customHeight="1" x14ac:dyDescent="0.3">
      <c r="A25" s="2">
        <v>20</v>
      </c>
      <c r="B25" s="5" t="s">
        <v>94</v>
      </c>
      <c r="C25" s="5" t="s">
        <v>91</v>
      </c>
      <c r="D25" s="1" t="s">
        <v>54</v>
      </c>
      <c r="E25" s="1" t="s">
        <v>85</v>
      </c>
      <c r="F25" s="1" t="s">
        <v>85</v>
      </c>
      <c r="G25" s="1" t="s">
        <v>55</v>
      </c>
      <c r="H25" s="6">
        <v>35086</v>
      </c>
      <c r="I25" s="3">
        <f>ROUNDUP(Таблица1[[#This Row],[Кол-во в ЕИ (1 этап)]]/500,0)</f>
        <v>71</v>
      </c>
      <c r="J25" s="3">
        <v>0</v>
      </c>
      <c r="K25" s="3">
        <v>41</v>
      </c>
      <c r="L25" s="3">
        <v>30</v>
      </c>
      <c r="M25" s="3">
        <v>0</v>
      </c>
      <c r="N25" s="8">
        <v>44788</v>
      </c>
      <c r="O25" s="8">
        <v>44803</v>
      </c>
      <c r="P25" s="4"/>
    </row>
    <row r="26" spans="1:16" ht="26.25" customHeight="1" x14ac:dyDescent="0.3">
      <c r="A26" s="2">
        <v>21</v>
      </c>
      <c r="B26" s="5" t="s">
        <v>94</v>
      </c>
      <c r="C26" s="5" t="s">
        <v>91</v>
      </c>
      <c r="D26" s="1" t="s">
        <v>56</v>
      </c>
      <c r="E26" s="1" t="s">
        <v>57</v>
      </c>
      <c r="F26" s="1" t="s">
        <v>57</v>
      </c>
      <c r="G26" s="1" t="s">
        <v>58</v>
      </c>
      <c r="H26" s="6">
        <v>2354</v>
      </c>
      <c r="I26" s="3">
        <f>ROUNDUP(Таблица1[[#This Row],[Кол-во в ЕИ (1 этап)]]/500,0)</f>
        <v>5</v>
      </c>
      <c r="J26" s="3">
        <v>0</v>
      </c>
      <c r="K26" s="3">
        <v>0</v>
      </c>
      <c r="L26" s="3">
        <v>5</v>
      </c>
      <c r="M26" s="3">
        <v>0</v>
      </c>
      <c r="N26" s="8">
        <v>44788</v>
      </c>
      <c r="O26" s="8">
        <v>44803</v>
      </c>
      <c r="P26" s="4"/>
    </row>
    <row r="27" spans="1:16" ht="26.25" customHeight="1" x14ac:dyDescent="0.3">
      <c r="A27" s="2">
        <v>22</v>
      </c>
      <c r="B27" s="5" t="s">
        <v>94</v>
      </c>
      <c r="C27" s="5" t="s">
        <v>91</v>
      </c>
      <c r="D27" s="1" t="s">
        <v>59</v>
      </c>
      <c r="E27" s="1" t="s">
        <v>60</v>
      </c>
      <c r="F27" s="1" t="s">
        <v>60</v>
      </c>
      <c r="G27" s="1" t="s">
        <v>61</v>
      </c>
      <c r="H27" s="6">
        <v>8184</v>
      </c>
      <c r="I27" s="3">
        <f>ROUNDUP(Таблица1[[#This Row],[Кол-во в ЕИ (1 этап)]]/500,0)</f>
        <v>17</v>
      </c>
      <c r="J27" s="3">
        <v>0</v>
      </c>
      <c r="K27" s="3">
        <v>0</v>
      </c>
      <c r="L27" s="3">
        <v>17</v>
      </c>
      <c r="M27" s="3">
        <v>0</v>
      </c>
      <c r="N27" s="8">
        <v>44788</v>
      </c>
      <c r="O27" s="8">
        <v>44803</v>
      </c>
      <c r="P27" s="4"/>
    </row>
    <row r="28" spans="1:16" ht="26.25" customHeight="1" x14ac:dyDescent="0.3">
      <c r="A28" s="2">
        <v>23</v>
      </c>
      <c r="B28" s="5" t="s">
        <v>94</v>
      </c>
      <c r="C28" s="5" t="s">
        <v>91</v>
      </c>
      <c r="D28" s="1" t="s">
        <v>62</v>
      </c>
      <c r="E28" s="1" t="s">
        <v>63</v>
      </c>
      <c r="F28" s="1" t="s">
        <v>63</v>
      </c>
      <c r="G28" s="1" t="s">
        <v>64</v>
      </c>
      <c r="H28" s="6">
        <v>13998</v>
      </c>
      <c r="I28" s="3">
        <f>ROUNDUP(Таблица1[[#This Row],[Кол-во в ЕИ (1 этап)]]/500,0)</f>
        <v>28</v>
      </c>
      <c r="J28" s="3">
        <v>0</v>
      </c>
      <c r="K28" s="3">
        <v>0</v>
      </c>
      <c r="L28" s="3">
        <v>5</v>
      </c>
      <c r="M28" s="3">
        <v>23</v>
      </c>
      <c r="N28" s="8">
        <v>44788</v>
      </c>
      <c r="O28" s="8">
        <v>44803</v>
      </c>
      <c r="P28" s="4"/>
    </row>
    <row r="29" spans="1:16" ht="26.25" customHeight="1" x14ac:dyDescent="0.3">
      <c r="A29" s="2">
        <v>24</v>
      </c>
      <c r="B29" s="5" t="s">
        <v>94</v>
      </c>
      <c r="C29" s="5" t="s">
        <v>91</v>
      </c>
      <c r="D29" s="1" t="s">
        <v>65</v>
      </c>
      <c r="E29" s="1" t="s">
        <v>66</v>
      </c>
      <c r="F29" s="1" t="s">
        <v>67</v>
      </c>
      <c r="G29" s="1" t="s">
        <v>68</v>
      </c>
      <c r="H29" s="6">
        <v>2031</v>
      </c>
      <c r="I29" s="3">
        <f>ROUNDUP(Таблица1[[#This Row],[Кол-во в ЕИ (1 этап)]]/500,0)</f>
        <v>5</v>
      </c>
      <c r="J29" s="3">
        <v>0</v>
      </c>
      <c r="K29" s="3">
        <v>0</v>
      </c>
      <c r="L29" s="3">
        <v>5</v>
      </c>
      <c r="M29" s="3">
        <v>0</v>
      </c>
      <c r="N29" s="8">
        <v>44788</v>
      </c>
      <c r="O29" s="8">
        <v>44803</v>
      </c>
      <c r="P29" s="4"/>
    </row>
    <row r="30" spans="1:16" ht="26.25" customHeight="1" x14ac:dyDescent="0.3">
      <c r="A30" s="2">
        <v>25</v>
      </c>
      <c r="B30" s="5" t="s">
        <v>94</v>
      </c>
      <c r="C30" s="5" t="s">
        <v>91</v>
      </c>
      <c r="D30" s="1" t="s">
        <v>69</v>
      </c>
      <c r="E30" s="1" t="s">
        <v>70</v>
      </c>
      <c r="F30" s="1" t="s">
        <v>70</v>
      </c>
      <c r="G30" s="1" t="s">
        <v>71</v>
      </c>
      <c r="H30" s="6">
        <v>20544</v>
      </c>
      <c r="I30" s="3">
        <f>ROUNDUP(Таблица1[[#This Row],[Кол-во в ЕИ (1 этап)]]/500,0)</f>
        <v>42</v>
      </c>
      <c r="J30" s="3">
        <v>0</v>
      </c>
      <c r="K30" s="3">
        <v>0</v>
      </c>
      <c r="L30" s="3">
        <v>0</v>
      </c>
      <c r="M30" s="3">
        <v>42</v>
      </c>
      <c r="N30" s="8">
        <v>44788</v>
      </c>
      <c r="O30" s="8">
        <v>44803</v>
      </c>
      <c r="P30" s="4"/>
    </row>
    <row r="31" spans="1:16" ht="26.25" customHeight="1" x14ac:dyDescent="0.3">
      <c r="A31" s="2">
        <v>26</v>
      </c>
      <c r="B31" s="5" t="s">
        <v>94</v>
      </c>
      <c r="C31" s="5" t="s">
        <v>91</v>
      </c>
      <c r="D31" s="1" t="s">
        <v>72</v>
      </c>
      <c r="E31" s="1" t="s">
        <v>73</v>
      </c>
      <c r="F31" s="1" t="s">
        <v>73</v>
      </c>
      <c r="G31" s="1" t="s">
        <v>74</v>
      </c>
      <c r="H31" s="6">
        <v>2139</v>
      </c>
      <c r="I31" s="3">
        <f>ROUNDUP(Таблица1[[#This Row],[Кол-во в ЕИ (1 этап)]]/500,0)</f>
        <v>5</v>
      </c>
      <c r="J31" s="3">
        <v>0</v>
      </c>
      <c r="K31" s="3">
        <v>0</v>
      </c>
      <c r="L31" s="3">
        <v>5</v>
      </c>
      <c r="M31" s="3">
        <v>0</v>
      </c>
      <c r="N31" s="8">
        <v>44788</v>
      </c>
      <c r="O31" s="8">
        <v>44803</v>
      </c>
      <c r="P31" s="4"/>
    </row>
    <row r="32" spans="1:16" ht="26.25" customHeight="1" x14ac:dyDescent="0.3">
      <c r="A32" s="9"/>
      <c r="B32" s="9"/>
      <c r="C32" s="9"/>
      <c r="D32" s="10"/>
      <c r="E32" s="10"/>
      <c r="F32" s="10"/>
      <c r="G32" s="10"/>
      <c r="H32" s="11">
        <f>SUBTOTAL(109,Таблица1[Кол-во в ЕИ (1 этап)])</f>
        <v>203538</v>
      </c>
      <c r="I32" s="11">
        <f>SUBTOTAL(109,Таблица1[Кол-во уп. № 500 (1 этап)])</f>
        <v>420</v>
      </c>
      <c r="J32" s="12">
        <f>SUBTOTAL(109,Таблица1[1 г № 500 
ООО «Озон» ])</f>
        <v>100</v>
      </c>
      <c r="K32" s="12">
        <f>SUBTOTAL(109,Таблица1[1 г № 500 
ООО «Фармасинтез-Тюмень»])</f>
        <v>188</v>
      </c>
      <c r="L32" s="12">
        <f>SUBTOTAL(109,Таблица1[1 г № 500 
ООО «ФармКонцепт»])</f>
        <v>67</v>
      </c>
      <c r="M32" s="12">
        <f>SUBTOTAL(109,Таблица1[1 г № 500 
ООО «МАКИЗ-ФАРМА»])</f>
        <v>65</v>
      </c>
      <c r="N32" s="13"/>
      <c r="O32" s="13"/>
      <c r="P32" s="13"/>
    </row>
  </sheetData>
  <mergeCells count="4">
    <mergeCell ref="A2:D2"/>
    <mergeCell ref="A3:D3"/>
    <mergeCell ref="A4:C4"/>
    <mergeCell ref="A1:J1"/>
  </mergeCells>
  <phoneticPr fontId="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Кумар Ольга</dc:creator>
  <cp:lastModifiedBy>Помазан Валентина Евгеньевна</cp:lastModifiedBy>
  <dcterms:created xsi:type="dcterms:W3CDTF">2022-03-05T15:33:05Z</dcterms:created>
  <dcterms:modified xsi:type="dcterms:W3CDTF">2022-04-11T13:32:46Z</dcterms:modified>
</cp:coreProperties>
</file>