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710" activeTab="2"/>
  </bookViews>
  <sheets>
    <sheet name="переходящие на 2022 года" sheetId="3" r:id="rId1"/>
    <sheet name="2022 год" sheetId="5" r:id="rId2"/>
    <sheet name="средства 2023 года" sheetId="12" r:id="rId3"/>
    <sheet name="1416" sheetId="6" r:id="rId4"/>
    <sheet name="1512 вич" sheetId="7" r:id="rId5"/>
    <sheet name="1512 туб" sheetId="8" r:id="rId6"/>
    <sheet name="1688" sheetId="9" r:id="rId7"/>
    <sheet name="545" sheetId="13" r:id="rId8"/>
    <sheet name="69-р" sheetId="11" r:id="rId9"/>
  </sheets>
  <definedNames>
    <definedName name="_xlnm._FilterDatabase" localSheetId="3" hidden="1">'1416'!$A$1:$AC$199</definedName>
    <definedName name="_xlnm._FilterDatabase" localSheetId="4" hidden="1">'1512 вич'!$A$1:$AC$80</definedName>
    <definedName name="_xlnm._FilterDatabase" localSheetId="5" hidden="1">'1512 туб'!$A$1:$AC$50</definedName>
    <definedName name="_xlnm._FilterDatabase" localSheetId="6" hidden="1">'1688'!$A$1:$AC$42</definedName>
    <definedName name="_xlnm._FilterDatabase" localSheetId="1" hidden="1">'2022 год'!$A$1:$AD$281</definedName>
    <definedName name="_xlnm._FilterDatabase" localSheetId="7" hidden="1">'545'!$A$1:$AD$91</definedName>
    <definedName name="_xlnm._FilterDatabase" localSheetId="8" hidden="1">'69-р'!$A$1:$AD$22</definedName>
    <definedName name="_xlnm._FilterDatabase" localSheetId="0" hidden="1">'переходящие на 2022 года'!$A$1:$AF$142</definedName>
    <definedName name="_xlnm._FilterDatabase" localSheetId="2" hidden="1">'средства 2023 года'!$A$1:$AE$13</definedName>
    <definedName name="_xlnm.Print_Area" localSheetId="1">'2022 год'!$A$1:$AD$281</definedName>
    <definedName name="_xlnm.Print_Area" localSheetId="0">'переходящие на 2022 года'!$A$1:$AF$140</definedName>
  </definedNames>
  <calcPr calcId="152511"/>
</workbook>
</file>

<file path=xl/calcChain.xml><?xml version="1.0" encoding="utf-8"?>
<calcChain xmlns="http://schemas.openxmlformats.org/spreadsheetml/2006/main">
  <c r="S199" i="6" l="1"/>
  <c r="Q199" i="6" s="1"/>
  <c r="L199" i="6"/>
  <c r="S198" i="6"/>
  <c r="Q198" i="6" s="1"/>
  <c r="L198" i="6"/>
  <c r="S197" i="6"/>
  <c r="Q197" i="6" s="1"/>
  <c r="R197" i="6" s="1"/>
  <c r="L197" i="6"/>
  <c r="M197" i="6" s="1"/>
  <c r="S196" i="6"/>
  <c r="Q196" i="6" s="1"/>
  <c r="R196" i="6" s="1"/>
  <c r="L196" i="6"/>
  <c r="S195" i="6"/>
  <c r="Q195" i="6" s="1"/>
  <c r="L195" i="6"/>
  <c r="S194" i="6"/>
  <c r="L194" i="6"/>
  <c r="M194" i="6" s="1"/>
  <c r="S193" i="6"/>
  <c r="Q193" i="6" s="1"/>
  <c r="L193" i="6"/>
  <c r="S192" i="6"/>
  <c r="Q192" i="6" s="1"/>
  <c r="L192" i="6"/>
  <c r="S191" i="6"/>
  <c r="Q191" i="6" s="1"/>
  <c r="L191" i="6"/>
  <c r="S190" i="6"/>
  <c r="Q190" i="6" s="1"/>
  <c r="L190" i="6"/>
  <c r="S189" i="6"/>
  <c r="Q189" i="6" s="1"/>
  <c r="R189" i="6" s="1"/>
  <c r="L189" i="6"/>
  <c r="S188" i="6"/>
  <c r="Q188" i="6" s="1"/>
  <c r="L188" i="6"/>
  <c r="S187" i="6"/>
  <c r="L187" i="6"/>
  <c r="S186" i="6"/>
  <c r="Q186" i="6" s="1"/>
  <c r="R186" i="6" s="1"/>
  <c r="L186" i="6"/>
  <c r="S185" i="6"/>
  <c r="L185" i="6"/>
  <c r="S184" i="6"/>
  <c r="Q184" i="6" s="1"/>
  <c r="L184" i="6"/>
  <c r="S183" i="6"/>
  <c r="Q183" i="6" s="1"/>
  <c r="R183" i="6" s="1"/>
  <c r="L183" i="6"/>
  <c r="S182" i="6"/>
  <c r="L182" i="6"/>
  <c r="M182" i="6" s="1"/>
  <c r="S181" i="6"/>
  <c r="Q181" i="6" s="1"/>
  <c r="L181" i="6"/>
  <c r="S180" i="6"/>
  <c r="Q180" i="6" s="1"/>
  <c r="R180" i="6" s="1"/>
  <c r="L180" i="6"/>
  <c r="S179" i="6"/>
  <c r="L179" i="6"/>
  <c r="S178" i="6"/>
  <c r="L178" i="6"/>
  <c r="S177" i="6"/>
  <c r="Q177" i="6" s="1"/>
  <c r="R177" i="6" s="1"/>
  <c r="L177" i="6"/>
  <c r="S176" i="6"/>
  <c r="Q176" i="6" s="1"/>
  <c r="L176" i="6"/>
  <c r="S175" i="6"/>
  <c r="Q175" i="6" s="1"/>
  <c r="L175" i="6"/>
  <c r="S174" i="6"/>
  <c r="Q174" i="6" s="1"/>
  <c r="R174" i="6" s="1"/>
  <c r="L174" i="6"/>
  <c r="S173" i="6"/>
  <c r="L173" i="6"/>
  <c r="M173" i="6" s="1"/>
  <c r="S172" i="6"/>
  <c r="Q172" i="6" s="1"/>
  <c r="L172" i="6"/>
  <c r="S171" i="6"/>
  <c r="Q171" i="6" s="1"/>
  <c r="R171" i="6" s="1"/>
  <c r="L171" i="6"/>
  <c r="S170" i="6"/>
  <c r="Q170" i="6" s="1"/>
  <c r="L170" i="6"/>
  <c r="S169" i="6"/>
  <c r="Q169" i="6" s="1"/>
  <c r="L169" i="6"/>
  <c r="M169" i="6" s="1"/>
  <c r="S168" i="6"/>
  <c r="Q168" i="6" s="1"/>
  <c r="L168" i="6"/>
  <c r="S167" i="6"/>
  <c r="Q167" i="6" s="1"/>
  <c r="L167" i="6"/>
  <c r="S166" i="6"/>
  <c r="Q166" i="6" s="1"/>
  <c r="L166" i="6"/>
  <c r="M166" i="6" s="1"/>
  <c r="S165" i="6"/>
  <c r="Q165" i="6" s="1"/>
  <c r="L165" i="6"/>
  <c r="S164" i="6"/>
  <c r="Q164" i="6" s="1"/>
  <c r="L164" i="6"/>
  <c r="S163" i="6"/>
  <c r="Q163" i="6" s="1"/>
  <c r="L163" i="6"/>
  <c r="M163" i="6" s="1"/>
  <c r="T22" i="11"/>
  <c r="L22" i="11"/>
  <c r="M22" i="11" s="1"/>
  <c r="T21" i="11"/>
  <c r="X21" i="11" s="1"/>
  <c r="Y21" i="11" s="1"/>
  <c r="L21" i="11"/>
  <c r="T20" i="11"/>
  <c r="R20" i="11" s="1"/>
  <c r="L20" i="11"/>
  <c r="T19" i="11"/>
  <c r="X19" i="11" s="1"/>
  <c r="Y19" i="11" s="1"/>
  <c r="L19" i="11"/>
  <c r="T18" i="11"/>
  <c r="R18" i="11" s="1"/>
  <c r="L18" i="11"/>
  <c r="T17" i="11"/>
  <c r="L17" i="11"/>
  <c r="T16" i="11"/>
  <c r="R16" i="11" s="1"/>
  <c r="L16" i="11"/>
  <c r="T15" i="11"/>
  <c r="X15" i="11" s="1"/>
  <c r="Y15" i="11" s="1"/>
  <c r="L15" i="11"/>
  <c r="T14" i="11"/>
  <c r="X14" i="11" s="1"/>
  <c r="Y14" i="11" s="1"/>
  <c r="L14" i="11"/>
  <c r="T13" i="11"/>
  <c r="R13" i="11" s="1"/>
  <c r="L13" i="11"/>
  <c r="T12" i="11"/>
  <c r="X12" i="11" s="1"/>
  <c r="Y12" i="11" s="1"/>
  <c r="L12" i="11"/>
  <c r="T11" i="11"/>
  <c r="L11" i="11"/>
  <c r="T10" i="11"/>
  <c r="X10" i="11" s="1"/>
  <c r="Y10" i="11" s="1"/>
  <c r="L10" i="11"/>
  <c r="T9" i="11"/>
  <c r="X9" i="11" s="1"/>
  <c r="Y9" i="11" s="1"/>
  <c r="L9" i="11"/>
  <c r="T8" i="11"/>
  <c r="L8" i="11"/>
  <c r="M8" i="11" s="1"/>
  <c r="T7" i="11"/>
  <c r="L7" i="11"/>
  <c r="T6" i="11"/>
  <c r="X6" i="11" s="1"/>
  <c r="Y6" i="11" s="1"/>
  <c r="L6" i="11"/>
  <c r="T5" i="11"/>
  <c r="X5" i="11" s="1"/>
  <c r="Y5" i="11" s="1"/>
  <c r="S5" i="11"/>
  <c r="T4" i="11"/>
  <c r="X4" i="11" s="1"/>
  <c r="Y4" i="11" s="1"/>
  <c r="L4" i="11"/>
  <c r="X3" i="11"/>
  <c r="Y3" i="11" s="1"/>
  <c r="S3" i="11"/>
  <c r="X92" i="13"/>
  <c r="Y92" i="13" s="1"/>
  <c r="S92" i="13"/>
  <c r="T91" i="13"/>
  <c r="R91" i="13" s="1"/>
  <c r="L91" i="13"/>
  <c r="T90" i="13"/>
  <c r="R90" i="13" s="1"/>
  <c r="L90" i="13"/>
  <c r="T89" i="13"/>
  <c r="L89" i="13"/>
  <c r="M89" i="13" s="1"/>
  <c r="T88" i="13"/>
  <c r="L88" i="13"/>
  <c r="T87" i="13"/>
  <c r="L87" i="13"/>
  <c r="M87" i="13" s="1"/>
  <c r="T86" i="13"/>
  <c r="L86" i="13"/>
  <c r="T85" i="13"/>
  <c r="R85" i="13" s="1"/>
  <c r="L85" i="13"/>
  <c r="T84" i="13"/>
  <c r="L84" i="13"/>
  <c r="M84" i="13" s="1"/>
  <c r="T83" i="13"/>
  <c r="L83" i="13"/>
  <c r="M83" i="13" s="1"/>
  <c r="T82" i="13"/>
  <c r="R82" i="13" s="1"/>
  <c r="L82" i="13"/>
  <c r="T81" i="13"/>
  <c r="R81" i="13" s="1"/>
  <c r="L81" i="13"/>
  <c r="T80" i="13"/>
  <c r="L80" i="13"/>
  <c r="T79" i="13"/>
  <c r="X79" i="13" s="1"/>
  <c r="Y79" i="13" s="1"/>
  <c r="L79" i="13"/>
  <c r="T78" i="13"/>
  <c r="X78" i="13" s="1"/>
  <c r="Y78" i="13" s="1"/>
  <c r="L78" i="13"/>
  <c r="T77" i="13"/>
  <c r="X77" i="13" s="1"/>
  <c r="Y77" i="13" s="1"/>
  <c r="L77" i="13"/>
  <c r="T76" i="13"/>
  <c r="R76" i="13" s="1"/>
  <c r="L76" i="13"/>
  <c r="T75" i="13"/>
  <c r="X75" i="13" s="1"/>
  <c r="Y75" i="13" s="1"/>
  <c r="L75" i="13"/>
  <c r="T74" i="13"/>
  <c r="R74" i="13" s="1"/>
  <c r="L74" i="13"/>
  <c r="T73" i="13"/>
  <c r="R73" i="13" s="1"/>
  <c r="S73" i="13" s="1"/>
  <c r="L73" i="13"/>
  <c r="T72" i="13"/>
  <c r="X72" i="13" s="1"/>
  <c r="Y72" i="13" s="1"/>
  <c r="L72" i="13"/>
  <c r="T71" i="13"/>
  <c r="R71" i="13" s="1"/>
  <c r="L71" i="13"/>
  <c r="T70" i="13"/>
  <c r="R70" i="13" s="1"/>
  <c r="L70" i="13"/>
  <c r="T69" i="13"/>
  <c r="X69" i="13" s="1"/>
  <c r="Y69" i="13" s="1"/>
  <c r="L69" i="13"/>
  <c r="T68" i="13"/>
  <c r="L68" i="13"/>
  <c r="M68" i="13" s="1"/>
  <c r="T67" i="13"/>
  <c r="R67" i="13" s="1"/>
  <c r="L67" i="13"/>
  <c r="M67" i="13" s="1"/>
  <c r="T66" i="13"/>
  <c r="R66" i="13" s="1"/>
  <c r="L66" i="13"/>
  <c r="T65" i="13"/>
  <c r="X65" i="13" s="1"/>
  <c r="Y65" i="13" s="1"/>
  <c r="L65" i="13"/>
  <c r="M65" i="13" s="1"/>
  <c r="T64" i="13"/>
  <c r="R64" i="13" s="1"/>
  <c r="L64" i="13"/>
  <c r="M64" i="13" s="1"/>
  <c r="T63" i="13"/>
  <c r="L63" i="13"/>
  <c r="T62" i="13"/>
  <c r="R62" i="13" s="1"/>
  <c r="L62" i="13"/>
  <c r="T61" i="13"/>
  <c r="R61" i="13" s="1"/>
  <c r="L61" i="13"/>
  <c r="T60" i="13"/>
  <c r="L60" i="13"/>
  <c r="M60" i="13" s="1"/>
  <c r="T59" i="13"/>
  <c r="L59" i="13"/>
  <c r="M59" i="13" s="1"/>
  <c r="T58" i="13"/>
  <c r="R58" i="13" s="1"/>
  <c r="L58" i="13"/>
  <c r="T57" i="13"/>
  <c r="L57" i="13"/>
  <c r="M57" i="13" s="1"/>
  <c r="T56" i="13"/>
  <c r="R56" i="13" s="1"/>
  <c r="L56" i="13"/>
  <c r="T55" i="13"/>
  <c r="L55" i="13"/>
  <c r="T54" i="13"/>
  <c r="X54" i="13" s="1"/>
  <c r="Y54" i="13" s="1"/>
  <c r="L54" i="13"/>
  <c r="M54" i="13" s="1"/>
  <c r="T53" i="13"/>
  <c r="R53" i="13" s="1"/>
  <c r="L53" i="13"/>
  <c r="T52" i="13"/>
  <c r="X52" i="13" s="1"/>
  <c r="Y52" i="13" s="1"/>
  <c r="L52" i="13"/>
  <c r="T51" i="13"/>
  <c r="X51" i="13" s="1"/>
  <c r="Y51" i="13" s="1"/>
  <c r="L51" i="13"/>
  <c r="M51" i="13" s="1"/>
  <c r="T50" i="13"/>
  <c r="R50" i="13" s="1"/>
  <c r="L50" i="13"/>
  <c r="T49" i="13"/>
  <c r="X49" i="13" s="1"/>
  <c r="Y49" i="13" s="1"/>
  <c r="L49" i="13"/>
  <c r="T48" i="13"/>
  <c r="X48" i="13" s="1"/>
  <c r="Y48" i="13" s="1"/>
  <c r="L48" i="13"/>
  <c r="T47" i="13"/>
  <c r="R47" i="13" s="1"/>
  <c r="L47" i="13"/>
  <c r="T46" i="13"/>
  <c r="R46" i="13" s="1"/>
  <c r="L46" i="13"/>
  <c r="T45" i="13"/>
  <c r="X45" i="13" s="1"/>
  <c r="Y45" i="13" s="1"/>
  <c r="L45" i="13"/>
  <c r="M45" i="13" s="1"/>
  <c r="T44" i="13"/>
  <c r="R44" i="13" s="1"/>
  <c r="L44" i="13"/>
  <c r="T43" i="13"/>
  <c r="L43" i="13"/>
  <c r="T42" i="13"/>
  <c r="L42" i="13"/>
  <c r="M42" i="13" s="1"/>
  <c r="T41" i="13"/>
  <c r="L41" i="13"/>
  <c r="T40" i="13"/>
  <c r="L40" i="13"/>
  <c r="M40" i="13" s="1"/>
  <c r="T39" i="13"/>
  <c r="L39" i="13"/>
  <c r="T38" i="13"/>
  <c r="L38" i="13"/>
  <c r="T37" i="13"/>
  <c r="L37" i="13"/>
  <c r="T36" i="13"/>
  <c r="L36" i="13"/>
  <c r="T35" i="13"/>
  <c r="L35" i="13"/>
  <c r="T34" i="13"/>
  <c r="X34" i="13" s="1"/>
  <c r="Y34" i="13" s="1"/>
  <c r="L34" i="13"/>
  <c r="M34" i="13" s="1"/>
  <c r="T33" i="13"/>
  <c r="L33" i="13"/>
  <c r="T32" i="13"/>
  <c r="L32" i="13"/>
  <c r="T31" i="13"/>
  <c r="L31" i="13"/>
  <c r="T30" i="13"/>
  <c r="X30" i="13" s="1"/>
  <c r="Y30" i="13" s="1"/>
  <c r="L30" i="13"/>
  <c r="M30" i="13" s="1"/>
  <c r="T29" i="13"/>
  <c r="L29" i="13"/>
  <c r="T28" i="13"/>
  <c r="X28" i="13" s="1"/>
  <c r="Y28" i="13" s="1"/>
  <c r="L28" i="13"/>
  <c r="T27" i="13"/>
  <c r="X27" i="13" s="1"/>
  <c r="Y27" i="13" s="1"/>
  <c r="L27" i="13"/>
  <c r="T26" i="13"/>
  <c r="X26" i="13" s="1"/>
  <c r="Y26" i="13" s="1"/>
  <c r="L26" i="13"/>
  <c r="M26" i="13" s="1"/>
  <c r="T25" i="13"/>
  <c r="X25" i="13" s="1"/>
  <c r="Y25" i="13" s="1"/>
  <c r="L25" i="13"/>
  <c r="M25" i="13" s="1"/>
  <c r="T24" i="13"/>
  <c r="X24" i="13" s="1"/>
  <c r="Y24" i="13" s="1"/>
  <c r="L24" i="13"/>
  <c r="T23" i="13"/>
  <c r="X23" i="13" s="1"/>
  <c r="Y23" i="13" s="1"/>
  <c r="M23" i="13"/>
  <c r="T22" i="13"/>
  <c r="X22" i="13" s="1"/>
  <c r="Y22" i="13" s="1"/>
  <c r="L22" i="13"/>
  <c r="T21" i="13"/>
  <c r="X21" i="13" s="1"/>
  <c r="Y21" i="13" s="1"/>
  <c r="L21" i="13"/>
  <c r="M21" i="13" s="1"/>
  <c r="T20" i="13"/>
  <c r="R20" i="13" s="1"/>
  <c r="L20" i="13"/>
  <c r="M20" i="13" s="1"/>
  <c r="T19" i="13"/>
  <c r="X19" i="13" s="1"/>
  <c r="Y19" i="13" s="1"/>
  <c r="L19" i="13"/>
  <c r="T18" i="13"/>
  <c r="X18" i="13" s="1"/>
  <c r="Y18" i="13" s="1"/>
  <c r="L18" i="13"/>
  <c r="T17" i="13"/>
  <c r="R17" i="13" s="1"/>
  <c r="L17" i="13"/>
  <c r="M17" i="13" s="1"/>
  <c r="T16" i="13"/>
  <c r="X16" i="13" s="1"/>
  <c r="Y16" i="13" s="1"/>
  <c r="L16" i="13"/>
  <c r="T15" i="13"/>
  <c r="R15" i="13" s="1"/>
  <c r="L15" i="13"/>
  <c r="M15" i="13" s="1"/>
  <c r="T14" i="13"/>
  <c r="X14" i="13" s="1"/>
  <c r="Y14" i="13" s="1"/>
  <c r="L14" i="13"/>
  <c r="M14" i="13" s="1"/>
  <c r="T13" i="13"/>
  <c r="X13" i="13" s="1"/>
  <c r="Y13" i="13" s="1"/>
  <c r="L13" i="13"/>
  <c r="T12" i="13"/>
  <c r="L12" i="13"/>
  <c r="M12" i="13" s="1"/>
  <c r="T11" i="13"/>
  <c r="X11" i="13" s="1"/>
  <c r="Y11" i="13" s="1"/>
  <c r="L11" i="13"/>
  <c r="M11" i="13" s="1"/>
  <c r="T10" i="13"/>
  <c r="X10" i="13" s="1"/>
  <c r="Y10" i="13" s="1"/>
  <c r="M10" i="13"/>
  <c r="T9" i="13"/>
  <c r="R9" i="13" s="1"/>
  <c r="L9" i="13"/>
  <c r="T8" i="13"/>
  <c r="X8" i="13" s="1"/>
  <c r="Y8" i="13" s="1"/>
  <c r="L8" i="13"/>
  <c r="T7" i="13"/>
  <c r="R7" i="13" s="1"/>
  <c r="S7" i="13" s="1"/>
  <c r="M7" i="13"/>
  <c r="T6" i="13"/>
  <c r="L6" i="13"/>
  <c r="M6" i="13" s="1"/>
  <c r="T5" i="13"/>
  <c r="X5" i="13" s="1"/>
  <c r="Y5" i="13" s="1"/>
  <c r="L5" i="13"/>
  <c r="M5" i="13" s="1"/>
  <c r="T4" i="13"/>
  <c r="R4" i="13" s="1"/>
  <c r="L4" i="13"/>
  <c r="T3" i="13"/>
  <c r="R3" i="13" s="1"/>
  <c r="L3" i="13"/>
  <c r="X43" i="9"/>
  <c r="Y43" i="9" s="1"/>
  <c r="S43" i="9"/>
  <c r="T42" i="9"/>
  <c r="R42" i="9" s="1"/>
  <c r="L42" i="9"/>
  <c r="T41" i="9"/>
  <c r="L41" i="9"/>
  <c r="T40" i="9"/>
  <c r="X40" i="9" s="1"/>
  <c r="Y40" i="9" s="1"/>
  <c r="L40" i="9"/>
  <c r="T39" i="9"/>
  <c r="X39" i="9" s="1"/>
  <c r="Y39" i="9" s="1"/>
  <c r="L39" i="9"/>
  <c r="T38" i="9"/>
  <c r="X38" i="9" s="1"/>
  <c r="Y38" i="9" s="1"/>
  <c r="L38" i="9"/>
  <c r="M38" i="9" s="1"/>
  <c r="T37" i="9"/>
  <c r="X37" i="9" s="1"/>
  <c r="Y37" i="9" s="1"/>
  <c r="L37" i="9"/>
  <c r="M37" i="9" s="1"/>
  <c r="T36" i="9"/>
  <c r="X36" i="9" s="1"/>
  <c r="Y36" i="9" s="1"/>
  <c r="L36" i="9"/>
  <c r="M36" i="9" s="1"/>
  <c r="T35" i="9"/>
  <c r="L35" i="9"/>
  <c r="T34" i="9"/>
  <c r="R34" i="9" s="1"/>
  <c r="L34" i="9"/>
  <c r="T33" i="9"/>
  <c r="X33" i="9" s="1"/>
  <c r="Y33" i="9" s="1"/>
  <c r="L33" i="9"/>
  <c r="M33" i="9" s="1"/>
  <c r="T32" i="9"/>
  <c r="X32" i="9" s="1"/>
  <c r="Y32" i="9" s="1"/>
  <c r="L32" i="9"/>
  <c r="M32" i="9" s="1"/>
  <c r="T31" i="9"/>
  <c r="X31" i="9" s="1"/>
  <c r="Y31" i="9" s="1"/>
  <c r="L31" i="9"/>
  <c r="M31" i="9" s="1"/>
  <c r="T30" i="9"/>
  <c r="X30" i="9" s="1"/>
  <c r="Y30" i="9" s="1"/>
  <c r="L30" i="9"/>
  <c r="T29" i="9"/>
  <c r="X29" i="9" s="1"/>
  <c r="Y29" i="9" s="1"/>
  <c r="L29" i="9"/>
  <c r="T28" i="9"/>
  <c r="R28" i="9" s="1"/>
  <c r="S28" i="9" s="1"/>
  <c r="L28" i="9"/>
  <c r="T27" i="9"/>
  <c r="R27" i="9" s="1"/>
  <c r="L27" i="9"/>
  <c r="T26" i="9"/>
  <c r="X26" i="9" s="1"/>
  <c r="Y26" i="9" s="1"/>
  <c r="L26" i="9"/>
  <c r="M26" i="9" s="1"/>
  <c r="T25" i="9"/>
  <c r="R25" i="9" s="1"/>
  <c r="L25" i="9"/>
  <c r="T24" i="9"/>
  <c r="R24" i="9" s="1"/>
  <c r="L24" i="9"/>
  <c r="T23" i="9"/>
  <c r="X23" i="9" s="1"/>
  <c r="Y23" i="9" s="1"/>
  <c r="L23" i="9"/>
  <c r="M23" i="9" s="1"/>
  <c r="T22" i="9"/>
  <c r="R22" i="9" s="1"/>
  <c r="L22" i="9"/>
  <c r="T21" i="9"/>
  <c r="X21" i="9" s="1"/>
  <c r="Y21" i="9" s="1"/>
  <c r="L21" i="9"/>
  <c r="T20" i="9"/>
  <c r="X20" i="9" s="1"/>
  <c r="Y20" i="9" s="1"/>
  <c r="L20" i="9"/>
  <c r="T19" i="9"/>
  <c r="R19" i="9" s="1"/>
  <c r="S19" i="9" s="1"/>
  <c r="L19" i="9"/>
  <c r="M19" i="9" s="1"/>
  <c r="T18" i="9"/>
  <c r="L18" i="9"/>
  <c r="T17" i="9"/>
  <c r="L17" i="9"/>
  <c r="M17" i="9" s="1"/>
  <c r="T16" i="9"/>
  <c r="X16" i="9" s="1"/>
  <c r="Y16" i="9" s="1"/>
  <c r="L16" i="9"/>
  <c r="M16" i="9" s="1"/>
  <c r="T15" i="9"/>
  <c r="R15" i="9" s="1"/>
  <c r="L15" i="9"/>
  <c r="T14" i="9"/>
  <c r="R14" i="9" s="1"/>
  <c r="L14" i="9"/>
  <c r="M14" i="9" s="1"/>
  <c r="T13" i="9"/>
  <c r="X13" i="9" s="1"/>
  <c r="Y13" i="9" s="1"/>
  <c r="L13" i="9"/>
  <c r="T12" i="9"/>
  <c r="R12" i="9" s="1"/>
  <c r="L12" i="9"/>
  <c r="T11" i="9"/>
  <c r="R11" i="9" s="1"/>
  <c r="L11" i="9"/>
  <c r="M11" i="9" s="1"/>
  <c r="X51" i="8"/>
  <c r="Y51" i="8" s="1"/>
  <c r="S51" i="8"/>
  <c r="T50" i="8"/>
  <c r="X50" i="8" s="1"/>
  <c r="Y50" i="8" s="1"/>
  <c r="L50" i="8"/>
  <c r="T49" i="8"/>
  <c r="L49" i="8"/>
  <c r="M49" i="8" s="1"/>
  <c r="T48" i="8"/>
  <c r="L48" i="8"/>
  <c r="T47" i="8"/>
  <c r="X47" i="8" s="1"/>
  <c r="Y47" i="8" s="1"/>
  <c r="L47" i="8"/>
  <c r="T46" i="8"/>
  <c r="R46" i="8" s="1"/>
  <c r="L46" i="8"/>
  <c r="T45" i="8"/>
  <c r="R45" i="8" s="1"/>
  <c r="L45" i="8"/>
  <c r="T44" i="8"/>
  <c r="L44" i="8"/>
  <c r="M44" i="8" s="1"/>
  <c r="T43" i="8"/>
  <c r="R43" i="8" s="1"/>
  <c r="L43" i="8"/>
  <c r="T42" i="8"/>
  <c r="R42" i="8" s="1"/>
  <c r="L42" i="8"/>
  <c r="M42" i="8" s="1"/>
  <c r="T41" i="8"/>
  <c r="X41" i="8" s="1"/>
  <c r="Y41" i="8" s="1"/>
  <c r="L41" i="8"/>
  <c r="T40" i="8"/>
  <c r="X40" i="8" s="1"/>
  <c r="Y40" i="8" s="1"/>
  <c r="L40" i="8"/>
  <c r="M40" i="8" s="1"/>
  <c r="T39" i="8"/>
  <c r="X39" i="8" s="1"/>
  <c r="Y39" i="8" s="1"/>
  <c r="L39" i="8"/>
  <c r="M39" i="8" s="1"/>
  <c r="T38" i="8"/>
  <c r="R38" i="8" s="1"/>
  <c r="L38" i="8"/>
  <c r="T37" i="8"/>
  <c r="X37" i="8" s="1"/>
  <c r="Y37" i="8" s="1"/>
  <c r="L37" i="8"/>
  <c r="M37" i="8" s="1"/>
  <c r="T36" i="8"/>
  <c r="R36" i="8" s="1"/>
  <c r="L36" i="8"/>
  <c r="M36" i="8" s="1"/>
  <c r="T35" i="8"/>
  <c r="L35" i="8"/>
  <c r="T34" i="8"/>
  <c r="X34" i="8" s="1"/>
  <c r="Y34" i="8" s="1"/>
  <c r="L34" i="8"/>
  <c r="M34" i="8" s="1"/>
  <c r="T33" i="8"/>
  <c r="X33" i="8" s="1"/>
  <c r="Y33" i="8" s="1"/>
  <c r="L33" i="8"/>
  <c r="T32" i="8"/>
  <c r="R32" i="8" s="1"/>
  <c r="L32" i="8"/>
  <c r="M32" i="8" s="1"/>
  <c r="T31" i="8"/>
  <c r="R31" i="8" s="1"/>
  <c r="S31" i="8" s="1"/>
  <c r="L31" i="8"/>
  <c r="M31" i="8" s="1"/>
  <c r="T30" i="8"/>
  <c r="L30" i="8"/>
  <c r="T29" i="8"/>
  <c r="X29" i="8" s="1"/>
  <c r="Y29" i="8" s="1"/>
  <c r="L29" i="8"/>
  <c r="M29" i="8" s="1"/>
  <c r="T28" i="8"/>
  <c r="L28" i="8"/>
  <c r="T27" i="8"/>
  <c r="X27" i="8" s="1"/>
  <c r="Y27" i="8" s="1"/>
  <c r="L27" i="8"/>
  <c r="T26" i="8"/>
  <c r="R26" i="8" s="1"/>
  <c r="L26" i="8"/>
  <c r="T25" i="8"/>
  <c r="R25" i="8" s="1"/>
  <c r="L25" i="8"/>
  <c r="M25" i="8" s="1"/>
  <c r="T24" i="8"/>
  <c r="L24" i="8"/>
  <c r="M24" i="8" s="1"/>
  <c r="T23" i="8"/>
  <c r="L23" i="8"/>
  <c r="T22" i="8"/>
  <c r="X22" i="8" s="1"/>
  <c r="Y22" i="8" s="1"/>
  <c r="L22" i="8"/>
  <c r="M22" i="8" s="1"/>
  <c r="T21" i="8"/>
  <c r="L21" i="8"/>
  <c r="T20" i="8"/>
  <c r="X20" i="8" s="1"/>
  <c r="Y20" i="8" s="1"/>
  <c r="L20" i="8"/>
  <c r="T19" i="8"/>
  <c r="R19" i="8" s="1"/>
  <c r="S19" i="8" s="1"/>
  <c r="L19" i="8"/>
  <c r="M19" i="8" s="1"/>
  <c r="T18" i="8"/>
  <c r="X18" i="8" s="1"/>
  <c r="Y18" i="8" s="1"/>
  <c r="L18" i="8"/>
  <c r="T17" i="8"/>
  <c r="X17" i="8" s="1"/>
  <c r="Y17" i="8" s="1"/>
  <c r="L17" i="8"/>
  <c r="M17" i="8" s="1"/>
  <c r="T16" i="8"/>
  <c r="L16" i="8"/>
  <c r="T15" i="8"/>
  <c r="R15" i="8" s="1"/>
  <c r="L15" i="8"/>
  <c r="M15" i="8" s="1"/>
  <c r="T14" i="8"/>
  <c r="R14" i="8" s="1"/>
  <c r="S14" i="8" s="1"/>
  <c r="L14" i="8"/>
  <c r="T13" i="8"/>
  <c r="L13" i="8"/>
  <c r="M13" i="8" s="1"/>
  <c r="T12" i="8"/>
  <c r="X12" i="8" s="1"/>
  <c r="Y12" i="8" s="1"/>
  <c r="L12" i="8"/>
  <c r="M12" i="8" s="1"/>
  <c r="T11" i="8"/>
  <c r="X11" i="8" s="1"/>
  <c r="Y11" i="8" s="1"/>
  <c r="L11" i="8"/>
  <c r="T10" i="8"/>
  <c r="X10" i="8" s="1"/>
  <c r="Y10" i="8" s="1"/>
  <c r="L10" i="8"/>
  <c r="T9" i="8"/>
  <c r="R9" i="8" s="1"/>
  <c r="L9" i="8"/>
  <c r="M9" i="8" s="1"/>
  <c r="T8" i="8"/>
  <c r="X8" i="8" s="1"/>
  <c r="Y8" i="8" s="1"/>
  <c r="L8" i="8"/>
  <c r="M8" i="8" s="1"/>
  <c r="T7" i="8"/>
  <c r="X7" i="8" s="1"/>
  <c r="Y7" i="8" s="1"/>
  <c r="L7" i="8"/>
  <c r="M7" i="8" s="1"/>
  <c r="T6" i="8"/>
  <c r="X6" i="8" s="1"/>
  <c r="Y6" i="8" s="1"/>
  <c r="L6" i="8"/>
  <c r="T5" i="8"/>
  <c r="X5" i="8" s="1"/>
  <c r="Y5" i="8" s="1"/>
  <c r="L5" i="8"/>
  <c r="T4" i="8"/>
  <c r="L4" i="8"/>
  <c r="T3" i="8"/>
  <c r="R3" i="8" s="1"/>
  <c r="L3" i="8"/>
  <c r="X81" i="7"/>
  <c r="Y81" i="7" s="1"/>
  <c r="S81" i="7"/>
  <c r="T80" i="7"/>
  <c r="X80" i="7" s="1"/>
  <c r="Y80" i="7" s="1"/>
  <c r="L80" i="7"/>
  <c r="M80" i="7" s="1"/>
  <c r="T79" i="7"/>
  <c r="X79" i="7" s="1"/>
  <c r="Y79" i="7" s="1"/>
  <c r="L79" i="7"/>
  <c r="T78" i="7"/>
  <c r="X78" i="7" s="1"/>
  <c r="Y78" i="7" s="1"/>
  <c r="L78" i="7"/>
  <c r="M78" i="7" s="1"/>
  <c r="T77" i="7"/>
  <c r="X77" i="7" s="1"/>
  <c r="Y77" i="7" s="1"/>
  <c r="L77" i="7"/>
  <c r="T76" i="7"/>
  <c r="X76" i="7" s="1"/>
  <c r="Y76" i="7" s="1"/>
  <c r="L76" i="7"/>
  <c r="M76" i="7" s="1"/>
  <c r="T75" i="7"/>
  <c r="X75" i="7" s="1"/>
  <c r="Y75" i="7" s="1"/>
  <c r="L75" i="7"/>
  <c r="T74" i="7"/>
  <c r="X74" i="7" s="1"/>
  <c r="Y74" i="7" s="1"/>
  <c r="L74" i="7"/>
  <c r="T73" i="7"/>
  <c r="X73" i="7" s="1"/>
  <c r="Y73" i="7" s="1"/>
  <c r="L73" i="7"/>
  <c r="M73" i="7" s="1"/>
  <c r="T72" i="7"/>
  <c r="X72" i="7" s="1"/>
  <c r="Y72" i="7" s="1"/>
  <c r="L72" i="7"/>
  <c r="T71" i="7"/>
  <c r="X71" i="7" s="1"/>
  <c r="Y71" i="7" s="1"/>
  <c r="L71" i="7"/>
  <c r="M71" i="7" s="1"/>
  <c r="T70" i="7"/>
  <c r="X70" i="7" s="1"/>
  <c r="Y70" i="7" s="1"/>
  <c r="L70" i="7"/>
  <c r="M70" i="7" s="1"/>
  <c r="T69" i="7"/>
  <c r="X69" i="7" s="1"/>
  <c r="Y69" i="7" s="1"/>
  <c r="L69" i="7"/>
  <c r="T68" i="7"/>
  <c r="X68" i="7" s="1"/>
  <c r="Y68" i="7" s="1"/>
  <c r="L68" i="7"/>
  <c r="T67" i="7"/>
  <c r="R67" i="7" s="1"/>
  <c r="L67" i="7"/>
  <c r="T66" i="7"/>
  <c r="L66" i="7"/>
  <c r="T65" i="7"/>
  <c r="X65" i="7" s="1"/>
  <c r="Y65" i="7" s="1"/>
  <c r="L65" i="7"/>
  <c r="M65" i="7" s="1"/>
  <c r="T64" i="7"/>
  <c r="X64" i="7" s="1"/>
  <c r="Y64" i="7" s="1"/>
  <c r="L64" i="7"/>
  <c r="T63" i="7"/>
  <c r="X63" i="7" s="1"/>
  <c r="Y63" i="7" s="1"/>
  <c r="L63" i="7"/>
  <c r="T62" i="7"/>
  <c r="R62" i="7" s="1"/>
  <c r="S62" i="7" s="1"/>
  <c r="L62" i="7"/>
  <c r="M62" i="7" s="1"/>
  <c r="T61" i="7"/>
  <c r="R61" i="7" s="1"/>
  <c r="S61" i="7" s="1"/>
  <c r="L61" i="7"/>
  <c r="M61" i="7" s="1"/>
  <c r="T60" i="7"/>
  <c r="R60" i="7" s="1"/>
  <c r="S60" i="7" s="1"/>
  <c r="L60" i="7"/>
  <c r="T59" i="7"/>
  <c r="X59" i="7" s="1"/>
  <c r="Y59" i="7" s="1"/>
  <c r="L59" i="7"/>
  <c r="T58" i="7"/>
  <c r="R58" i="7" s="1"/>
  <c r="S58" i="7" s="1"/>
  <c r="L58" i="7"/>
  <c r="T57" i="7"/>
  <c r="R57" i="7" s="1"/>
  <c r="L57" i="7"/>
  <c r="T56" i="7"/>
  <c r="R56" i="7" s="1"/>
  <c r="S56" i="7" s="1"/>
  <c r="L56" i="7"/>
  <c r="T55" i="7"/>
  <c r="R55" i="7" s="1"/>
  <c r="S55" i="7" s="1"/>
  <c r="L55" i="7"/>
  <c r="T54" i="7"/>
  <c r="R54" i="7" s="1"/>
  <c r="S54" i="7" s="1"/>
  <c r="L54" i="7"/>
  <c r="T53" i="7"/>
  <c r="X53" i="7" s="1"/>
  <c r="Y53" i="7" s="1"/>
  <c r="L53" i="7"/>
  <c r="M53" i="7" s="1"/>
  <c r="T52" i="7"/>
  <c r="X52" i="7" s="1"/>
  <c r="Y52" i="7" s="1"/>
  <c r="L52" i="7"/>
  <c r="T51" i="7"/>
  <c r="R51" i="7" s="1"/>
  <c r="L51" i="7"/>
  <c r="T50" i="7"/>
  <c r="X50" i="7" s="1"/>
  <c r="Y50" i="7" s="1"/>
  <c r="L50" i="7"/>
  <c r="T49" i="7"/>
  <c r="R49" i="7" s="1"/>
  <c r="L49" i="7"/>
  <c r="T48" i="7"/>
  <c r="L48" i="7"/>
  <c r="M48" i="7" s="1"/>
  <c r="T47" i="7"/>
  <c r="R47" i="7" s="1"/>
  <c r="L47" i="7"/>
  <c r="X46" i="7"/>
  <c r="Y46" i="7" s="1"/>
  <c r="T46" i="7"/>
  <c r="R46" i="7" s="1"/>
  <c r="L46" i="7"/>
  <c r="T45" i="7"/>
  <c r="R45" i="7" s="1"/>
  <c r="L45" i="7"/>
  <c r="M45" i="7" s="1"/>
  <c r="T44" i="7"/>
  <c r="X44" i="7" s="1"/>
  <c r="Y44" i="7" s="1"/>
  <c r="L44" i="7"/>
  <c r="M44" i="7" s="1"/>
  <c r="T43" i="7"/>
  <c r="X43" i="7" s="1"/>
  <c r="Y43" i="7" s="1"/>
  <c r="L43" i="7"/>
  <c r="T42" i="7"/>
  <c r="R42" i="7" s="1"/>
  <c r="L42" i="7"/>
  <c r="T41" i="7"/>
  <c r="X41" i="7" s="1"/>
  <c r="Y41" i="7" s="1"/>
  <c r="L41" i="7"/>
  <c r="M41" i="7" s="1"/>
  <c r="T40" i="7"/>
  <c r="R40" i="7" s="1"/>
  <c r="L40" i="7"/>
  <c r="T39" i="7"/>
  <c r="X39" i="7" s="1"/>
  <c r="Y39" i="7" s="1"/>
  <c r="L39" i="7"/>
  <c r="M39" i="7" s="1"/>
  <c r="T38" i="7"/>
  <c r="X38" i="7" s="1"/>
  <c r="Y38" i="7" s="1"/>
  <c r="L38" i="7"/>
  <c r="M38" i="7" s="1"/>
  <c r="T37" i="7"/>
  <c r="X37" i="7" s="1"/>
  <c r="Y37" i="7" s="1"/>
  <c r="L37" i="7"/>
  <c r="M37" i="7" s="1"/>
  <c r="T36" i="7"/>
  <c r="X36" i="7" s="1"/>
  <c r="Y36" i="7" s="1"/>
  <c r="L36" i="7"/>
  <c r="T35" i="7"/>
  <c r="X35" i="7" s="1"/>
  <c r="Y35" i="7" s="1"/>
  <c r="L35" i="7"/>
  <c r="M35" i="7" s="1"/>
  <c r="T34" i="7"/>
  <c r="X34" i="7" s="1"/>
  <c r="Y34" i="7" s="1"/>
  <c r="L34" i="7"/>
  <c r="M34" i="7" s="1"/>
  <c r="T33" i="7"/>
  <c r="X33" i="7" s="1"/>
  <c r="Y33" i="7" s="1"/>
  <c r="L33" i="7"/>
  <c r="T32" i="7"/>
  <c r="X32" i="7" s="1"/>
  <c r="Y32" i="7" s="1"/>
  <c r="L32" i="7"/>
  <c r="M32" i="7" s="1"/>
  <c r="T31" i="7"/>
  <c r="X31" i="7" s="1"/>
  <c r="Y31" i="7" s="1"/>
  <c r="L31" i="7"/>
  <c r="M31" i="7" s="1"/>
  <c r="T30" i="7"/>
  <c r="X30" i="7" s="1"/>
  <c r="Y30" i="7" s="1"/>
  <c r="L30" i="7"/>
  <c r="M30" i="7" s="1"/>
  <c r="T29" i="7"/>
  <c r="X29" i="7" s="1"/>
  <c r="Y29" i="7" s="1"/>
  <c r="L29" i="7"/>
  <c r="M29" i="7" s="1"/>
  <c r="T28" i="7"/>
  <c r="L28" i="7"/>
  <c r="M28" i="7" s="1"/>
  <c r="T27" i="7"/>
  <c r="X27" i="7" s="1"/>
  <c r="Y27" i="7" s="1"/>
  <c r="L27" i="7"/>
  <c r="T26" i="7"/>
  <c r="X26" i="7" s="1"/>
  <c r="Y26" i="7" s="1"/>
  <c r="L26" i="7"/>
  <c r="T25" i="7"/>
  <c r="M25" i="7"/>
  <c r="T24" i="7"/>
  <c r="X24" i="7" s="1"/>
  <c r="Y24" i="7" s="1"/>
  <c r="L24" i="7"/>
  <c r="M24" i="7" s="1"/>
  <c r="T23" i="7"/>
  <c r="L23" i="7"/>
  <c r="T22" i="7"/>
  <c r="X22" i="7" s="1"/>
  <c r="Y22" i="7" s="1"/>
  <c r="L22" i="7"/>
  <c r="M22" i="7" s="1"/>
  <c r="T21" i="7"/>
  <c r="L21" i="7"/>
  <c r="T20" i="7"/>
  <c r="X20" i="7" s="1"/>
  <c r="Y20" i="7" s="1"/>
  <c r="L20" i="7"/>
  <c r="M20" i="7" s="1"/>
  <c r="T19" i="7"/>
  <c r="L19" i="7"/>
  <c r="T18" i="7"/>
  <c r="X18" i="7" s="1"/>
  <c r="Y18" i="7" s="1"/>
  <c r="L18" i="7"/>
  <c r="M18" i="7" s="1"/>
  <c r="T17" i="7"/>
  <c r="X17" i="7" s="1"/>
  <c r="Y17" i="7" s="1"/>
  <c r="L17" i="7"/>
  <c r="M17" i="7" s="1"/>
  <c r="T16" i="7"/>
  <c r="X16" i="7" s="1"/>
  <c r="Y16" i="7" s="1"/>
  <c r="L16" i="7"/>
  <c r="M16" i="7" s="1"/>
  <c r="T15" i="7"/>
  <c r="X15" i="7" s="1"/>
  <c r="Y15" i="7" s="1"/>
  <c r="L15" i="7"/>
  <c r="M15" i="7" s="1"/>
  <c r="T14" i="7"/>
  <c r="X14" i="7" s="1"/>
  <c r="Y14" i="7" s="1"/>
  <c r="L14" i="7"/>
  <c r="M14" i="7" s="1"/>
  <c r="T13" i="7"/>
  <c r="X13" i="7" s="1"/>
  <c r="Y13" i="7" s="1"/>
  <c r="L13" i="7"/>
  <c r="T12" i="7"/>
  <c r="X12" i="7" s="1"/>
  <c r="Y12" i="7" s="1"/>
  <c r="L12" i="7"/>
  <c r="T11" i="7"/>
  <c r="X11" i="7" s="1"/>
  <c r="Y11" i="7" s="1"/>
  <c r="L11" i="7"/>
  <c r="T162" i="6"/>
  <c r="L162" i="6"/>
  <c r="M162" i="6" s="1"/>
  <c r="T161" i="6"/>
  <c r="L161" i="6"/>
  <c r="T160" i="6"/>
  <c r="X160" i="6" s="1"/>
  <c r="Y160" i="6" s="1"/>
  <c r="L160" i="6"/>
  <c r="T159" i="6"/>
  <c r="R159" i="6" s="1"/>
  <c r="S159" i="6" s="1"/>
  <c r="L159" i="6"/>
  <c r="T158" i="6"/>
  <c r="R158" i="6" s="1"/>
  <c r="S158" i="6" s="1"/>
  <c r="L158" i="6"/>
  <c r="M158" i="6" s="1"/>
  <c r="T157" i="6"/>
  <c r="X157" i="6" s="1"/>
  <c r="Y157" i="6" s="1"/>
  <c r="L157" i="6"/>
  <c r="T156" i="6"/>
  <c r="L156" i="6"/>
  <c r="T155" i="6"/>
  <c r="R155" i="6" s="1"/>
  <c r="L155" i="6"/>
  <c r="T154" i="6"/>
  <c r="R154" i="6" s="1"/>
  <c r="S154" i="6" s="1"/>
  <c r="L154" i="6"/>
  <c r="T153" i="6"/>
  <c r="R153" i="6" s="1"/>
  <c r="L153" i="6"/>
  <c r="T152" i="6"/>
  <c r="X152" i="6" s="1"/>
  <c r="Y152" i="6" s="1"/>
  <c r="L152" i="6"/>
  <c r="M152" i="6" s="1"/>
  <c r="T151" i="6"/>
  <c r="R151" i="6" s="1"/>
  <c r="L151" i="6"/>
  <c r="T150" i="6"/>
  <c r="X150" i="6" s="1"/>
  <c r="Y150" i="6" s="1"/>
  <c r="L150" i="6"/>
  <c r="T149" i="6"/>
  <c r="R149" i="6" s="1"/>
  <c r="L149" i="6"/>
  <c r="M149" i="6" s="1"/>
  <c r="T148" i="6"/>
  <c r="L148" i="6"/>
  <c r="T147" i="6"/>
  <c r="R147" i="6" s="1"/>
  <c r="S147" i="6" s="1"/>
  <c r="L147" i="6"/>
  <c r="T146" i="6"/>
  <c r="X146" i="6" s="1"/>
  <c r="Y146" i="6" s="1"/>
  <c r="L146" i="6"/>
  <c r="T145" i="6"/>
  <c r="L145" i="6"/>
  <c r="T144" i="6"/>
  <c r="L144" i="6"/>
  <c r="T143" i="6"/>
  <c r="X143" i="6" s="1"/>
  <c r="Y143" i="6" s="1"/>
  <c r="L143" i="6"/>
  <c r="M143" i="6" s="1"/>
  <c r="T142" i="6"/>
  <c r="X142" i="6" s="1"/>
  <c r="Y142" i="6" s="1"/>
  <c r="L142" i="6"/>
  <c r="M142" i="6" s="1"/>
  <c r="T141" i="6"/>
  <c r="L141" i="6"/>
  <c r="M141" i="6" s="1"/>
  <c r="T140" i="6"/>
  <c r="X140" i="6" s="1"/>
  <c r="Y140" i="6" s="1"/>
  <c r="L140" i="6"/>
  <c r="T139" i="6"/>
  <c r="R139" i="6" s="1"/>
  <c r="L139" i="6"/>
  <c r="T138" i="6"/>
  <c r="R138" i="6" s="1"/>
  <c r="L138" i="6"/>
  <c r="M138" i="6" s="1"/>
  <c r="T137" i="6"/>
  <c r="X137" i="6" s="1"/>
  <c r="Y137" i="6" s="1"/>
  <c r="L137" i="6"/>
  <c r="M137" i="6" s="1"/>
  <c r="T136" i="6"/>
  <c r="X136" i="6" s="1"/>
  <c r="Y136" i="6" s="1"/>
  <c r="L136" i="6"/>
  <c r="T135" i="6"/>
  <c r="M135" i="6"/>
  <c r="T134" i="6"/>
  <c r="X134" i="6" s="1"/>
  <c r="Y134" i="6" s="1"/>
  <c r="M134" i="6"/>
  <c r="T133" i="6"/>
  <c r="X133" i="6" s="1"/>
  <c r="Y133" i="6" s="1"/>
  <c r="L133" i="6"/>
  <c r="M133" i="6" s="1"/>
  <c r="T132" i="6"/>
  <c r="X132" i="6" s="1"/>
  <c r="Y132" i="6" s="1"/>
  <c r="L132" i="6"/>
  <c r="M132" i="6" s="1"/>
  <c r="T131" i="6"/>
  <c r="X131" i="6" s="1"/>
  <c r="Y131" i="6" s="1"/>
  <c r="L131" i="6"/>
  <c r="M131" i="6" s="1"/>
  <c r="T130" i="6"/>
  <c r="X130" i="6" s="1"/>
  <c r="Y130" i="6" s="1"/>
  <c r="L130" i="6"/>
  <c r="M130" i="6" s="1"/>
  <c r="T129" i="6"/>
  <c r="X129" i="6" s="1"/>
  <c r="Y129" i="6" s="1"/>
  <c r="L129" i="6"/>
  <c r="T128" i="6"/>
  <c r="X128" i="6" s="1"/>
  <c r="Y128" i="6" s="1"/>
  <c r="L128" i="6"/>
  <c r="M128" i="6" s="1"/>
  <c r="T127" i="6"/>
  <c r="X127" i="6" s="1"/>
  <c r="Y127" i="6" s="1"/>
  <c r="L127" i="6"/>
  <c r="T126" i="6"/>
  <c r="X126" i="6" s="1"/>
  <c r="Y126" i="6" s="1"/>
  <c r="L126" i="6"/>
  <c r="T125" i="6"/>
  <c r="R125" i="6" s="1"/>
  <c r="L125" i="6"/>
  <c r="T10" i="9"/>
  <c r="X10" i="9" s="1"/>
  <c r="Y10" i="9" s="1"/>
  <c r="L10" i="9"/>
  <c r="T9" i="9"/>
  <c r="X9" i="9" s="1"/>
  <c r="Y9" i="9" s="1"/>
  <c r="L9" i="9"/>
  <c r="T8" i="9"/>
  <c r="R8" i="9" s="1"/>
  <c r="L8" i="9"/>
  <c r="T7" i="9"/>
  <c r="X7" i="9" s="1"/>
  <c r="Y7" i="9" s="1"/>
  <c r="L7" i="9"/>
  <c r="M7" i="9" s="1"/>
  <c r="T6" i="9"/>
  <c r="X6" i="9" s="1"/>
  <c r="Y6" i="9" s="1"/>
  <c r="L6" i="9"/>
  <c r="T5" i="9"/>
  <c r="X5" i="9" s="1"/>
  <c r="Y5" i="9" s="1"/>
  <c r="L5" i="9"/>
  <c r="M5" i="9" s="1"/>
  <c r="T4" i="9"/>
  <c r="X4" i="9" s="1"/>
  <c r="Y4" i="9" s="1"/>
  <c r="L4" i="9"/>
  <c r="T3" i="9"/>
  <c r="R3" i="9" s="1"/>
  <c r="L3" i="9"/>
  <c r="Y10" i="7"/>
  <c r="R10" i="7"/>
  <c r="L10" i="7"/>
  <c r="Y9" i="7"/>
  <c r="R9" i="7"/>
  <c r="S9" i="7" s="1"/>
  <c r="L9" i="7"/>
  <c r="Y8" i="7"/>
  <c r="S8" i="7"/>
  <c r="L8" i="7"/>
  <c r="X7" i="7"/>
  <c r="Y7" i="7" s="1"/>
  <c r="S7" i="7"/>
  <c r="X6" i="7"/>
  <c r="Y6" i="7" s="1"/>
  <c r="S6" i="7"/>
  <c r="X5" i="7"/>
  <c r="Y5" i="7" s="1"/>
  <c r="T5" i="7"/>
  <c r="S5" i="7"/>
  <c r="X4" i="7"/>
  <c r="Y4" i="7" s="1"/>
  <c r="S4" i="7"/>
  <c r="X3" i="7"/>
  <c r="Y3" i="7" s="1"/>
  <c r="S3" i="7"/>
  <c r="K3" i="7"/>
  <c r="T124" i="6"/>
  <c r="R124" i="6" s="1"/>
  <c r="M124" i="6"/>
  <c r="T123" i="6"/>
  <c r="R123" i="6" s="1"/>
  <c r="L123" i="6"/>
  <c r="M123" i="6" s="1"/>
  <c r="T122" i="6"/>
  <c r="X122" i="6" s="1"/>
  <c r="Y122" i="6" s="1"/>
  <c r="L122" i="6"/>
  <c r="T121" i="6"/>
  <c r="R121" i="6" s="1"/>
  <c r="L121" i="6"/>
  <c r="T120" i="6"/>
  <c r="R120" i="6" s="1"/>
  <c r="L120" i="6"/>
  <c r="M120" i="6" s="1"/>
  <c r="T119" i="6"/>
  <c r="X119" i="6" s="1"/>
  <c r="Y119" i="6" s="1"/>
  <c r="L119" i="6"/>
  <c r="T118" i="6"/>
  <c r="R118" i="6" s="1"/>
  <c r="L118" i="6"/>
  <c r="M118" i="6" s="1"/>
  <c r="X117" i="6"/>
  <c r="Y117" i="6" s="1"/>
  <c r="S117" i="6"/>
  <c r="L117" i="6"/>
  <c r="T116" i="6"/>
  <c r="R116" i="6" s="1"/>
  <c r="L116" i="6"/>
  <c r="T115" i="6"/>
  <c r="X115" i="6" s="1"/>
  <c r="Y115" i="6" s="1"/>
  <c r="L115" i="6"/>
  <c r="T114" i="6"/>
  <c r="R114" i="6" s="1"/>
  <c r="L114" i="6"/>
  <c r="T113" i="6"/>
  <c r="X113" i="6" s="1"/>
  <c r="Y113" i="6" s="1"/>
  <c r="L113" i="6"/>
  <c r="T112" i="6"/>
  <c r="X112" i="6" s="1"/>
  <c r="Y112" i="6" s="1"/>
  <c r="L112" i="6"/>
  <c r="T111" i="6"/>
  <c r="R111" i="6" s="1"/>
  <c r="L111" i="6"/>
  <c r="T110" i="6"/>
  <c r="X110" i="6" s="1"/>
  <c r="Y110" i="6" s="1"/>
  <c r="L110" i="6"/>
  <c r="T109" i="6"/>
  <c r="R109" i="6" s="1"/>
  <c r="L109" i="6"/>
  <c r="T108" i="6"/>
  <c r="X108" i="6" s="1"/>
  <c r="Y108" i="6" s="1"/>
  <c r="L108" i="6"/>
  <c r="T107" i="6"/>
  <c r="R107" i="6" s="1"/>
  <c r="L107" i="6"/>
  <c r="T106" i="6"/>
  <c r="X106" i="6" s="1"/>
  <c r="Y106" i="6" s="1"/>
  <c r="L106" i="6"/>
  <c r="T105" i="6"/>
  <c r="X105" i="6" s="1"/>
  <c r="Y105" i="6" s="1"/>
  <c r="L105" i="6"/>
  <c r="T104" i="6"/>
  <c r="X104" i="6" s="1"/>
  <c r="Y104" i="6" s="1"/>
  <c r="L104" i="6"/>
  <c r="T103" i="6"/>
  <c r="R103" i="6" s="1"/>
  <c r="L103" i="6"/>
  <c r="M103" i="6" s="1"/>
  <c r="T102" i="6"/>
  <c r="X102" i="6" s="1"/>
  <c r="Y102" i="6" s="1"/>
  <c r="L102" i="6"/>
  <c r="T101" i="6"/>
  <c r="R101" i="6" s="1"/>
  <c r="L101" i="6"/>
  <c r="T100" i="6"/>
  <c r="R100" i="6" s="1"/>
  <c r="L100" i="6"/>
  <c r="M100" i="6" s="1"/>
  <c r="T99" i="6"/>
  <c r="X99" i="6" s="1"/>
  <c r="Y99" i="6" s="1"/>
  <c r="L99" i="6"/>
  <c r="T98" i="6"/>
  <c r="R98" i="6" s="1"/>
  <c r="L98" i="6"/>
  <c r="T97" i="6"/>
  <c r="X97" i="6" s="1"/>
  <c r="Y97" i="6" s="1"/>
  <c r="L97" i="6"/>
  <c r="M97" i="6" s="1"/>
  <c r="T96" i="6"/>
  <c r="X96" i="6" s="1"/>
  <c r="Y96" i="6" s="1"/>
  <c r="L96" i="6"/>
  <c r="T95" i="6"/>
  <c r="X95" i="6" s="1"/>
  <c r="Y95" i="6" s="1"/>
  <c r="L95" i="6"/>
  <c r="T94" i="6"/>
  <c r="X94" i="6" s="1"/>
  <c r="Y94" i="6" s="1"/>
  <c r="L94" i="6"/>
  <c r="M94" i="6" s="1"/>
  <c r="T93" i="6"/>
  <c r="X93" i="6" s="1"/>
  <c r="Y93" i="6" s="1"/>
  <c r="L93" i="6"/>
  <c r="T92" i="6"/>
  <c r="R92" i="6" s="1"/>
  <c r="L92" i="6"/>
  <c r="T91" i="6"/>
  <c r="R91" i="6" s="1"/>
  <c r="L91" i="6"/>
  <c r="T90" i="6"/>
  <c r="X90" i="6" s="1"/>
  <c r="Y90" i="6" s="1"/>
  <c r="L90" i="6"/>
  <c r="T89" i="6"/>
  <c r="R89" i="6" s="1"/>
  <c r="L89" i="6"/>
  <c r="T88" i="6"/>
  <c r="R88" i="6" s="1"/>
  <c r="L88" i="6"/>
  <c r="T87" i="6"/>
  <c r="X87" i="6" s="1"/>
  <c r="Y87" i="6" s="1"/>
  <c r="L87" i="6"/>
  <c r="T86" i="6"/>
  <c r="X86" i="6" s="1"/>
  <c r="Y86" i="6" s="1"/>
  <c r="L86" i="6"/>
  <c r="T85" i="6"/>
  <c r="X85" i="6" s="1"/>
  <c r="Y85" i="6" s="1"/>
  <c r="L85" i="6"/>
  <c r="M85" i="6" s="1"/>
  <c r="T84" i="6"/>
  <c r="X84" i="6" s="1"/>
  <c r="Y84" i="6" s="1"/>
  <c r="L84" i="6"/>
  <c r="T83" i="6"/>
  <c r="R83" i="6" s="1"/>
  <c r="L83" i="6"/>
  <c r="T82" i="6"/>
  <c r="X82" i="6" s="1"/>
  <c r="Y82" i="6" s="1"/>
  <c r="L82" i="6"/>
  <c r="M82" i="6" s="1"/>
  <c r="T81" i="6"/>
  <c r="X81" i="6" s="1"/>
  <c r="Y81" i="6" s="1"/>
  <c r="L81" i="6"/>
  <c r="T80" i="6"/>
  <c r="R80" i="6" s="1"/>
  <c r="L80" i="6"/>
  <c r="T79" i="6"/>
  <c r="R79" i="6" s="1"/>
  <c r="L79" i="6"/>
  <c r="M79" i="6" s="1"/>
  <c r="T78" i="6"/>
  <c r="X78" i="6" s="1"/>
  <c r="Y78" i="6" s="1"/>
  <c r="L78" i="6"/>
  <c r="T77" i="6"/>
  <c r="R77" i="6" s="1"/>
  <c r="L77" i="6"/>
  <c r="T76" i="6"/>
  <c r="R76" i="6" s="1"/>
  <c r="L76" i="6"/>
  <c r="M76" i="6" s="1"/>
  <c r="T75" i="6"/>
  <c r="X75" i="6" s="1"/>
  <c r="Y75" i="6" s="1"/>
  <c r="L75" i="6"/>
  <c r="T74" i="6"/>
  <c r="X74" i="6" s="1"/>
  <c r="Y74" i="6" s="1"/>
  <c r="L74" i="6"/>
  <c r="T73" i="6"/>
  <c r="R73" i="6" s="1"/>
  <c r="L73" i="6"/>
  <c r="M73" i="6" s="1"/>
  <c r="X72" i="6"/>
  <c r="Y72" i="6" s="1"/>
  <c r="S72" i="6"/>
  <c r="L72" i="6"/>
  <c r="T71" i="6"/>
  <c r="R71" i="6" s="1"/>
  <c r="L71" i="6"/>
  <c r="T70" i="6"/>
  <c r="X70" i="6" s="1"/>
  <c r="Y70" i="6" s="1"/>
  <c r="L70" i="6"/>
  <c r="T69" i="6"/>
  <c r="R69" i="6" s="1"/>
  <c r="L69" i="6"/>
  <c r="M69" i="6" s="1"/>
  <c r="T68" i="6"/>
  <c r="R68" i="6" s="1"/>
  <c r="S68" i="6" s="1"/>
  <c r="L68" i="6"/>
  <c r="T67" i="6"/>
  <c r="X67" i="6" s="1"/>
  <c r="Y67" i="6" s="1"/>
  <c r="L67" i="6"/>
  <c r="T66" i="6"/>
  <c r="R66" i="6" s="1"/>
  <c r="L66" i="6"/>
  <c r="T65" i="6"/>
  <c r="R65" i="6" s="1"/>
  <c r="L65" i="6"/>
  <c r="M65" i="6" s="1"/>
  <c r="T64" i="6"/>
  <c r="X64" i="6" s="1"/>
  <c r="Y64" i="6" s="1"/>
  <c r="L64" i="6"/>
  <c r="T63" i="6"/>
  <c r="X63" i="6" s="1"/>
  <c r="Y63" i="6" s="1"/>
  <c r="L63" i="6"/>
  <c r="T62" i="6"/>
  <c r="R62" i="6" s="1"/>
  <c r="L62" i="6"/>
  <c r="M62" i="6" s="1"/>
  <c r="T61" i="6"/>
  <c r="X61" i="6" s="1"/>
  <c r="Y61" i="6" s="1"/>
  <c r="L61" i="6"/>
  <c r="T60" i="6"/>
  <c r="X60" i="6" s="1"/>
  <c r="Y60" i="6" s="1"/>
  <c r="L60" i="6"/>
  <c r="T59" i="6"/>
  <c r="R59" i="6" s="1"/>
  <c r="L59" i="6"/>
  <c r="T58" i="6"/>
  <c r="X58" i="6" s="1"/>
  <c r="Y58" i="6" s="1"/>
  <c r="L58" i="6"/>
  <c r="T57" i="6"/>
  <c r="X57" i="6" s="1"/>
  <c r="Y57" i="6" s="1"/>
  <c r="L57" i="6"/>
  <c r="W56" i="6"/>
  <c r="T56" i="6" s="1"/>
  <c r="L56" i="6"/>
  <c r="T55" i="6"/>
  <c r="X55" i="6" s="1"/>
  <c r="Y55" i="6" s="1"/>
  <c r="T54" i="6"/>
  <c r="R54" i="6" s="1"/>
  <c r="L54" i="6"/>
  <c r="M54" i="6" s="1"/>
  <c r="T53" i="6"/>
  <c r="X53" i="6" s="1"/>
  <c r="Y53" i="6" s="1"/>
  <c r="L53" i="6"/>
  <c r="M53" i="6" s="1"/>
  <c r="T52" i="6"/>
  <c r="R52" i="6" s="1"/>
  <c r="L52" i="6"/>
  <c r="W51" i="6"/>
  <c r="T51" i="6" s="1"/>
  <c r="X51" i="6" s="1"/>
  <c r="Y51" i="6" s="1"/>
  <c r="L51" i="6"/>
  <c r="T50" i="6"/>
  <c r="R50" i="6" s="1"/>
  <c r="L50" i="6"/>
  <c r="T49" i="6"/>
  <c r="R49" i="6" s="1"/>
  <c r="L49" i="6"/>
  <c r="T48" i="6"/>
  <c r="R48" i="6" s="1"/>
  <c r="L48" i="6"/>
  <c r="T47" i="6"/>
  <c r="R47" i="6" s="1"/>
  <c r="L47" i="6"/>
  <c r="M47" i="6" s="1"/>
  <c r="T46" i="6"/>
  <c r="X46" i="6" s="1"/>
  <c r="Y46" i="6" s="1"/>
  <c r="L46" i="6"/>
  <c r="T45" i="6"/>
  <c r="X45" i="6" s="1"/>
  <c r="Y45" i="6" s="1"/>
  <c r="L45" i="6"/>
  <c r="M45" i="6" s="1"/>
  <c r="T44" i="6"/>
  <c r="R44" i="6" s="1"/>
  <c r="S44" i="6" s="1"/>
  <c r="L44" i="6"/>
  <c r="M44" i="6" s="1"/>
  <c r="T43" i="6"/>
  <c r="R43" i="6" s="1"/>
  <c r="L43" i="6"/>
  <c r="M43" i="6" s="1"/>
  <c r="T42" i="6"/>
  <c r="R42" i="6" s="1"/>
  <c r="L42" i="6"/>
  <c r="T41" i="6"/>
  <c r="X41" i="6" s="1"/>
  <c r="Y41" i="6" s="1"/>
  <c r="L41" i="6"/>
  <c r="M41" i="6" s="1"/>
  <c r="X40" i="6"/>
  <c r="Y40" i="6" s="1"/>
  <c r="R40" i="6"/>
  <c r="L40" i="6"/>
  <c r="T39" i="6"/>
  <c r="R39" i="6" s="1"/>
  <c r="L39" i="6"/>
  <c r="X38" i="6"/>
  <c r="Y38" i="6" s="1"/>
  <c r="R38" i="6"/>
  <c r="S38" i="6" s="1"/>
  <c r="L38" i="6"/>
  <c r="T37" i="6"/>
  <c r="R37" i="6" s="1"/>
  <c r="L37" i="6"/>
  <c r="M37" i="6" s="1"/>
  <c r="X36" i="6"/>
  <c r="Y36" i="6" s="1"/>
  <c r="R36" i="6"/>
  <c r="L36" i="6"/>
  <c r="M36" i="6" s="1"/>
  <c r="X35" i="6"/>
  <c r="Y35" i="6" s="1"/>
  <c r="R35" i="6"/>
  <c r="L35" i="6"/>
  <c r="M35" i="6" s="1"/>
  <c r="T34" i="6"/>
  <c r="X34" i="6" s="1"/>
  <c r="Y34" i="6" s="1"/>
  <c r="L34" i="6"/>
  <c r="T33" i="6"/>
  <c r="X33" i="6" s="1"/>
  <c r="Y33" i="6" s="1"/>
  <c r="L33" i="6"/>
  <c r="X32" i="6"/>
  <c r="Y32" i="6" s="1"/>
  <c r="R32" i="6"/>
  <c r="L32" i="6"/>
  <c r="X31" i="6"/>
  <c r="Y31" i="6" s="1"/>
  <c r="R31" i="6"/>
  <c r="S31" i="6" s="1"/>
  <c r="L31" i="6"/>
  <c r="T30" i="6"/>
  <c r="R30" i="6" s="1"/>
  <c r="L30" i="6"/>
  <c r="M30" i="6" s="1"/>
  <c r="X29" i="6"/>
  <c r="Y29" i="6" s="1"/>
  <c r="R29" i="6"/>
  <c r="L29" i="6"/>
  <c r="X28" i="6"/>
  <c r="Y28" i="6" s="1"/>
  <c r="R28" i="6"/>
  <c r="L28" i="6"/>
  <c r="M28" i="6" s="1"/>
  <c r="Y27" i="6"/>
  <c r="T27" i="6"/>
  <c r="R27" i="6" s="1"/>
  <c r="T26" i="6"/>
  <c r="R26" i="6" s="1"/>
  <c r="T25" i="6"/>
  <c r="X25" i="6" s="1"/>
  <c r="Y25" i="6" s="1"/>
  <c r="X24" i="6"/>
  <c r="Y24" i="6" s="1"/>
  <c r="R24" i="6"/>
  <c r="L24" i="6"/>
  <c r="M24" i="6" s="1"/>
  <c r="X23" i="6"/>
  <c r="Y23" i="6" s="1"/>
  <c r="R23" i="6"/>
  <c r="S23" i="6" s="1"/>
  <c r="L23" i="6"/>
  <c r="M23" i="6" s="1"/>
  <c r="T22" i="6"/>
  <c r="X22" i="6" s="1"/>
  <c r="Y22" i="6" s="1"/>
  <c r="L22" i="6"/>
  <c r="T21" i="6"/>
  <c r="R21" i="6" s="1"/>
  <c r="L21" i="6"/>
  <c r="T20" i="6"/>
  <c r="R20" i="6" s="1"/>
  <c r="L20" i="6"/>
  <c r="M20" i="6" s="1"/>
  <c r="X19" i="6"/>
  <c r="Y19" i="6" s="1"/>
  <c r="R19" i="6"/>
  <c r="S19" i="6" s="1"/>
  <c r="L19" i="6"/>
  <c r="M19" i="6" s="1"/>
  <c r="T18" i="6"/>
  <c r="R18" i="6" s="1"/>
  <c r="L18" i="6"/>
  <c r="T17" i="6"/>
  <c r="R17" i="6" s="1"/>
  <c r="L17" i="6"/>
  <c r="T16" i="6"/>
  <c r="X16" i="6" s="1"/>
  <c r="Y16" i="6" s="1"/>
  <c r="L16" i="6"/>
  <c r="X15" i="6"/>
  <c r="Y15" i="6" s="1"/>
  <c r="R15" i="6"/>
  <c r="L15" i="6"/>
  <c r="X14" i="6"/>
  <c r="Y14" i="6" s="1"/>
  <c r="S14" i="6"/>
  <c r="X13" i="6"/>
  <c r="Y13" i="6" s="1"/>
  <c r="S13" i="6"/>
  <c r="X12" i="6"/>
  <c r="Y12" i="6" s="1"/>
  <c r="S12" i="6"/>
  <c r="X11" i="6"/>
  <c r="Y11" i="6" s="1"/>
  <c r="S11" i="6"/>
  <c r="X10" i="6"/>
  <c r="Y10" i="6" s="1"/>
  <c r="R10" i="6"/>
  <c r="L10" i="6"/>
  <c r="X9" i="6"/>
  <c r="Y9" i="6" s="1"/>
  <c r="S9" i="6"/>
  <c r="X8" i="6"/>
  <c r="Y8" i="6" s="1"/>
  <c r="S8" i="6"/>
  <c r="X7" i="6"/>
  <c r="Y7" i="6" s="1"/>
  <c r="R7" i="6"/>
  <c r="L7" i="6"/>
  <c r="M7" i="6" s="1"/>
  <c r="X6" i="6"/>
  <c r="Y6" i="6" s="1"/>
  <c r="R6" i="6"/>
  <c r="S6" i="6" s="1"/>
  <c r="L6" i="6"/>
  <c r="X5" i="6"/>
  <c r="Y5" i="6" s="1"/>
  <c r="S5" i="6"/>
  <c r="X4" i="6"/>
  <c r="Y4" i="6" s="1"/>
  <c r="S4" i="6"/>
  <c r="X3" i="6"/>
  <c r="Y3" i="6" s="1"/>
  <c r="R3" i="6"/>
  <c r="L3" i="6"/>
  <c r="V53" i="3"/>
  <c r="V52" i="3"/>
  <c r="X70" i="13" l="1"/>
  <c r="Y70" i="13" s="1"/>
  <c r="X3" i="13"/>
  <c r="Y3" i="13" s="1"/>
  <c r="R51" i="13"/>
  <c r="R78" i="13"/>
  <c r="M22" i="13"/>
  <c r="X67" i="13"/>
  <c r="Y67" i="13" s="1"/>
  <c r="M4" i="8"/>
  <c r="R44" i="7"/>
  <c r="M36" i="7"/>
  <c r="X45" i="7"/>
  <c r="Y45" i="7" s="1"/>
  <c r="R11" i="7"/>
  <c r="X91" i="6"/>
  <c r="Y91" i="6" s="1"/>
  <c r="R86" i="6"/>
  <c r="R46" i="6"/>
  <c r="S46" i="6" s="1"/>
  <c r="X103" i="6"/>
  <c r="Y103" i="6" s="1"/>
  <c r="R115" i="6"/>
  <c r="S115" i="6" s="1"/>
  <c r="S32" i="6"/>
  <c r="X116" i="6"/>
  <c r="Y116" i="6" s="1"/>
  <c r="X155" i="6"/>
  <c r="Y155" i="6" s="1"/>
  <c r="R74" i="6"/>
  <c r="S74" i="6" s="1"/>
  <c r="M49" i="6"/>
  <c r="M172" i="6"/>
  <c r="S15" i="6"/>
  <c r="R41" i="6"/>
  <c r="R94" i="6"/>
  <c r="S94" i="6" s="1"/>
  <c r="X121" i="6"/>
  <c r="Y121" i="6" s="1"/>
  <c r="M147" i="6"/>
  <c r="M3" i="6"/>
  <c r="M48" i="6"/>
  <c r="X83" i="6"/>
  <c r="Y83" i="6" s="1"/>
  <c r="S70" i="13"/>
  <c r="R48" i="13"/>
  <c r="M55" i="13"/>
  <c r="M79" i="13"/>
  <c r="R79" i="13"/>
  <c r="M18" i="13"/>
  <c r="R18" i="13"/>
  <c r="S18" i="13" s="1"/>
  <c r="M39" i="13"/>
  <c r="X7" i="13"/>
  <c r="Y7" i="13" s="1"/>
  <c r="X47" i="13"/>
  <c r="Y47" i="13" s="1"/>
  <c r="R49" i="13"/>
  <c r="S49" i="13" s="1"/>
  <c r="M58" i="13"/>
  <c r="R75" i="13"/>
  <c r="S75" i="13" s="1"/>
  <c r="M77" i="13"/>
  <c r="M19" i="11"/>
  <c r="R4" i="11"/>
  <c r="R14" i="11"/>
  <c r="M21" i="11"/>
  <c r="R9" i="11"/>
  <c r="M11" i="11"/>
  <c r="X13" i="11"/>
  <c r="Y13" i="11" s="1"/>
  <c r="X22" i="11"/>
  <c r="Y22" i="11" s="1"/>
  <c r="R22" i="11"/>
  <c r="S22" i="11" s="1"/>
  <c r="R7" i="11"/>
  <c r="X7" i="11"/>
  <c r="Y7" i="11" s="1"/>
  <c r="R10" i="11"/>
  <c r="R21" i="11"/>
  <c r="S21" i="11" s="1"/>
  <c r="X16" i="11"/>
  <c r="Y16" i="11" s="1"/>
  <c r="X18" i="11"/>
  <c r="Y18" i="11" s="1"/>
  <c r="M20" i="11"/>
  <c r="X20" i="11"/>
  <c r="Y20" i="11" s="1"/>
  <c r="M43" i="13"/>
  <c r="M70" i="13"/>
  <c r="M86" i="13"/>
  <c r="X20" i="13"/>
  <c r="Y20" i="13" s="1"/>
  <c r="X64" i="13"/>
  <c r="Y64" i="13" s="1"/>
  <c r="M73" i="13"/>
  <c r="M78" i="13"/>
  <c r="M32" i="13"/>
  <c r="R45" i="13"/>
  <c r="S45" i="13" s="1"/>
  <c r="M56" i="13"/>
  <c r="M88" i="13"/>
  <c r="R10" i="13"/>
  <c r="S10" i="13" s="1"/>
  <c r="M19" i="13"/>
  <c r="M36" i="13"/>
  <c r="S66" i="13"/>
  <c r="R69" i="13"/>
  <c r="M72" i="13"/>
  <c r="M29" i="13"/>
  <c r="M16" i="13"/>
  <c r="M52" i="13"/>
  <c r="X66" i="13"/>
  <c r="Y66" i="13" s="1"/>
  <c r="M82" i="13"/>
  <c r="R21" i="13"/>
  <c r="S21" i="13" s="1"/>
  <c r="M24" i="13"/>
  <c r="R52" i="13"/>
  <c r="R65" i="13"/>
  <c r="M33" i="13"/>
  <c r="X82" i="13"/>
  <c r="Y82" i="13" s="1"/>
  <c r="X9" i="13"/>
  <c r="Y9" i="13" s="1"/>
  <c r="R54" i="13"/>
  <c r="S54" i="13" s="1"/>
  <c r="M71" i="13"/>
  <c r="X74" i="13"/>
  <c r="Y74" i="13" s="1"/>
  <c r="R6" i="13"/>
  <c r="X6" i="13"/>
  <c r="Y6" i="13" s="1"/>
  <c r="M61" i="13"/>
  <c r="M53" i="13"/>
  <c r="R59" i="13"/>
  <c r="S59" i="13" s="1"/>
  <c r="X59" i="13"/>
  <c r="Y59" i="13" s="1"/>
  <c r="R86" i="13"/>
  <c r="S86" i="13" s="1"/>
  <c r="X86" i="13"/>
  <c r="Y86" i="13" s="1"/>
  <c r="M47" i="13"/>
  <c r="M63" i="13"/>
  <c r="R88" i="13"/>
  <c r="X88" i="13"/>
  <c r="Y88" i="13" s="1"/>
  <c r="M74" i="13"/>
  <c r="R57" i="13"/>
  <c r="X57" i="13"/>
  <c r="Y57" i="13" s="1"/>
  <c r="S74" i="13"/>
  <c r="M76" i="13"/>
  <c r="R12" i="13"/>
  <c r="S12" i="13" s="1"/>
  <c r="X12" i="13"/>
  <c r="Y12" i="13" s="1"/>
  <c r="X40" i="13"/>
  <c r="Y40" i="13" s="1"/>
  <c r="R40" i="13"/>
  <c r="R60" i="13"/>
  <c r="X60" i="13"/>
  <c r="Y60" i="13" s="1"/>
  <c r="S67" i="13"/>
  <c r="R77" i="13"/>
  <c r="S47" i="13"/>
  <c r="M69" i="13"/>
  <c r="X73" i="13"/>
  <c r="Y73" i="13" s="1"/>
  <c r="M75" i="13"/>
  <c r="S76" i="13"/>
  <c r="R5" i="13"/>
  <c r="R11" i="13"/>
  <c r="X15" i="13"/>
  <c r="Y15" i="13" s="1"/>
  <c r="S50" i="13"/>
  <c r="X53" i="13"/>
  <c r="Y53" i="13" s="1"/>
  <c r="X61" i="13"/>
  <c r="Y61" i="13" s="1"/>
  <c r="X76" i="13"/>
  <c r="Y76" i="13" s="1"/>
  <c r="X81" i="13"/>
  <c r="Y81" i="13" s="1"/>
  <c r="X85" i="13"/>
  <c r="Y85" i="13" s="1"/>
  <c r="M8" i="13"/>
  <c r="R14" i="13"/>
  <c r="X17" i="13"/>
  <c r="Y17" i="13" s="1"/>
  <c r="R23" i="13"/>
  <c r="S23" i="13" s="1"/>
  <c r="M38" i="13"/>
  <c r="M46" i="13"/>
  <c r="M49" i="13"/>
  <c r="X50" i="13"/>
  <c r="Y50" i="13" s="1"/>
  <c r="M62" i="13"/>
  <c r="X71" i="13"/>
  <c r="Y71" i="13" s="1"/>
  <c r="X90" i="13"/>
  <c r="Y90" i="13" s="1"/>
  <c r="X91" i="13"/>
  <c r="Y91" i="13" s="1"/>
  <c r="M13" i="13"/>
  <c r="R22" i="13"/>
  <c r="M41" i="13"/>
  <c r="X62" i="13"/>
  <c r="Y62" i="13" s="1"/>
  <c r="M80" i="13"/>
  <c r="M4" i="13"/>
  <c r="R13" i="13"/>
  <c r="M44" i="13"/>
  <c r="X56" i="13"/>
  <c r="Y56" i="13" s="1"/>
  <c r="R28" i="13"/>
  <c r="R72" i="13"/>
  <c r="R16" i="13"/>
  <c r="R25" i="13"/>
  <c r="R26" i="13"/>
  <c r="R30" i="13"/>
  <c r="M24" i="9"/>
  <c r="R4" i="9"/>
  <c r="M15" i="9"/>
  <c r="S34" i="9"/>
  <c r="X14" i="9"/>
  <c r="Y14" i="9" s="1"/>
  <c r="M27" i="9"/>
  <c r="M29" i="9"/>
  <c r="X27" i="9"/>
  <c r="Y27" i="9" s="1"/>
  <c r="R38" i="9"/>
  <c r="M9" i="9"/>
  <c r="R40" i="9"/>
  <c r="R9" i="9"/>
  <c r="R29" i="9"/>
  <c r="R31" i="9"/>
  <c r="S31" i="9" s="1"/>
  <c r="M42" i="9"/>
  <c r="S25" i="9"/>
  <c r="M35" i="9"/>
  <c r="X42" i="9"/>
  <c r="Y42" i="9" s="1"/>
  <c r="R6" i="9"/>
  <c r="R20" i="9"/>
  <c r="X25" i="9"/>
  <c r="Y25" i="9" s="1"/>
  <c r="X11" i="9"/>
  <c r="Y11" i="9" s="1"/>
  <c r="M18" i="9"/>
  <c r="M21" i="9"/>
  <c r="R36" i="9"/>
  <c r="R37" i="9"/>
  <c r="M20" i="9"/>
  <c r="R21" i="9"/>
  <c r="M8" i="9"/>
  <c r="R32" i="9"/>
  <c r="S14" i="9"/>
  <c r="X8" i="9"/>
  <c r="Y8" i="9" s="1"/>
  <c r="M25" i="9"/>
  <c r="R26" i="9"/>
  <c r="M3" i="9"/>
  <c r="R10" i="9"/>
  <c r="S10" i="9" s="1"/>
  <c r="R13" i="9"/>
  <c r="R16" i="9"/>
  <c r="R23" i="9"/>
  <c r="M41" i="9"/>
  <c r="X3" i="9"/>
  <c r="Y3" i="9" s="1"/>
  <c r="X34" i="9"/>
  <c r="Y34" i="9" s="1"/>
  <c r="M12" i="9"/>
  <c r="R33" i="9"/>
  <c r="L43" i="9"/>
  <c r="S22" i="9"/>
  <c r="X3" i="8"/>
  <c r="Y3" i="8" s="1"/>
  <c r="X46" i="8"/>
  <c r="Y46" i="8" s="1"/>
  <c r="R8" i="8"/>
  <c r="R20" i="8"/>
  <c r="X25" i="8"/>
  <c r="Y25" i="8" s="1"/>
  <c r="S36" i="8"/>
  <c r="X32" i="8"/>
  <c r="Y32" i="8" s="1"/>
  <c r="R34" i="8"/>
  <c r="R47" i="8"/>
  <c r="S47" i="8" s="1"/>
  <c r="R27" i="8"/>
  <c r="S27" i="8" s="1"/>
  <c r="R39" i="8"/>
  <c r="S39" i="8" s="1"/>
  <c r="M28" i="8"/>
  <c r="S25" i="8"/>
  <c r="R5" i="8"/>
  <c r="R6" i="8"/>
  <c r="X26" i="8"/>
  <c r="Y26" i="8" s="1"/>
  <c r="M35" i="8"/>
  <c r="X19" i="8"/>
  <c r="Y19" i="8" s="1"/>
  <c r="R29" i="8"/>
  <c r="X36" i="8"/>
  <c r="Y36" i="8" s="1"/>
  <c r="M14" i="8"/>
  <c r="R12" i="8"/>
  <c r="X43" i="8"/>
  <c r="Y43" i="8" s="1"/>
  <c r="M16" i="8"/>
  <c r="R22" i="8"/>
  <c r="M38" i="8"/>
  <c r="R50" i="8"/>
  <c r="R11" i="8"/>
  <c r="R10" i="8"/>
  <c r="R18" i="8"/>
  <c r="X38" i="8"/>
  <c r="Y38" i="8" s="1"/>
  <c r="M47" i="8"/>
  <c r="M59" i="7"/>
  <c r="X42" i="7"/>
  <c r="Y42" i="7" s="1"/>
  <c r="M60" i="7"/>
  <c r="M72" i="7"/>
  <c r="R76" i="7"/>
  <c r="S76" i="7" s="1"/>
  <c r="R71" i="7"/>
  <c r="R18" i="7"/>
  <c r="R39" i="7"/>
  <c r="R26" i="7"/>
  <c r="R53" i="7"/>
  <c r="R59" i="7"/>
  <c r="R13" i="7"/>
  <c r="R63" i="7"/>
  <c r="M67" i="7"/>
  <c r="X67" i="7"/>
  <c r="Y67" i="7" s="1"/>
  <c r="X49" i="7"/>
  <c r="Y49" i="7" s="1"/>
  <c r="M13" i="7"/>
  <c r="M33" i="7"/>
  <c r="M54" i="7"/>
  <c r="R35" i="7"/>
  <c r="R41" i="7"/>
  <c r="M43" i="7"/>
  <c r="X61" i="7"/>
  <c r="Y61" i="7" s="1"/>
  <c r="R70" i="7"/>
  <c r="M21" i="7"/>
  <c r="R12" i="7"/>
  <c r="S12" i="7" s="1"/>
  <c r="R14" i="7"/>
  <c r="R24" i="7"/>
  <c r="X47" i="7"/>
  <c r="Y47" i="7" s="1"/>
  <c r="M50" i="7"/>
  <c r="M51" i="7"/>
  <c r="R32" i="7"/>
  <c r="S32" i="7" s="1"/>
  <c r="R16" i="7"/>
  <c r="M55" i="7"/>
  <c r="X56" i="7"/>
  <c r="Y56" i="7" s="1"/>
  <c r="X57" i="7"/>
  <c r="Y57" i="7" s="1"/>
  <c r="R35" i="8"/>
  <c r="S35" i="8" s="1"/>
  <c r="X35" i="8"/>
  <c r="Y35" i="8" s="1"/>
  <c r="X44" i="8"/>
  <c r="Y44" i="8" s="1"/>
  <c r="R44" i="8"/>
  <c r="R23" i="8"/>
  <c r="X23" i="8"/>
  <c r="Y23" i="8" s="1"/>
  <c r="M43" i="8"/>
  <c r="M27" i="8"/>
  <c r="M18" i="8"/>
  <c r="X13" i="8"/>
  <c r="Y13" i="8" s="1"/>
  <c r="R13" i="8"/>
  <c r="S32" i="8"/>
  <c r="X48" i="8"/>
  <c r="Y48" i="8" s="1"/>
  <c r="R48" i="8"/>
  <c r="R49" i="8"/>
  <c r="S49" i="8" s="1"/>
  <c r="X49" i="8"/>
  <c r="Y49" i="8" s="1"/>
  <c r="M21" i="8"/>
  <c r="S26" i="8"/>
  <c r="X31" i="8"/>
  <c r="Y31" i="8" s="1"/>
  <c r="X14" i="8"/>
  <c r="Y14" i="8" s="1"/>
  <c r="R17" i="8"/>
  <c r="M26" i="8"/>
  <c r="M30" i="8"/>
  <c r="R37" i="8"/>
  <c r="R40" i="8"/>
  <c r="X15" i="8"/>
  <c r="Y15" i="8" s="1"/>
  <c r="M33" i="8"/>
  <c r="X42" i="8"/>
  <c r="Y42" i="8" s="1"/>
  <c r="R33" i="8"/>
  <c r="R41" i="8"/>
  <c r="M23" i="8"/>
  <c r="X9" i="8"/>
  <c r="Y9" i="8" s="1"/>
  <c r="X45" i="8"/>
  <c r="Y45" i="8" s="1"/>
  <c r="M20" i="8"/>
  <c r="M12" i="7"/>
  <c r="M58" i="7"/>
  <c r="M74" i="7"/>
  <c r="M47" i="7"/>
  <c r="R66" i="7"/>
  <c r="X66" i="7"/>
  <c r="Y66" i="7" s="1"/>
  <c r="M56" i="7"/>
  <c r="X48" i="7"/>
  <c r="Y48" i="7" s="1"/>
  <c r="R48" i="7"/>
  <c r="M27" i="7"/>
  <c r="M42" i="7"/>
  <c r="R50" i="7"/>
  <c r="R72" i="7"/>
  <c r="R73" i="7"/>
  <c r="M19" i="7"/>
  <c r="M11" i="7"/>
  <c r="R15" i="7"/>
  <c r="R68" i="7"/>
  <c r="S68" i="7" s="1"/>
  <c r="M49" i="7"/>
  <c r="X51" i="7"/>
  <c r="Y51" i="7" s="1"/>
  <c r="M57" i="7"/>
  <c r="X58" i="7"/>
  <c r="Y58" i="7" s="1"/>
  <c r="M69" i="7"/>
  <c r="M23" i="7"/>
  <c r="S18" i="7"/>
  <c r="R30" i="7"/>
  <c r="M40" i="7"/>
  <c r="X62" i="7"/>
  <c r="Y62" i="7" s="1"/>
  <c r="R64" i="7"/>
  <c r="R20" i="7"/>
  <c r="R17" i="7"/>
  <c r="X40" i="7"/>
  <c r="Y40" i="7" s="1"/>
  <c r="R43" i="7"/>
  <c r="M46" i="7"/>
  <c r="M52" i="7"/>
  <c r="S53" i="7"/>
  <c r="X54" i="7"/>
  <c r="Y54" i="7" s="1"/>
  <c r="X60" i="7"/>
  <c r="Y60" i="7" s="1"/>
  <c r="R65" i="7"/>
  <c r="S65" i="7" s="1"/>
  <c r="R52" i="7"/>
  <c r="R22" i="7"/>
  <c r="X55" i="7"/>
  <c r="Y55" i="7" s="1"/>
  <c r="M75" i="6"/>
  <c r="W193" i="6"/>
  <c r="X193" i="6" s="1"/>
  <c r="S10" i="6"/>
  <c r="R96" i="6"/>
  <c r="S96" i="6" s="1"/>
  <c r="W173" i="6"/>
  <c r="X173" i="6" s="1"/>
  <c r="M175" i="6"/>
  <c r="R160" i="6"/>
  <c r="M64" i="6"/>
  <c r="X98" i="6"/>
  <c r="Y98" i="6" s="1"/>
  <c r="W196" i="6"/>
  <c r="X196" i="6" s="1"/>
  <c r="X100" i="6"/>
  <c r="Y100" i="6" s="1"/>
  <c r="R128" i="6"/>
  <c r="S128" i="6" s="1"/>
  <c r="X147" i="6"/>
  <c r="Y147" i="6" s="1"/>
  <c r="X66" i="6"/>
  <c r="Y66" i="6" s="1"/>
  <c r="R110" i="6"/>
  <c r="M178" i="6"/>
  <c r="S29" i="6"/>
  <c r="W174" i="6"/>
  <c r="X174" i="6" s="1"/>
  <c r="W176" i="6"/>
  <c r="X176" i="6" s="1"/>
  <c r="M38" i="6"/>
  <c r="M170" i="6"/>
  <c r="S17" i="6"/>
  <c r="X71" i="6"/>
  <c r="Y71" i="6" s="1"/>
  <c r="X88" i="6"/>
  <c r="Y88" i="6" s="1"/>
  <c r="S3" i="6"/>
  <c r="M6" i="6"/>
  <c r="M39" i="6"/>
  <c r="M42" i="6"/>
  <c r="M58" i="6"/>
  <c r="R63" i="6"/>
  <c r="R90" i="6"/>
  <c r="S90" i="6" s="1"/>
  <c r="M108" i="6"/>
  <c r="X138" i="6"/>
  <c r="Y138" i="6" s="1"/>
  <c r="M145" i="6"/>
  <c r="M150" i="6"/>
  <c r="W171" i="6"/>
  <c r="X171" i="6" s="1"/>
  <c r="M185" i="6"/>
  <c r="W187" i="6"/>
  <c r="X187" i="6" s="1"/>
  <c r="X30" i="6"/>
  <c r="Y30" i="6" s="1"/>
  <c r="M90" i="6"/>
  <c r="M98" i="6"/>
  <c r="X153" i="6"/>
  <c r="Y153" i="6" s="1"/>
  <c r="R25" i="6"/>
  <c r="R97" i="6"/>
  <c r="W177" i="6"/>
  <c r="X177" i="6" s="1"/>
  <c r="M179" i="6"/>
  <c r="W192" i="6"/>
  <c r="X192" i="6" s="1"/>
  <c r="M29" i="6"/>
  <c r="X49" i="6"/>
  <c r="Y49" i="6" s="1"/>
  <c r="M111" i="6"/>
  <c r="S28" i="6"/>
  <c r="X42" i="6"/>
  <c r="Y42" i="6" s="1"/>
  <c r="X80" i="6"/>
  <c r="Y80" i="6" s="1"/>
  <c r="R105" i="6"/>
  <c r="M110" i="6"/>
  <c r="M114" i="6"/>
  <c r="R127" i="6"/>
  <c r="S127" i="6" s="1"/>
  <c r="R137" i="6"/>
  <c r="S137" i="6" s="1"/>
  <c r="R140" i="6"/>
  <c r="R152" i="6"/>
  <c r="M10" i="6"/>
  <c r="R102" i="6"/>
  <c r="M113" i="6"/>
  <c r="X114" i="6"/>
  <c r="Y114" i="6" s="1"/>
  <c r="R119" i="6"/>
  <c r="S119" i="6" s="1"/>
  <c r="X125" i="6"/>
  <c r="Y125" i="6" s="1"/>
  <c r="M31" i="6"/>
  <c r="R34" i="6"/>
  <c r="S34" i="6" s="1"/>
  <c r="R57" i="6"/>
  <c r="M67" i="6"/>
  <c r="X77" i="6"/>
  <c r="Y77" i="6" s="1"/>
  <c r="M96" i="6"/>
  <c r="R113" i="6"/>
  <c r="M129" i="6"/>
  <c r="R136" i="6"/>
  <c r="R142" i="6"/>
  <c r="S142" i="6" s="1"/>
  <c r="X149" i="6"/>
  <c r="Y149" i="6" s="1"/>
  <c r="M154" i="6"/>
  <c r="M159" i="6"/>
  <c r="M187" i="6"/>
  <c r="R67" i="6"/>
  <c r="S67" i="6" s="1"/>
  <c r="W180" i="6"/>
  <c r="X180" i="6" s="1"/>
  <c r="W182" i="6"/>
  <c r="X182" i="6" s="1"/>
  <c r="M184" i="6"/>
  <c r="M61" i="6"/>
  <c r="M91" i="6"/>
  <c r="R99" i="6"/>
  <c r="M104" i="6"/>
  <c r="R112" i="6"/>
  <c r="S112" i="6" s="1"/>
  <c r="M116" i="6"/>
  <c r="M139" i="6"/>
  <c r="M151" i="6"/>
  <c r="R61" i="6"/>
  <c r="R133" i="6"/>
  <c r="W197" i="6"/>
  <c r="X197" i="6" s="1"/>
  <c r="M101" i="6"/>
  <c r="R106" i="6"/>
  <c r="W189" i="6"/>
  <c r="X189" i="6" s="1"/>
  <c r="S91" i="6"/>
  <c r="S18" i="6"/>
  <c r="S103" i="6"/>
  <c r="S39" i="6"/>
  <c r="S100" i="6"/>
  <c r="S20" i="6"/>
  <c r="X18" i="6"/>
  <c r="Y18" i="6" s="1"/>
  <c r="X20" i="6"/>
  <c r="Y20" i="6" s="1"/>
  <c r="M32" i="6"/>
  <c r="S35" i="6"/>
  <c r="S36" i="6"/>
  <c r="X37" i="6"/>
  <c r="Y37" i="6" s="1"/>
  <c r="S40" i="6"/>
  <c r="S41" i="6"/>
  <c r="X48" i="6"/>
  <c r="Y48" i="6" s="1"/>
  <c r="X69" i="6"/>
  <c r="Y69" i="6" s="1"/>
  <c r="M84" i="6"/>
  <c r="X92" i="6"/>
  <c r="Y92" i="6" s="1"/>
  <c r="M99" i="6"/>
  <c r="X101" i="6"/>
  <c r="Y101" i="6" s="1"/>
  <c r="M112" i="6"/>
  <c r="R129" i="6"/>
  <c r="R33" i="6"/>
  <c r="X39" i="6"/>
  <c r="Y39" i="6" s="1"/>
  <c r="M46" i="6"/>
  <c r="M52" i="6"/>
  <c r="R60" i="6"/>
  <c r="S60" i="6" s="1"/>
  <c r="M68" i="6"/>
  <c r="M72" i="6"/>
  <c r="R84" i="6"/>
  <c r="M88" i="6"/>
  <c r="M89" i="6"/>
  <c r="X162" i="6"/>
  <c r="Y162" i="6" s="1"/>
  <c r="R162" i="6"/>
  <c r="W188" i="6"/>
  <c r="X188" i="6" s="1"/>
  <c r="M188" i="6"/>
  <c r="M106" i="6"/>
  <c r="M117" i="6"/>
  <c r="R22" i="6"/>
  <c r="R51" i="6"/>
  <c r="R55" i="6"/>
  <c r="S55" i="6" s="1"/>
  <c r="R64" i="6"/>
  <c r="S64" i="6" s="1"/>
  <c r="R82" i="6"/>
  <c r="X89" i="6"/>
  <c r="Y89" i="6" s="1"/>
  <c r="S149" i="6"/>
  <c r="X156" i="6"/>
  <c r="Y156" i="6" s="1"/>
  <c r="R156" i="6"/>
  <c r="S156" i="6" s="1"/>
  <c r="M153" i="6"/>
  <c r="M155" i="6"/>
  <c r="R168" i="6"/>
  <c r="R199" i="6"/>
  <c r="M59" i="6"/>
  <c r="M71" i="6"/>
  <c r="R75" i="6"/>
  <c r="M78" i="6"/>
  <c r="M87" i="6"/>
  <c r="M95" i="6"/>
  <c r="X111" i="6"/>
  <c r="Y111" i="6" s="1"/>
  <c r="W178" i="6"/>
  <c r="X178" i="6" s="1"/>
  <c r="Q178" i="6"/>
  <c r="W191" i="6"/>
  <c r="X191" i="6" s="1"/>
  <c r="M191" i="6"/>
  <c r="R193" i="6"/>
  <c r="R78" i="6"/>
  <c r="S78" i="6" s="1"/>
  <c r="R87" i="6"/>
  <c r="R95" i="6"/>
  <c r="M105" i="6"/>
  <c r="X107" i="6"/>
  <c r="Y107" i="6" s="1"/>
  <c r="M115" i="6"/>
  <c r="M119" i="6"/>
  <c r="M122" i="6"/>
  <c r="R132" i="6"/>
  <c r="M50" i="6"/>
  <c r="S62" i="6"/>
  <c r="M81" i="6"/>
  <c r="M21" i="6"/>
  <c r="R70" i="6"/>
  <c r="S70" i="6" s="1"/>
  <c r="R81" i="6"/>
  <c r="R85" i="6"/>
  <c r="M93" i="6"/>
  <c r="M102" i="6"/>
  <c r="R104" i="6"/>
  <c r="S104" i="6" s="1"/>
  <c r="X124" i="6"/>
  <c r="Y124" i="6" s="1"/>
  <c r="M92" i="6"/>
  <c r="R93" i="6"/>
  <c r="S93" i="6" s="1"/>
  <c r="R130" i="6"/>
  <c r="S24" i="6"/>
  <c r="M34" i="6"/>
  <c r="S37" i="6"/>
  <c r="M40" i="6"/>
  <c r="R58" i="6"/>
  <c r="X109" i="6"/>
  <c r="Y109" i="6" s="1"/>
  <c r="R167" i="6"/>
  <c r="Q194" i="6"/>
  <c r="W194" i="6"/>
  <c r="X194" i="6" s="1"/>
  <c r="X139" i="6"/>
  <c r="Y139" i="6" s="1"/>
  <c r="M160" i="6"/>
  <c r="M161" i="6"/>
  <c r="W172" i="6"/>
  <c r="X172" i="6" s="1"/>
  <c r="W175" i="6"/>
  <c r="X175" i="6" s="1"/>
  <c r="W185" i="6"/>
  <c r="X185" i="6" s="1"/>
  <c r="M190" i="6"/>
  <c r="M193" i="6"/>
  <c r="R143" i="6"/>
  <c r="Q187" i="6"/>
  <c r="M198" i="6"/>
  <c r="W190" i="6"/>
  <c r="X190" i="6" s="1"/>
  <c r="W179" i="6"/>
  <c r="X179" i="6" s="1"/>
  <c r="M195" i="6"/>
  <c r="R150" i="6"/>
  <c r="S150" i="6" s="1"/>
  <c r="M157" i="6"/>
  <c r="W168" i="6"/>
  <c r="X168" i="6" s="1"/>
  <c r="M176" i="6"/>
  <c r="M181" i="6"/>
  <c r="W186" i="6"/>
  <c r="X186" i="6" s="1"/>
  <c r="R146" i="6"/>
  <c r="R157" i="6"/>
  <c r="S157" i="6" s="1"/>
  <c r="W184" i="6"/>
  <c r="X184" i="6" s="1"/>
  <c r="W183" i="6"/>
  <c r="X183" i="6" s="1"/>
  <c r="W165" i="6"/>
  <c r="X165" i="6" s="1"/>
  <c r="W181" i="6"/>
  <c r="X181" i="6" s="1"/>
  <c r="W199" i="6"/>
  <c r="X199" i="6" s="1"/>
  <c r="S155" i="6"/>
  <c r="X159" i="6"/>
  <c r="Y159" i="6" s="1"/>
  <c r="R164" i="6"/>
  <c r="R176" i="6"/>
  <c r="R165" i="6"/>
  <c r="R170" i="6"/>
  <c r="R188" i="6"/>
  <c r="R191" i="6"/>
  <c r="R163" i="6"/>
  <c r="R166" i="6"/>
  <c r="R169" i="6"/>
  <c r="R172" i="6"/>
  <c r="R175" i="6"/>
  <c r="R181" i="6"/>
  <c r="R184" i="6"/>
  <c r="R190" i="6"/>
  <c r="R198" i="6"/>
  <c r="R195" i="6"/>
  <c r="W163" i="6"/>
  <c r="X163" i="6" s="1"/>
  <c r="M164" i="6"/>
  <c r="W166" i="6"/>
  <c r="X166" i="6" s="1"/>
  <c r="M167" i="6"/>
  <c r="W169" i="6"/>
  <c r="X169" i="6" s="1"/>
  <c r="Q173" i="6"/>
  <c r="Q179" i="6"/>
  <c r="Q182" i="6"/>
  <c r="Q185" i="6"/>
  <c r="W164" i="6"/>
  <c r="X164" i="6" s="1"/>
  <c r="M165" i="6"/>
  <c r="W167" i="6"/>
  <c r="X167" i="6" s="1"/>
  <c r="M168" i="6"/>
  <c r="W170" i="6"/>
  <c r="X170" i="6" s="1"/>
  <c r="M171" i="6"/>
  <c r="M174" i="6"/>
  <c r="M177" i="6"/>
  <c r="M180" i="6"/>
  <c r="M183" i="6"/>
  <c r="M186" i="6"/>
  <c r="M189" i="6"/>
  <c r="M192" i="6"/>
  <c r="R192" i="6"/>
  <c r="W195" i="6"/>
  <c r="X195" i="6" s="1"/>
  <c r="M196" i="6"/>
  <c r="W198" i="6"/>
  <c r="X198" i="6" s="1"/>
  <c r="M199" i="6"/>
  <c r="M9" i="11"/>
  <c r="M7" i="11"/>
  <c r="X8" i="11"/>
  <c r="Y8" i="11" s="1"/>
  <c r="R8" i="11"/>
  <c r="M13" i="11"/>
  <c r="M6" i="11"/>
  <c r="S13" i="11"/>
  <c r="M4" i="11"/>
  <c r="R6" i="11"/>
  <c r="S4" i="11"/>
  <c r="M12" i="11"/>
  <c r="R12" i="11"/>
  <c r="M10" i="11"/>
  <c r="S10" i="11"/>
  <c r="X11" i="11"/>
  <c r="Y11" i="11" s="1"/>
  <c r="R11" i="11"/>
  <c r="M18" i="11"/>
  <c r="S18" i="11"/>
  <c r="M15" i="11"/>
  <c r="R15" i="11"/>
  <c r="M17" i="11"/>
  <c r="X17" i="11"/>
  <c r="Y17" i="11" s="1"/>
  <c r="R17" i="11"/>
  <c r="M14" i="11"/>
  <c r="S14" i="11"/>
  <c r="M16" i="11"/>
  <c r="S16" i="11"/>
  <c r="S20" i="11"/>
  <c r="R19" i="11"/>
  <c r="S4" i="13"/>
  <c r="S20" i="13"/>
  <c r="S6" i="13"/>
  <c r="S9" i="13"/>
  <c r="S15" i="13"/>
  <c r="S3" i="13"/>
  <c r="S17" i="13"/>
  <c r="X4" i="13"/>
  <c r="Y4" i="13" s="1"/>
  <c r="R8" i="13"/>
  <c r="R19" i="13"/>
  <c r="R34" i="13"/>
  <c r="X38" i="13"/>
  <c r="Y38" i="13" s="1"/>
  <c r="R38" i="13"/>
  <c r="X29" i="13"/>
  <c r="Y29" i="13" s="1"/>
  <c r="R29" i="13"/>
  <c r="X42" i="13"/>
  <c r="Y42" i="13" s="1"/>
  <c r="R42" i="13"/>
  <c r="M9" i="13"/>
  <c r="X32" i="13"/>
  <c r="Y32" i="13" s="1"/>
  <c r="R32" i="13"/>
  <c r="M31" i="13"/>
  <c r="X39" i="13"/>
  <c r="Y39" i="13" s="1"/>
  <c r="R39" i="13"/>
  <c r="X31" i="13"/>
  <c r="Y31" i="13" s="1"/>
  <c r="R31" i="13"/>
  <c r="X33" i="13"/>
  <c r="Y33" i="13" s="1"/>
  <c r="R33" i="13"/>
  <c r="R24" i="13"/>
  <c r="X36" i="13"/>
  <c r="Y36" i="13" s="1"/>
  <c r="R36" i="13"/>
  <c r="X43" i="13"/>
  <c r="Y43" i="13" s="1"/>
  <c r="R43" i="13"/>
  <c r="M28" i="13"/>
  <c r="S30" i="13"/>
  <c r="M35" i="13"/>
  <c r="X41" i="13"/>
  <c r="Y41" i="13" s="1"/>
  <c r="R41" i="13"/>
  <c r="L92" i="13"/>
  <c r="M27" i="13"/>
  <c r="X35" i="13"/>
  <c r="Y35" i="13" s="1"/>
  <c r="R35" i="13"/>
  <c r="M3" i="13"/>
  <c r="S26" i="13"/>
  <c r="R27" i="13"/>
  <c r="M37" i="13"/>
  <c r="X37" i="13"/>
  <c r="Y37" i="13" s="1"/>
  <c r="R37" i="13"/>
  <c r="S46" i="13"/>
  <c r="S53" i="13"/>
  <c r="R55" i="13"/>
  <c r="X55" i="13"/>
  <c r="Y55" i="13" s="1"/>
  <c r="S64" i="13"/>
  <c r="M66" i="13"/>
  <c r="X46" i="13"/>
  <c r="Y46" i="13" s="1"/>
  <c r="S62" i="13"/>
  <c r="R63" i="13"/>
  <c r="X63" i="13"/>
  <c r="Y63" i="13" s="1"/>
  <c r="R68" i="13"/>
  <c r="X68" i="13"/>
  <c r="Y68" i="13" s="1"/>
  <c r="S44" i="13"/>
  <c r="X44" i="13"/>
  <c r="Y44" i="13" s="1"/>
  <c r="M50" i="13"/>
  <c r="M48" i="13"/>
  <c r="S51" i="13"/>
  <c r="S56" i="13"/>
  <c r="S48" i="13"/>
  <c r="S72" i="13"/>
  <c r="S71" i="13"/>
  <c r="S58" i="13"/>
  <c r="X58" i="13"/>
  <c r="Y58" i="13" s="1"/>
  <c r="S61" i="13"/>
  <c r="R80" i="13"/>
  <c r="X80" i="13"/>
  <c r="Y80" i="13" s="1"/>
  <c r="S90" i="13"/>
  <c r="M91" i="13"/>
  <c r="R83" i="13"/>
  <c r="X83" i="13"/>
  <c r="Y83" i="13" s="1"/>
  <c r="S91" i="13"/>
  <c r="S79" i="13"/>
  <c r="R84" i="13"/>
  <c r="X84" i="13"/>
  <c r="Y84" i="13" s="1"/>
  <c r="S82" i="13"/>
  <c r="R87" i="13"/>
  <c r="X87" i="13"/>
  <c r="Y87" i="13" s="1"/>
  <c r="R89" i="13"/>
  <c r="X89" i="13"/>
  <c r="Y89" i="13" s="1"/>
  <c r="M81" i="13"/>
  <c r="S81" i="13"/>
  <c r="M85" i="13"/>
  <c r="S85" i="13"/>
  <c r="M90" i="13"/>
  <c r="X18" i="9"/>
  <c r="Y18" i="9" s="1"/>
  <c r="R18" i="9"/>
  <c r="M13" i="9"/>
  <c r="X17" i="9"/>
  <c r="Y17" i="9" s="1"/>
  <c r="R17" i="9"/>
  <c r="S15" i="9"/>
  <c r="X15" i="9"/>
  <c r="Y15" i="9" s="1"/>
  <c r="S11" i="9"/>
  <c r="S12" i="9"/>
  <c r="X12" i="9"/>
  <c r="Y12" i="9" s="1"/>
  <c r="S24" i="9"/>
  <c r="X24" i="9"/>
  <c r="Y24" i="9" s="1"/>
  <c r="M22" i="9"/>
  <c r="S27" i="9"/>
  <c r="M28" i="9"/>
  <c r="X22" i="9"/>
  <c r="Y22" i="9" s="1"/>
  <c r="X28" i="9"/>
  <c r="Y28" i="9" s="1"/>
  <c r="X19" i="9"/>
  <c r="Y19" i="9" s="1"/>
  <c r="M34" i="9"/>
  <c r="X35" i="9"/>
  <c r="Y35" i="9" s="1"/>
  <c r="R35" i="9"/>
  <c r="M30" i="9"/>
  <c r="R30" i="9"/>
  <c r="S33" i="9"/>
  <c r="M40" i="9"/>
  <c r="R41" i="9"/>
  <c r="X41" i="9"/>
  <c r="Y41" i="9" s="1"/>
  <c r="S37" i="9"/>
  <c r="S42" i="9"/>
  <c r="S36" i="9"/>
  <c r="M39" i="9"/>
  <c r="R39" i="9"/>
  <c r="M3" i="8"/>
  <c r="S9" i="8"/>
  <c r="S3" i="8"/>
  <c r="M5" i="8"/>
  <c r="L51" i="8"/>
  <c r="X4" i="8"/>
  <c r="Y4" i="8" s="1"/>
  <c r="R4" i="8"/>
  <c r="M6" i="8"/>
  <c r="M10" i="8"/>
  <c r="S10" i="8"/>
  <c r="R7" i="8"/>
  <c r="S15" i="8"/>
  <c r="M11" i="8"/>
  <c r="X28" i="8"/>
  <c r="Y28" i="8" s="1"/>
  <c r="R28" i="8"/>
  <c r="M45" i="8"/>
  <c r="X30" i="8"/>
  <c r="Y30" i="8" s="1"/>
  <c r="R30" i="8"/>
  <c r="S45" i="8"/>
  <c r="M41" i="8"/>
  <c r="S42" i="8"/>
  <c r="S43" i="8"/>
  <c r="S46" i="8"/>
  <c r="S34" i="8"/>
  <c r="S38" i="8"/>
  <c r="X16" i="8"/>
  <c r="Y16" i="8" s="1"/>
  <c r="R16" i="8"/>
  <c r="X21" i="8"/>
  <c r="Y21" i="8" s="1"/>
  <c r="R21" i="8"/>
  <c r="X24" i="8"/>
  <c r="Y24" i="8" s="1"/>
  <c r="R24" i="8"/>
  <c r="M46" i="8"/>
  <c r="M50" i="8"/>
  <c r="M48" i="8"/>
  <c r="S13" i="7"/>
  <c r="S51" i="7"/>
  <c r="X21" i="7"/>
  <c r="Y21" i="7" s="1"/>
  <c r="R21" i="7"/>
  <c r="X28" i="7"/>
  <c r="Y28" i="7" s="1"/>
  <c r="R28" i="7"/>
  <c r="S49" i="7"/>
  <c r="X25" i="7"/>
  <c r="Y25" i="7" s="1"/>
  <c r="R25" i="7"/>
  <c r="S47" i="7"/>
  <c r="S40" i="7"/>
  <c r="S35" i="7"/>
  <c r="X23" i="7"/>
  <c r="Y23" i="7" s="1"/>
  <c r="R23" i="7"/>
  <c r="M26" i="7"/>
  <c r="S46" i="7"/>
  <c r="L81" i="7"/>
  <c r="X19" i="7"/>
  <c r="Y19" i="7" s="1"/>
  <c r="R19" i="7"/>
  <c r="S57" i="7"/>
  <c r="R27" i="7"/>
  <c r="R33" i="7"/>
  <c r="R36" i="7"/>
  <c r="R38" i="7"/>
  <c r="S42" i="7"/>
  <c r="S44" i="7"/>
  <c r="S45" i="7"/>
  <c r="R29" i="7"/>
  <c r="R31" i="7"/>
  <c r="R34" i="7"/>
  <c r="R37" i="7"/>
  <c r="S67" i="7"/>
  <c r="M63" i="7"/>
  <c r="M64" i="7"/>
  <c r="M66" i="7"/>
  <c r="M68" i="7"/>
  <c r="S72" i="7"/>
  <c r="S63" i="7"/>
  <c r="S64" i="7"/>
  <c r="S66" i="7"/>
  <c r="R69" i="7"/>
  <c r="M75" i="7"/>
  <c r="M77" i="7"/>
  <c r="M79" i="7"/>
  <c r="R75" i="7"/>
  <c r="R77" i="7"/>
  <c r="R79" i="7"/>
  <c r="R80" i="7"/>
  <c r="R74" i="7"/>
  <c r="R78" i="7"/>
  <c r="R131" i="6"/>
  <c r="S139" i="6"/>
  <c r="M140" i="6"/>
  <c r="M144" i="6"/>
  <c r="X141" i="6"/>
  <c r="Y141" i="6" s="1"/>
  <c r="R141" i="6"/>
  <c r="S129" i="6"/>
  <c r="M136" i="6"/>
  <c r="S125" i="6"/>
  <c r="S133" i="6"/>
  <c r="X135" i="6"/>
  <c r="Y135" i="6" s="1"/>
  <c r="R135" i="6"/>
  <c r="S138" i="6"/>
  <c r="R126" i="6"/>
  <c r="R134" i="6"/>
  <c r="S130" i="6"/>
  <c r="R144" i="6"/>
  <c r="X144" i="6"/>
  <c r="Y144" i="6" s="1"/>
  <c r="M146" i="6"/>
  <c r="S146" i="6"/>
  <c r="M148" i="6"/>
  <c r="R145" i="6"/>
  <c r="X145" i="6"/>
  <c r="Y145" i="6" s="1"/>
  <c r="R148" i="6"/>
  <c r="X148" i="6"/>
  <c r="Y148" i="6" s="1"/>
  <c r="S151" i="6"/>
  <c r="X151" i="6"/>
  <c r="Y151" i="6" s="1"/>
  <c r="X154" i="6"/>
  <c r="Y154" i="6" s="1"/>
  <c r="M156" i="6"/>
  <c r="X158" i="6"/>
  <c r="Y158" i="6" s="1"/>
  <c r="S162" i="6"/>
  <c r="X161" i="6"/>
  <c r="Y161" i="6" s="1"/>
  <c r="R161" i="6"/>
  <c r="S153" i="6"/>
  <c r="S3" i="9"/>
  <c r="M6" i="9"/>
  <c r="S8" i="9"/>
  <c r="M10" i="9"/>
  <c r="M4" i="9"/>
  <c r="R7" i="9"/>
  <c r="R5" i="9"/>
  <c r="S10" i="7"/>
  <c r="S26" i="6"/>
  <c r="S30" i="6"/>
  <c r="S21" i="6"/>
  <c r="S76" i="6"/>
  <c r="S118" i="6"/>
  <c r="S120" i="6"/>
  <c r="S7" i="6"/>
  <c r="X21" i="6"/>
  <c r="Y21" i="6" s="1"/>
  <c r="M22" i="6"/>
  <c r="X26" i="6"/>
  <c r="Y26" i="6" s="1"/>
  <c r="X54" i="6"/>
  <c r="Y54" i="6" s="1"/>
  <c r="S59" i="6"/>
  <c r="S87" i="6"/>
  <c r="S107" i="6"/>
  <c r="S111" i="6"/>
  <c r="S22" i="6"/>
  <c r="M33" i="6"/>
  <c r="S51" i="6"/>
  <c r="M70" i="6"/>
  <c r="S71" i="6"/>
  <c r="S105" i="6"/>
  <c r="S50" i="6"/>
  <c r="S79" i="6"/>
  <c r="S49" i="6"/>
  <c r="S48" i="6"/>
  <c r="X50" i="6"/>
  <c r="Y50" i="6" s="1"/>
  <c r="S58" i="6"/>
  <c r="S69" i="6"/>
  <c r="S75" i="6"/>
  <c r="S102" i="6"/>
  <c r="M109" i="6"/>
  <c r="S124" i="6"/>
  <c r="S47" i="6"/>
  <c r="S109" i="6"/>
  <c r="X44" i="6"/>
  <c r="Y44" i="6" s="1"/>
  <c r="X47" i="6"/>
  <c r="Y47" i="6" s="1"/>
  <c r="R56" i="6"/>
  <c r="X56" i="6"/>
  <c r="Y56" i="6" s="1"/>
  <c r="S84" i="6"/>
  <c r="S114" i="6"/>
  <c r="S121" i="6"/>
  <c r="R16" i="6"/>
  <c r="S73" i="6"/>
  <c r="S99" i="6"/>
  <c r="S42" i="6"/>
  <c r="S43" i="6"/>
  <c r="S89" i="6"/>
  <c r="S27" i="6"/>
  <c r="X43" i="6"/>
  <c r="Y43" i="6" s="1"/>
  <c r="S54" i="6"/>
  <c r="S65" i="6"/>
  <c r="S123" i="6"/>
  <c r="R45" i="6"/>
  <c r="S45" i="6" s="1"/>
  <c r="R53" i="6"/>
  <c r="S88" i="6"/>
  <c r="M107" i="6"/>
  <c r="S110" i="6"/>
  <c r="S113" i="6"/>
  <c r="S116" i="6"/>
  <c r="X118" i="6"/>
  <c r="Y118" i="6" s="1"/>
  <c r="X120" i="6"/>
  <c r="Y120" i="6" s="1"/>
  <c r="M121" i="6"/>
  <c r="X123" i="6"/>
  <c r="Y123" i="6" s="1"/>
  <c r="M57" i="6"/>
  <c r="X59" i="6"/>
  <c r="Y59" i="6" s="1"/>
  <c r="M60" i="6"/>
  <c r="X62" i="6"/>
  <c r="Y62" i="6" s="1"/>
  <c r="M63" i="6"/>
  <c r="X65" i="6"/>
  <c r="Y65" i="6" s="1"/>
  <c r="M66" i="6"/>
  <c r="X68" i="6"/>
  <c r="Y68" i="6" s="1"/>
  <c r="X73" i="6"/>
  <c r="Y73" i="6" s="1"/>
  <c r="M74" i="6"/>
  <c r="X76" i="6"/>
  <c r="Y76" i="6" s="1"/>
  <c r="M77" i="6"/>
  <c r="X79" i="6"/>
  <c r="Y79" i="6" s="1"/>
  <c r="M80" i="6"/>
  <c r="M83" i="6"/>
  <c r="M86" i="6"/>
  <c r="S63" i="6"/>
  <c r="S66" i="6"/>
  <c r="S77" i="6"/>
  <c r="S80" i="6"/>
  <c r="S83" i="6"/>
  <c r="S86" i="6"/>
  <c r="S92" i="6"/>
  <c r="S95" i="6"/>
  <c r="S98" i="6"/>
  <c r="S101" i="6"/>
  <c r="R108" i="6"/>
  <c r="R122" i="6"/>
  <c r="X147" i="5"/>
  <c r="V5" i="12"/>
  <c r="T5" i="12" s="1"/>
  <c r="N5" i="12"/>
  <c r="S9" i="11" l="1"/>
  <c r="S52" i="13"/>
  <c r="S78" i="13"/>
  <c r="S22" i="13"/>
  <c r="S57" i="13"/>
  <c r="S40" i="13"/>
  <c r="S88" i="13"/>
  <c r="S25" i="13"/>
  <c r="S6" i="9"/>
  <c r="S32" i="9"/>
  <c r="S40" i="9"/>
  <c r="S29" i="9"/>
  <c r="S26" i="9"/>
  <c r="S4" i="9"/>
  <c r="S9" i="9"/>
  <c r="S33" i="8"/>
  <c r="S18" i="8"/>
  <c r="S40" i="8"/>
  <c r="S8" i="8"/>
  <c r="S11" i="7"/>
  <c r="S26" i="7"/>
  <c r="S39" i="7"/>
  <c r="S52" i="7"/>
  <c r="S14" i="7"/>
  <c r="R187" i="6"/>
  <c r="S7" i="11"/>
  <c r="S65" i="13"/>
  <c r="S69" i="13"/>
  <c r="S11" i="13"/>
  <c r="S5" i="13"/>
  <c r="S28" i="13"/>
  <c r="S60" i="13"/>
  <c r="S13" i="13"/>
  <c r="S16" i="13"/>
  <c r="S14" i="13"/>
  <c r="S77" i="13"/>
  <c r="S20" i="9"/>
  <c r="S38" i="9"/>
  <c r="S21" i="9"/>
  <c r="S16" i="9"/>
  <c r="S13" i="9"/>
  <c r="S23" i="9"/>
  <c r="S50" i="8"/>
  <c r="S22" i="8"/>
  <c r="S20" i="8"/>
  <c r="S12" i="8"/>
  <c r="S11" i="8"/>
  <c r="S5" i="8"/>
  <c r="S37" i="8"/>
  <c r="S29" i="8"/>
  <c r="S6" i="8"/>
  <c r="S71" i="7"/>
  <c r="S59" i="7"/>
  <c r="S30" i="7"/>
  <c r="S24" i="7"/>
  <c r="S16" i="7"/>
  <c r="S70" i="7"/>
  <c r="S41" i="7"/>
  <c r="S17" i="8"/>
  <c r="S41" i="8"/>
  <c r="S44" i="8"/>
  <c r="S48" i="8"/>
  <c r="S23" i="8"/>
  <c r="S13" i="8"/>
  <c r="S20" i="7"/>
  <c r="S50" i="7"/>
  <c r="S15" i="7"/>
  <c r="S43" i="7"/>
  <c r="S48" i="7"/>
  <c r="S22" i="7"/>
  <c r="S73" i="7"/>
  <c r="S17" i="7"/>
  <c r="S81" i="6"/>
  <c r="S61" i="6"/>
  <c r="S160" i="6"/>
  <c r="R178" i="6"/>
  <c r="S152" i="6"/>
  <c r="R194" i="6"/>
  <c r="S106" i="6"/>
  <c r="S25" i="6"/>
  <c r="S143" i="6"/>
  <c r="S140" i="6"/>
  <c r="S57" i="6"/>
  <c r="S136" i="6"/>
  <c r="S97" i="6"/>
  <c r="S82" i="6"/>
  <c r="S85" i="6"/>
  <c r="S132" i="6"/>
  <c r="S33" i="6"/>
  <c r="R182" i="6"/>
  <c r="R179" i="6"/>
  <c r="R173" i="6"/>
  <c r="R185" i="6"/>
  <c r="S19" i="11"/>
  <c r="S17" i="11"/>
  <c r="S15" i="11"/>
  <c r="S11" i="11"/>
  <c r="S12" i="11"/>
  <c r="S6" i="11"/>
  <c r="S8" i="11"/>
  <c r="S55" i="13"/>
  <c r="S38" i="13"/>
  <c r="S41" i="13"/>
  <c r="S43" i="13"/>
  <c r="S42" i="13"/>
  <c r="S68" i="13"/>
  <c r="S35" i="13"/>
  <c r="S33" i="13"/>
  <c r="S63" i="13"/>
  <c r="S36" i="13"/>
  <c r="S31" i="13"/>
  <c r="S83" i="13"/>
  <c r="S37" i="13"/>
  <c r="S32" i="13"/>
  <c r="S89" i="13"/>
  <c r="S80" i="13"/>
  <c r="M92" i="13"/>
  <c r="S8" i="13"/>
  <c r="S87" i="13"/>
  <c r="S27" i="13"/>
  <c r="S29" i="13"/>
  <c r="S84" i="13"/>
  <c r="S24" i="13"/>
  <c r="S39" i="13"/>
  <c r="S34" i="13"/>
  <c r="S19" i="13"/>
  <c r="S41" i="9"/>
  <c r="S18" i="9"/>
  <c r="S39" i="9"/>
  <c r="S30" i="9"/>
  <c r="S35" i="9"/>
  <c r="M43" i="9"/>
  <c r="S17" i="9"/>
  <c r="S21" i="8"/>
  <c r="S4" i="8"/>
  <c r="S16" i="8"/>
  <c r="S30" i="8"/>
  <c r="S28" i="8"/>
  <c r="M51" i="8"/>
  <c r="S24" i="8"/>
  <c r="S7" i="8"/>
  <c r="S77" i="7"/>
  <c r="S25" i="7"/>
  <c r="S74" i="7"/>
  <c r="S21" i="7"/>
  <c r="S19" i="7"/>
  <c r="S36" i="7"/>
  <c r="S23" i="7"/>
  <c r="S37" i="7"/>
  <c r="S33" i="7"/>
  <c r="S80" i="7"/>
  <c r="S75" i="7"/>
  <c r="S34" i="7"/>
  <c r="S28" i="7"/>
  <c r="S69" i="7"/>
  <c r="S31" i="7"/>
  <c r="M81" i="7"/>
  <c r="S29" i="7"/>
  <c r="S27" i="7"/>
  <c r="S78" i="7"/>
  <c r="S79" i="7"/>
  <c r="S38" i="7"/>
  <c r="S145" i="6"/>
  <c r="S148" i="6"/>
  <c r="S135" i="6"/>
  <c r="S161" i="6"/>
  <c r="S126" i="6"/>
  <c r="S134" i="6"/>
  <c r="S144" i="6"/>
  <c r="S141" i="6"/>
  <c r="S131" i="6"/>
  <c r="S5" i="9"/>
  <c r="S7" i="9"/>
  <c r="S122" i="6"/>
  <c r="S108" i="6"/>
  <c r="S16" i="6"/>
  <c r="S56" i="6"/>
  <c r="S53" i="6"/>
  <c r="Z5" i="12"/>
  <c r="AA5" i="12" s="1"/>
  <c r="U5" i="12"/>
  <c r="Z3" i="12"/>
  <c r="AA3" i="12" s="1"/>
  <c r="U3" i="12"/>
  <c r="N4" i="12"/>
  <c r="V4" i="12"/>
  <c r="T4" i="12" s="1"/>
  <c r="U4" i="12" s="1"/>
  <c r="U4" i="3" l="1"/>
  <c r="U5" i="3"/>
  <c r="U6" i="3"/>
  <c r="U7" i="3"/>
  <c r="U9" i="3"/>
  <c r="U10" i="3"/>
  <c r="U13" i="3"/>
  <c r="U14" i="3"/>
  <c r="U16" i="3"/>
  <c r="U17" i="3"/>
  <c r="U18" i="3"/>
  <c r="U19" i="3"/>
  <c r="U21" i="3"/>
  <c r="U80" i="3"/>
  <c r="U125" i="3"/>
  <c r="Z4" i="3"/>
  <c r="AA4" i="3" s="1"/>
  <c r="Z5" i="3"/>
  <c r="AA5" i="3" s="1"/>
  <c r="Z6" i="3"/>
  <c r="AA6" i="3" s="1"/>
  <c r="Z7" i="3"/>
  <c r="AA7" i="3" s="1"/>
  <c r="Z3" i="3"/>
  <c r="Y147" i="5" l="1"/>
  <c r="S147" i="5"/>
  <c r="S149" i="5"/>
  <c r="Z8" i="3" l="1"/>
  <c r="AA8" i="3" s="1"/>
  <c r="Z9" i="3"/>
  <c r="AA9" i="3" s="1"/>
  <c r="Z10" i="3"/>
  <c r="AA10" i="3" s="1"/>
  <c r="Z11" i="3"/>
  <c r="AA11" i="3" s="1"/>
  <c r="Z12" i="3"/>
  <c r="AA12" i="3" s="1"/>
  <c r="Z13" i="3"/>
  <c r="AA13" i="3" s="1"/>
  <c r="Z14" i="3"/>
  <c r="AA14" i="3" s="1"/>
  <c r="Z15" i="3"/>
  <c r="AA15" i="3" s="1"/>
  <c r="Z16" i="3"/>
  <c r="AA16" i="3" s="1"/>
  <c r="Z17" i="3"/>
  <c r="AA17" i="3" s="1"/>
  <c r="Z18" i="3"/>
  <c r="AA18" i="3" s="1"/>
  <c r="Z19" i="3"/>
  <c r="AA19" i="3" s="1"/>
  <c r="Z20" i="3"/>
  <c r="AA20" i="3" s="1"/>
  <c r="AA21" i="3"/>
  <c r="AA22" i="3"/>
  <c r="AA23" i="3"/>
  <c r="Z27" i="3"/>
  <c r="AA27" i="3" s="1"/>
  <c r="Z31" i="3"/>
  <c r="AA31" i="3" s="1"/>
  <c r="Z32" i="3"/>
  <c r="AA32" i="3" s="1"/>
  <c r="Z36" i="3"/>
  <c r="AA36" i="3" s="1"/>
  <c r="Z37" i="3"/>
  <c r="AA37" i="3" s="1"/>
  <c r="Z39" i="3"/>
  <c r="AA39" i="3" s="1"/>
  <c r="Z40" i="3"/>
  <c r="AA40" i="3" s="1"/>
  <c r="Z43" i="3"/>
  <c r="AA43" i="3" s="1"/>
  <c r="Z44" i="3"/>
  <c r="AA44" i="3" s="1"/>
  <c r="Z46" i="3"/>
  <c r="AA46" i="3" s="1"/>
  <c r="Z48" i="3"/>
  <c r="AA48" i="3" s="1"/>
  <c r="Z80" i="3"/>
  <c r="AA80" i="3" s="1"/>
  <c r="Z125" i="3"/>
  <c r="AA125" i="3" s="1"/>
  <c r="AA3" i="3"/>
  <c r="U3" i="3"/>
  <c r="N12" i="12" l="1"/>
  <c r="N9" i="12"/>
  <c r="N10" i="12"/>
  <c r="N6" i="12"/>
  <c r="N7" i="12"/>
  <c r="N8" i="12"/>
  <c r="N11" i="12"/>
  <c r="N13" i="12"/>
  <c r="V12" i="12"/>
  <c r="T12" i="12" s="1"/>
  <c r="U12" i="12" s="1"/>
  <c r="V9" i="12"/>
  <c r="T9" i="12" s="1"/>
  <c r="U9" i="12" s="1"/>
  <c r="V10" i="12"/>
  <c r="T10" i="12" s="1"/>
  <c r="U10" i="12" s="1"/>
  <c r="V6" i="12"/>
  <c r="T6" i="12" s="1"/>
  <c r="V7" i="12"/>
  <c r="T7" i="12" s="1"/>
  <c r="U7" i="12" s="1"/>
  <c r="V8" i="12"/>
  <c r="T8" i="12" s="1"/>
  <c r="V11" i="12"/>
  <c r="T11" i="12" s="1"/>
  <c r="U11" i="12" s="1"/>
  <c r="V13" i="12"/>
  <c r="T13" i="12" s="1"/>
  <c r="O8" i="12" l="1"/>
  <c r="Z8" i="12"/>
  <c r="AA8" i="12" s="1"/>
  <c r="O7" i="12"/>
  <c r="Z7" i="12"/>
  <c r="AA7" i="12" s="1"/>
  <c r="U8" i="12"/>
  <c r="O13" i="12"/>
  <c r="Z13" i="12"/>
  <c r="AA13" i="12" s="1"/>
  <c r="O6" i="12"/>
  <c r="Z6" i="12"/>
  <c r="AA6" i="12" s="1"/>
  <c r="U6" i="12"/>
  <c r="O11" i="12"/>
  <c r="Z11" i="12"/>
  <c r="AA11" i="12" s="1"/>
  <c r="O10" i="12"/>
  <c r="Z10" i="12"/>
  <c r="AA10" i="12" s="1"/>
  <c r="O9" i="12"/>
  <c r="Z9" i="12"/>
  <c r="AA9" i="12" s="1"/>
  <c r="U13" i="12"/>
  <c r="O12" i="12"/>
  <c r="Z12" i="12"/>
  <c r="AA12" i="12" s="1"/>
  <c r="V5" i="3" l="1"/>
  <c r="T210" i="5" l="1"/>
  <c r="R210" i="5" l="1"/>
  <c r="X210" i="5"/>
  <c r="L210" i="5"/>
  <c r="Y210" i="5" l="1"/>
  <c r="S210" i="5"/>
  <c r="M210" i="5"/>
  <c r="M3" i="3"/>
  <c r="T281" i="5" l="1"/>
  <c r="T280" i="5"/>
  <c r="L280" i="5"/>
  <c r="L281" i="5"/>
  <c r="T279" i="5"/>
  <c r="L279" i="5"/>
  <c r="R280" i="5" l="1"/>
  <c r="X280" i="5"/>
  <c r="Y280" i="5" s="1"/>
  <c r="R279" i="5"/>
  <c r="X279" i="5"/>
  <c r="Y279" i="5" s="1"/>
  <c r="R281" i="5"/>
  <c r="X281" i="5"/>
  <c r="Y281" i="5" s="1"/>
  <c r="M280" i="5"/>
  <c r="M279" i="5"/>
  <c r="M281" i="5"/>
  <c r="S281" i="5" l="1"/>
  <c r="S279" i="5"/>
  <c r="S280" i="5"/>
  <c r="T278" i="5" l="1"/>
  <c r="L278" i="5"/>
  <c r="R278" i="5" l="1"/>
  <c r="S278" i="5" s="1"/>
  <c r="X278" i="5"/>
  <c r="Y278" i="5" s="1"/>
  <c r="M278" i="5"/>
  <c r="T30" i="5" l="1"/>
  <c r="X30" i="5" s="1"/>
  <c r="T260" i="5" l="1"/>
  <c r="L260" i="5"/>
  <c r="T263" i="5"/>
  <c r="L263" i="5"/>
  <c r="T262" i="5"/>
  <c r="L262" i="5"/>
  <c r="T277" i="5"/>
  <c r="L277" i="5"/>
  <c r="T276" i="5"/>
  <c r="L276" i="5"/>
  <c r="T273" i="5"/>
  <c r="L273" i="5"/>
  <c r="T272" i="5"/>
  <c r="L272" i="5"/>
  <c r="T270" i="5"/>
  <c r="L270" i="5"/>
  <c r="T274" i="5"/>
  <c r="L274" i="5"/>
  <c r="T275" i="5"/>
  <c r="L275" i="5"/>
  <c r="T267" i="5"/>
  <c r="L267" i="5"/>
  <c r="T271" i="5"/>
  <c r="L271" i="5"/>
  <c r="T266" i="5"/>
  <c r="L266" i="5"/>
  <c r="T265" i="5"/>
  <c r="L265" i="5"/>
  <c r="T268" i="5"/>
  <c r="L268" i="5"/>
  <c r="T261" i="5"/>
  <c r="L261" i="5"/>
  <c r="T259" i="5"/>
  <c r="L259" i="5"/>
  <c r="T252" i="5"/>
  <c r="L252" i="5"/>
  <c r="T253" i="5"/>
  <c r="L253" i="5"/>
  <c r="T254" i="5"/>
  <c r="L254" i="5"/>
  <c r="T258" i="5"/>
  <c r="L258" i="5"/>
  <c r="T257" i="5"/>
  <c r="L257" i="5"/>
  <c r="T255" i="5"/>
  <c r="L255" i="5"/>
  <c r="T256" i="5"/>
  <c r="L256" i="5"/>
  <c r="T230" i="5"/>
  <c r="L230" i="5"/>
  <c r="T220" i="5"/>
  <c r="L220" i="5"/>
  <c r="T229" i="5"/>
  <c r="L229" i="5"/>
  <c r="T231" i="5"/>
  <c r="L231" i="5"/>
  <c r="T233" i="5"/>
  <c r="L233" i="5"/>
  <c r="T234" i="5"/>
  <c r="L234" i="5"/>
  <c r="T236" i="5"/>
  <c r="L236" i="5"/>
  <c r="T238" i="5"/>
  <c r="L238" i="5"/>
  <c r="T239" i="5"/>
  <c r="L239" i="5"/>
  <c r="T241" i="5"/>
  <c r="L241" i="5"/>
  <c r="T240" i="5"/>
  <c r="L240" i="5"/>
  <c r="T242" i="5"/>
  <c r="L242" i="5"/>
  <c r="T244" i="5"/>
  <c r="L244" i="5"/>
  <c r="T245" i="5"/>
  <c r="L245" i="5"/>
  <c r="T246" i="5"/>
  <c r="L246" i="5"/>
  <c r="T247" i="5"/>
  <c r="X247" i="5" s="1"/>
  <c r="L247" i="5"/>
  <c r="T248" i="5"/>
  <c r="L248" i="5"/>
  <c r="T249" i="5"/>
  <c r="L249" i="5"/>
  <c r="T250" i="5"/>
  <c r="L250" i="5"/>
  <c r="T251" i="5"/>
  <c r="L251" i="5"/>
  <c r="T264" i="5"/>
  <c r="L264" i="5"/>
  <c r="T232" i="5"/>
  <c r="L232" i="5"/>
  <c r="T237" i="5"/>
  <c r="L237" i="5"/>
  <c r="T235" i="5"/>
  <c r="L235" i="5"/>
  <c r="T221" i="5"/>
  <c r="L221" i="5"/>
  <c r="T223" i="5"/>
  <c r="L223" i="5"/>
  <c r="T226" i="5"/>
  <c r="L226" i="5"/>
  <c r="T225" i="5"/>
  <c r="L225" i="5"/>
  <c r="T219" i="5"/>
  <c r="L219" i="5"/>
  <c r="T222" i="5"/>
  <c r="L222" i="5"/>
  <c r="T216" i="5"/>
  <c r="L216" i="5"/>
  <c r="T227" i="5"/>
  <c r="L227" i="5"/>
  <c r="T201" i="5"/>
  <c r="L201" i="5"/>
  <c r="T214" i="5"/>
  <c r="L214" i="5"/>
  <c r="T217" i="5"/>
  <c r="L217" i="5"/>
  <c r="T269" i="5"/>
  <c r="L269" i="5"/>
  <c r="T204" i="5"/>
  <c r="L204" i="5"/>
  <c r="T186" i="5"/>
  <c r="L186" i="5"/>
  <c r="T208" i="5"/>
  <c r="L208" i="5"/>
  <c r="T209" i="5"/>
  <c r="L209" i="5"/>
  <c r="T196" i="5"/>
  <c r="L196" i="5"/>
  <c r="T206" i="5"/>
  <c r="L206" i="5"/>
  <c r="T197" i="5"/>
  <c r="L197" i="5"/>
  <c r="T202" i="5"/>
  <c r="L202" i="5"/>
  <c r="T218" i="5"/>
  <c r="L218" i="5"/>
  <c r="T171" i="5"/>
  <c r="L171" i="5"/>
  <c r="T198" i="5"/>
  <c r="L198" i="5"/>
  <c r="T192" i="5"/>
  <c r="L192" i="5"/>
  <c r="T185" i="5"/>
  <c r="L185" i="5"/>
  <c r="T187" i="5"/>
  <c r="L187" i="5"/>
  <c r="T188" i="5"/>
  <c r="L188" i="5"/>
  <c r="T199" i="5"/>
  <c r="L199" i="5"/>
  <c r="T207" i="5"/>
  <c r="L207" i="5"/>
  <c r="T213" i="5"/>
  <c r="L213" i="5"/>
  <c r="T211" i="5"/>
  <c r="L211" i="5"/>
  <c r="T215" i="5"/>
  <c r="L215" i="5"/>
  <c r="T195" i="5"/>
  <c r="L195" i="5"/>
  <c r="T200" i="5"/>
  <c r="L200" i="5"/>
  <c r="T194" i="5"/>
  <c r="L194" i="5"/>
  <c r="T212" i="5"/>
  <c r="L212" i="5"/>
  <c r="T203" i="5"/>
  <c r="L203" i="5"/>
  <c r="T205" i="5"/>
  <c r="L205" i="5"/>
  <c r="T180" i="5"/>
  <c r="L180" i="5"/>
  <c r="T181" i="5"/>
  <c r="L181" i="5"/>
  <c r="T184" i="5"/>
  <c r="L184" i="5"/>
  <c r="T191" i="5"/>
  <c r="L191" i="5"/>
  <c r="T182" i="5"/>
  <c r="L182" i="5"/>
  <c r="T189" i="5"/>
  <c r="L189" i="5"/>
  <c r="T243" i="5"/>
  <c r="L243" i="5"/>
  <c r="T123" i="5"/>
  <c r="L123" i="5"/>
  <c r="T170" i="5"/>
  <c r="L170" i="5"/>
  <c r="T154" i="5"/>
  <c r="L154" i="5"/>
  <c r="T149" i="5"/>
  <c r="T190" i="5"/>
  <c r="L190" i="5"/>
  <c r="T151" i="5"/>
  <c r="L151" i="5"/>
  <c r="T156" i="5"/>
  <c r="L156" i="5"/>
  <c r="T152" i="5"/>
  <c r="L152" i="5"/>
  <c r="T167" i="5"/>
  <c r="L167" i="5"/>
  <c r="T164" i="5"/>
  <c r="L164" i="5"/>
  <c r="T178" i="5"/>
  <c r="L178" i="5"/>
  <c r="T153" i="5"/>
  <c r="L153" i="5"/>
  <c r="T155" i="5"/>
  <c r="X155" i="5" s="1"/>
  <c r="L155" i="5"/>
  <c r="T148" i="5"/>
  <c r="L148" i="5"/>
  <c r="T157" i="5"/>
  <c r="L157" i="5"/>
  <c r="T158" i="5"/>
  <c r="L158" i="5"/>
  <c r="T174" i="5"/>
  <c r="L174" i="5"/>
  <c r="T176" i="5"/>
  <c r="L176" i="5"/>
  <c r="T177" i="5"/>
  <c r="L177" i="5"/>
  <c r="T175" i="5"/>
  <c r="L175" i="5"/>
  <c r="T163" i="5"/>
  <c r="L163" i="5"/>
  <c r="T162" i="5"/>
  <c r="L162" i="5"/>
  <c r="T173" i="5"/>
  <c r="L173" i="5"/>
  <c r="T168" i="5"/>
  <c r="L168" i="5"/>
  <c r="T166" i="5"/>
  <c r="L166" i="5"/>
  <c r="T159" i="5"/>
  <c r="L159" i="5"/>
  <c r="T193" i="5"/>
  <c r="L193" i="5"/>
  <c r="T179" i="5"/>
  <c r="L179" i="5"/>
  <c r="T224" i="5"/>
  <c r="L224" i="5"/>
  <c r="T143" i="5"/>
  <c r="L143" i="5"/>
  <c r="T129" i="5"/>
  <c r="L129" i="5"/>
  <c r="T165" i="5"/>
  <c r="L165" i="5"/>
  <c r="T172" i="5"/>
  <c r="L172" i="5"/>
  <c r="T140" i="5"/>
  <c r="L140" i="5"/>
  <c r="T139" i="5"/>
  <c r="L139" i="5"/>
  <c r="T125" i="5"/>
  <c r="L125" i="5"/>
  <c r="T118" i="5"/>
  <c r="L118" i="5"/>
  <c r="T112" i="5"/>
  <c r="L112" i="5"/>
  <c r="T114" i="5"/>
  <c r="L114" i="5"/>
  <c r="T119" i="5"/>
  <c r="L119" i="5"/>
  <c r="T113" i="5"/>
  <c r="L113" i="5"/>
  <c r="T117" i="5"/>
  <c r="L117" i="5"/>
  <c r="T146" i="5"/>
  <c r="L146" i="5"/>
  <c r="T124" i="5"/>
  <c r="L124" i="5"/>
  <c r="T135" i="5"/>
  <c r="L135" i="5"/>
  <c r="T169" i="5"/>
  <c r="L169" i="5"/>
  <c r="T161" i="5"/>
  <c r="L161" i="5"/>
  <c r="T84" i="5"/>
  <c r="L84" i="5"/>
  <c r="T95" i="5"/>
  <c r="L95" i="5"/>
  <c r="T104" i="5"/>
  <c r="L104" i="5"/>
  <c r="T110" i="5"/>
  <c r="L110" i="5"/>
  <c r="T116" i="5"/>
  <c r="L116" i="5"/>
  <c r="T102" i="5"/>
  <c r="L102" i="5"/>
  <c r="T120" i="5"/>
  <c r="L120" i="5"/>
  <c r="T93" i="5"/>
  <c r="L93" i="5"/>
  <c r="T100" i="5"/>
  <c r="L100" i="5"/>
  <c r="T128" i="5"/>
  <c r="L128" i="5"/>
  <c r="T122" i="5"/>
  <c r="L122" i="5"/>
  <c r="T142" i="5"/>
  <c r="L142" i="5"/>
  <c r="T145" i="5"/>
  <c r="L145" i="5"/>
  <c r="T115" i="5"/>
  <c r="L115" i="5"/>
  <c r="T133" i="5"/>
  <c r="L133" i="5"/>
  <c r="T103" i="5"/>
  <c r="L103" i="5"/>
  <c r="T106" i="5"/>
  <c r="L106" i="5"/>
  <c r="T111" i="5"/>
  <c r="L111" i="5"/>
  <c r="T130" i="5"/>
  <c r="L130" i="5"/>
  <c r="T132" i="5"/>
  <c r="L132" i="5"/>
  <c r="T183" i="5"/>
  <c r="L183" i="5"/>
  <c r="T150" i="5"/>
  <c r="L150" i="5"/>
  <c r="T141" i="5"/>
  <c r="L141" i="5"/>
  <c r="T131" i="5"/>
  <c r="L131" i="5"/>
  <c r="T90" i="5"/>
  <c r="L90" i="5"/>
  <c r="T91" i="5"/>
  <c r="L91" i="5"/>
  <c r="T105" i="5"/>
  <c r="L105" i="5"/>
  <c r="T97" i="5"/>
  <c r="L97" i="5"/>
  <c r="T127" i="5"/>
  <c r="L127" i="5"/>
  <c r="T101" i="5"/>
  <c r="L101" i="5"/>
  <c r="T85" i="5"/>
  <c r="L85" i="5"/>
  <c r="T144" i="5"/>
  <c r="L144" i="5"/>
  <c r="T89" i="5"/>
  <c r="L89" i="5"/>
  <c r="T126" i="5"/>
  <c r="L126" i="5"/>
  <c r="T92" i="5"/>
  <c r="T160" i="5"/>
  <c r="L160" i="5"/>
  <c r="T88" i="5"/>
  <c r="L88" i="5"/>
  <c r="T107" i="5"/>
  <c r="L107" i="5"/>
  <c r="T137" i="5"/>
  <c r="L137" i="5"/>
  <c r="T86" i="5"/>
  <c r="L86" i="5"/>
  <c r="T121" i="5"/>
  <c r="L121" i="5"/>
  <c r="T136" i="5"/>
  <c r="L136" i="5"/>
  <c r="T99" i="5"/>
  <c r="L99" i="5"/>
  <c r="T94" i="5"/>
  <c r="L94" i="5"/>
  <c r="T134" i="5"/>
  <c r="L134" i="5"/>
  <c r="T98" i="5"/>
  <c r="L98" i="5"/>
  <c r="T96" i="5"/>
  <c r="L96" i="5"/>
  <c r="T87" i="5"/>
  <c r="L87" i="5"/>
  <c r="T228" i="5"/>
  <c r="L228" i="5"/>
  <c r="T109" i="5"/>
  <c r="L109" i="5"/>
  <c r="T108" i="5"/>
  <c r="L108" i="5"/>
  <c r="T138" i="5"/>
  <c r="L138" i="5"/>
  <c r="T83" i="5"/>
  <c r="L83" i="5"/>
  <c r="T82" i="5"/>
  <c r="L82" i="5"/>
  <c r="T81" i="5"/>
  <c r="L81" i="5"/>
  <c r="T80" i="5"/>
  <c r="L80" i="5"/>
  <c r="T79" i="5"/>
  <c r="L79" i="5"/>
  <c r="T78" i="5"/>
  <c r="L78" i="5"/>
  <c r="T77" i="5"/>
  <c r="L77" i="5"/>
  <c r="T76" i="5"/>
  <c r="L76" i="5"/>
  <c r="T75" i="5"/>
  <c r="L75" i="5"/>
  <c r="T74" i="5"/>
  <c r="L74" i="5"/>
  <c r="T73" i="5"/>
  <c r="L73" i="5"/>
  <c r="T72" i="5"/>
  <c r="L72" i="5"/>
  <c r="T71" i="5"/>
  <c r="L71" i="5"/>
  <c r="T70" i="5"/>
  <c r="L70" i="5"/>
  <c r="T69" i="5"/>
  <c r="L69" i="5"/>
  <c r="T68" i="5"/>
  <c r="L68" i="5"/>
  <c r="T67" i="5"/>
  <c r="L67" i="5"/>
  <c r="T66" i="5"/>
  <c r="L66" i="5"/>
  <c r="T65" i="5"/>
  <c r="L65" i="5"/>
  <c r="T64" i="5"/>
  <c r="L64" i="5"/>
  <c r="T63" i="5"/>
  <c r="L63" i="5"/>
  <c r="T62" i="5"/>
  <c r="L62" i="5"/>
  <c r="T61" i="5"/>
  <c r="L61" i="5"/>
  <c r="T60" i="5"/>
  <c r="L60" i="5"/>
  <c r="T59" i="5"/>
  <c r="L59" i="5"/>
  <c r="T58" i="5"/>
  <c r="T57" i="5"/>
  <c r="L57" i="5"/>
  <c r="T56" i="5"/>
  <c r="L56" i="5"/>
  <c r="T55" i="5"/>
  <c r="L55" i="5"/>
  <c r="T54" i="5"/>
  <c r="L54" i="5"/>
  <c r="T53" i="5"/>
  <c r="L53" i="5"/>
  <c r="T52" i="5"/>
  <c r="L52" i="5"/>
  <c r="T51" i="5"/>
  <c r="L51" i="5"/>
  <c r="T50" i="5"/>
  <c r="L50" i="5"/>
  <c r="T49" i="5"/>
  <c r="L49" i="5"/>
  <c r="T48" i="5"/>
  <c r="L48" i="5"/>
  <c r="T47" i="5"/>
  <c r="L47" i="5"/>
  <c r="T46" i="5"/>
  <c r="L46" i="5"/>
  <c r="T45" i="5"/>
  <c r="L45" i="5"/>
  <c r="T44" i="5"/>
  <c r="L44" i="5"/>
  <c r="T43" i="5"/>
  <c r="L43" i="5"/>
  <c r="T42" i="5"/>
  <c r="L42" i="5"/>
  <c r="T41" i="5"/>
  <c r="X41" i="5" s="1"/>
  <c r="T40" i="5"/>
  <c r="L40" i="5"/>
  <c r="T39" i="5"/>
  <c r="L39" i="5"/>
  <c r="T38" i="5"/>
  <c r="X38" i="5" s="1"/>
  <c r="M38" i="5"/>
  <c r="T37" i="5"/>
  <c r="L37" i="5"/>
  <c r="T36" i="5"/>
  <c r="L36" i="5"/>
  <c r="T35" i="5"/>
  <c r="L35" i="5"/>
  <c r="T34" i="5"/>
  <c r="L34" i="5"/>
  <c r="T33" i="5"/>
  <c r="L33" i="5"/>
  <c r="T32" i="5"/>
  <c r="L32" i="5"/>
  <c r="T31" i="5"/>
  <c r="L31" i="5"/>
  <c r="R30" i="5"/>
  <c r="S30" i="5" s="1"/>
  <c r="L30" i="5"/>
  <c r="T29" i="5"/>
  <c r="L29" i="5"/>
  <c r="T28" i="5"/>
  <c r="L28" i="5"/>
  <c r="T27" i="5"/>
  <c r="L27" i="5"/>
  <c r="T26" i="5"/>
  <c r="L26" i="5"/>
  <c r="T25" i="5"/>
  <c r="L25" i="5"/>
  <c r="T24" i="5"/>
  <c r="L24" i="5"/>
  <c r="T23" i="5"/>
  <c r="L23" i="5"/>
  <c r="T22" i="5"/>
  <c r="L22" i="5"/>
  <c r="T21" i="5"/>
  <c r="L21" i="5"/>
  <c r="T20" i="5"/>
  <c r="L20" i="5"/>
  <c r="T19" i="5"/>
  <c r="L19" i="5"/>
  <c r="T18" i="5"/>
  <c r="L18" i="5"/>
  <c r="T17" i="5"/>
  <c r="L17" i="5"/>
  <c r="T16" i="5"/>
  <c r="L16" i="5"/>
  <c r="T15" i="5"/>
  <c r="X15" i="5" s="1"/>
  <c r="M15" i="5"/>
  <c r="T14" i="5"/>
  <c r="L14" i="5"/>
  <c r="T13" i="5"/>
  <c r="L13" i="5"/>
  <c r="T12" i="5"/>
  <c r="L12" i="5"/>
  <c r="T11" i="5"/>
  <c r="L11" i="5"/>
  <c r="T10" i="5"/>
  <c r="X10" i="5" s="1"/>
  <c r="T9" i="5"/>
  <c r="L9" i="5"/>
  <c r="T8" i="5"/>
  <c r="L8" i="5"/>
  <c r="T7" i="5"/>
  <c r="L7" i="5"/>
  <c r="T6" i="5"/>
  <c r="L6" i="5"/>
  <c r="T5" i="5"/>
  <c r="L5" i="5"/>
  <c r="T4" i="5"/>
  <c r="L4" i="5"/>
  <c r="T3" i="5"/>
  <c r="L3" i="5"/>
  <c r="V140" i="3"/>
  <c r="O140" i="3"/>
  <c r="V139" i="3"/>
  <c r="N139" i="3"/>
  <c r="O139" i="3" s="1"/>
  <c r="V138" i="3"/>
  <c r="N138" i="3"/>
  <c r="V137" i="3"/>
  <c r="N137" i="3"/>
  <c r="O137" i="3" s="1"/>
  <c r="V136" i="3"/>
  <c r="N136" i="3"/>
  <c r="O136" i="3" s="1"/>
  <c r="V135" i="3"/>
  <c r="N135" i="3"/>
  <c r="O135" i="3" s="1"/>
  <c r="V134" i="3"/>
  <c r="N134" i="3"/>
  <c r="O134" i="3" s="1"/>
  <c r="V133" i="3"/>
  <c r="N133" i="3"/>
  <c r="V132" i="3"/>
  <c r="N132" i="3"/>
  <c r="V131" i="3"/>
  <c r="N131" i="3"/>
  <c r="V130" i="3"/>
  <c r="N130" i="3"/>
  <c r="V129" i="3"/>
  <c r="N129" i="3"/>
  <c r="O129" i="3" s="1"/>
  <c r="V128" i="3"/>
  <c r="N128" i="3"/>
  <c r="V127" i="3"/>
  <c r="N127" i="3"/>
  <c r="V126" i="3"/>
  <c r="N126" i="3"/>
  <c r="N125" i="3"/>
  <c r="V124" i="3"/>
  <c r="N124" i="3"/>
  <c r="V123" i="3"/>
  <c r="N123" i="3"/>
  <c r="O123" i="3" s="1"/>
  <c r="V122" i="3"/>
  <c r="N122" i="3"/>
  <c r="V121" i="3"/>
  <c r="N121" i="3"/>
  <c r="V120" i="3"/>
  <c r="N120" i="3"/>
  <c r="V119" i="3"/>
  <c r="N119" i="3"/>
  <c r="V118" i="3"/>
  <c r="N118" i="3"/>
  <c r="O118" i="3" s="1"/>
  <c r="V117" i="3"/>
  <c r="N117" i="3"/>
  <c r="O117" i="3" s="1"/>
  <c r="V116" i="3"/>
  <c r="N116" i="3"/>
  <c r="O116" i="3" s="1"/>
  <c r="V115" i="3"/>
  <c r="N115" i="3"/>
  <c r="O115" i="3" s="1"/>
  <c r="V114" i="3"/>
  <c r="N114" i="3"/>
  <c r="O114" i="3" s="1"/>
  <c r="V113" i="3"/>
  <c r="N113" i="3"/>
  <c r="O113" i="3" s="1"/>
  <c r="V112" i="3"/>
  <c r="N112" i="3"/>
  <c r="V111" i="3"/>
  <c r="N111" i="3"/>
  <c r="O111" i="3" s="1"/>
  <c r="V110" i="3"/>
  <c r="N110" i="3"/>
  <c r="V109" i="3"/>
  <c r="N109" i="3"/>
  <c r="V108" i="3"/>
  <c r="N108" i="3"/>
  <c r="O108" i="3" s="1"/>
  <c r="V107" i="3"/>
  <c r="N107" i="3"/>
  <c r="V106" i="3"/>
  <c r="N106" i="3"/>
  <c r="V105" i="3"/>
  <c r="N105" i="3"/>
  <c r="V104" i="3"/>
  <c r="N104" i="3"/>
  <c r="V103" i="3"/>
  <c r="N103" i="3"/>
  <c r="O103" i="3" s="1"/>
  <c r="V102" i="3"/>
  <c r="N102" i="3"/>
  <c r="O102" i="3" s="1"/>
  <c r="V101" i="3"/>
  <c r="N101" i="3"/>
  <c r="V100" i="3"/>
  <c r="N100" i="3"/>
  <c r="V99" i="3"/>
  <c r="N99" i="3"/>
  <c r="O99" i="3" s="1"/>
  <c r="V98" i="3"/>
  <c r="N98" i="3"/>
  <c r="V97" i="3"/>
  <c r="N97" i="3"/>
  <c r="V96" i="3"/>
  <c r="N96" i="3"/>
  <c r="V95" i="3"/>
  <c r="N95" i="3"/>
  <c r="O95" i="3" s="1"/>
  <c r="V94" i="3"/>
  <c r="N94" i="3"/>
  <c r="V93" i="3"/>
  <c r="N93" i="3"/>
  <c r="V92" i="3"/>
  <c r="N92" i="3"/>
  <c r="V91" i="3"/>
  <c r="N91" i="3"/>
  <c r="V90" i="3"/>
  <c r="N90" i="3"/>
  <c r="O90" i="3" s="1"/>
  <c r="V89" i="3"/>
  <c r="N89" i="3"/>
  <c r="O89" i="3" s="1"/>
  <c r="V88" i="3"/>
  <c r="N88" i="3"/>
  <c r="V87" i="3"/>
  <c r="N87" i="3"/>
  <c r="V86" i="3"/>
  <c r="N86" i="3"/>
  <c r="V85" i="3"/>
  <c r="N85" i="3"/>
  <c r="V84" i="3"/>
  <c r="N84" i="3"/>
  <c r="V83" i="3"/>
  <c r="N83" i="3"/>
  <c r="O83" i="3" s="1"/>
  <c r="V82" i="3"/>
  <c r="N82" i="3"/>
  <c r="V81" i="3"/>
  <c r="N81" i="3"/>
  <c r="N80" i="3"/>
  <c r="O80" i="3" s="1"/>
  <c r="V79" i="3"/>
  <c r="N79" i="3"/>
  <c r="V78" i="3"/>
  <c r="N78" i="3"/>
  <c r="V77" i="3"/>
  <c r="N77" i="3"/>
  <c r="O77" i="3" s="1"/>
  <c r="V76" i="3"/>
  <c r="N76" i="3"/>
  <c r="V75" i="3"/>
  <c r="N75" i="3"/>
  <c r="V74" i="3"/>
  <c r="N74" i="3"/>
  <c r="O74" i="3" s="1"/>
  <c r="V73" i="3"/>
  <c r="N73" i="3"/>
  <c r="V72" i="3"/>
  <c r="N72" i="3"/>
  <c r="O72" i="3" s="1"/>
  <c r="V71" i="3"/>
  <c r="N71" i="3"/>
  <c r="O71" i="3" s="1"/>
  <c r="V70" i="3"/>
  <c r="N70" i="3"/>
  <c r="V69" i="3"/>
  <c r="N69" i="3"/>
  <c r="O69" i="3" s="1"/>
  <c r="V68" i="3"/>
  <c r="N68" i="3"/>
  <c r="O68" i="3" s="1"/>
  <c r="V67" i="3"/>
  <c r="N67" i="3"/>
  <c r="V66" i="3"/>
  <c r="N66" i="3"/>
  <c r="O66" i="3" s="1"/>
  <c r="V65" i="3"/>
  <c r="N65" i="3"/>
  <c r="O65" i="3" s="1"/>
  <c r="Y64" i="3"/>
  <c r="V64" i="3" s="1"/>
  <c r="N64" i="3"/>
  <c r="V63" i="3"/>
  <c r="V62" i="3"/>
  <c r="N62" i="3"/>
  <c r="V61" i="3"/>
  <c r="N61" i="3"/>
  <c r="V60" i="3"/>
  <c r="N60" i="3"/>
  <c r="Y59" i="3"/>
  <c r="V59" i="3" s="1"/>
  <c r="N59" i="3"/>
  <c r="V58" i="3"/>
  <c r="N58" i="3"/>
  <c r="O58" i="3" s="1"/>
  <c r="V57" i="3"/>
  <c r="N57" i="3"/>
  <c r="O57" i="3" s="1"/>
  <c r="V56" i="3"/>
  <c r="N56" i="3"/>
  <c r="V55" i="3"/>
  <c r="N55" i="3"/>
  <c r="V54" i="3"/>
  <c r="N54" i="3"/>
  <c r="O54" i="3" s="1"/>
  <c r="N53" i="3"/>
  <c r="O53" i="3" s="1"/>
  <c r="N52" i="3"/>
  <c r="O52" i="3" s="1"/>
  <c r="V51" i="3"/>
  <c r="N51" i="3"/>
  <c r="V50" i="3"/>
  <c r="N50" i="3"/>
  <c r="O50" i="3" s="1"/>
  <c r="V49" i="3"/>
  <c r="N49" i="3"/>
  <c r="T48" i="3"/>
  <c r="N48" i="3"/>
  <c r="O48" i="3" s="1"/>
  <c r="V47" i="3"/>
  <c r="N47" i="3"/>
  <c r="O47" i="3" s="1"/>
  <c r="T46" i="3"/>
  <c r="N46" i="3"/>
  <c r="O46" i="3" s="1"/>
  <c r="V45" i="3"/>
  <c r="N45" i="3"/>
  <c r="O45" i="3" s="1"/>
  <c r="T44" i="3"/>
  <c r="N44" i="3"/>
  <c r="T43" i="3"/>
  <c r="N43" i="3"/>
  <c r="V42" i="3"/>
  <c r="N42" i="3"/>
  <c r="V41" i="3"/>
  <c r="N41" i="3"/>
  <c r="T40" i="3"/>
  <c r="N40" i="3"/>
  <c r="T39" i="3"/>
  <c r="N39" i="3"/>
  <c r="V38" i="3"/>
  <c r="N38" i="3"/>
  <c r="T37" i="3"/>
  <c r="N37" i="3"/>
  <c r="T36" i="3"/>
  <c r="N36" i="3"/>
  <c r="V35" i="3"/>
  <c r="V34" i="3"/>
  <c r="V33" i="3"/>
  <c r="T32" i="3"/>
  <c r="N32" i="3"/>
  <c r="O32" i="3" s="1"/>
  <c r="T31" i="3"/>
  <c r="N31" i="3"/>
  <c r="O31" i="3" s="1"/>
  <c r="V30" i="3"/>
  <c r="N30" i="3"/>
  <c r="O30" i="3" s="1"/>
  <c r="V29" i="3"/>
  <c r="N29" i="3"/>
  <c r="V28" i="3"/>
  <c r="N28" i="3"/>
  <c r="T27" i="3"/>
  <c r="N27" i="3"/>
  <c r="V26" i="3"/>
  <c r="N26" i="3"/>
  <c r="V25" i="3"/>
  <c r="N25" i="3"/>
  <c r="V24" i="3"/>
  <c r="N24" i="3"/>
  <c r="T23" i="3"/>
  <c r="N23" i="3"/>
  <c r="T22" i="3"/>
  <c r="N22" i="3"/>
  <c r="N21" i="3"/>
  <c r="T20" i="3"/>
  <c r="N20" i="3"/>
  <c r="T15" i="3"/>
  <c r="N15" i="3"/>
  <c r="T12" i="3"/>
  <c r="N12" i="3"/>
  <c r="T11" i="3"/>
  <c r="N11" i="3"/>
  <c r="O11" i="3" s="1"/>
  <c r="T8" i="3"/>
  <c r="N8" i="3"/>
  <c r="U12" i="3" l="1"/>
  <c r="U20" i="3"/>
  <c r="U32" i="3"/>
  <c r="U37" i="3"/>
  <c r="U39" i="3"/>
  <c r="U43" i="3"/>
  <c r="U8" i="3"/>
  <c r="U22" i="3"/>
  <c r="U11" i="3"/>
  <c r="U27" i="3"/>
  <c r="U31" i="3"/>
  <c r="U15" i="3"/>
  <c r="U23" i="3"/>
  <c r="U36" i="3"/>
  <c r="U40" i="3"/>
  <c r="U44" i="3"/>
  <c r="U46" i="3"/>
  <c r="U48" i="3"/>
  <c r="R39" i="5"/>
  <c r="S39" i="5" s="1"/>
  <c r="X39" i="5"/>
  <c r="Y39" i="5" s="1"/>
  <c r="R43" i="5"/>
  <c r="X43" i="5"/>
  <c r="Y43" i="5" s="1"/>
  <c r="R47" i="5"/>
  <c r="S47" i="5" s="1"/>
  <c r="X47" i="5"/>
  <c r="Y47" i="5" s="1"/>
  <c r="R187" i="5"/>
  <c r="S187" i="5" s="1"/>
  <c r="X187" i="5"/>
  <c r="R171" i="5"/>
  <c r="X171" i="5"/>
  <c r="Y171" i="5" s="1"/>
  <c r="R206" i="5"/>
  <c r="S206" i="5" s="1"/>
  <c r="X206" i="5"/>
  <c r="Y206" i="5" s="1"/>
  <c r="R201" i="5"/>
  <c r="S201" i="5" s="1"/>
  <c r="X201" i="5"/>
  <c r="Y201" i="5" s="1"/>
  <c r="R117" i="5"/>
  <c r="S117" i="5" s="1"/>
  <c r="X117" i="5"/>
  <c r="Y117" i="5" s="1"/>
  <c r="R119" i="5"/>
  <c r="S119" i="5" s="1"/>
  <c r="X119" i="5"/>
  <c r="Y119" i="5" s="1"/>
  <c r="R112" i="5"/>
  <c r="S112" i="5" s="1"/>
  <c r="X112" i="5"/>
  <c r="Y112" i="5" s="1"/>
  <c r="R125" i="5"/>
  <c r="S125" i="5" s="1"/>
  <c r="X125" i="5"/>
  <c r="Y125" i="5" s="1"/>
  <c r="R140" i="5"/>
  <c r="X140" i="5"/>
  <c r="Y140" i="5" s="1"/>
  <c r="R165" i="5"/>
  <c r="X165" i="5"/>
  <c r="Y165" i="5" s="1"/>
  <c r="R224" i="5"/>
  <c r="S224" i="5" s="1"/>
  <c r="X224" i="5"/>
  <c r="Y224" i="5" s="1"/>
  <c r="R193" i="5"/>
  <c r="S193" i="5" s="1"/>
  <c r="X193" i="5"/>
  <c r="Y193" i="5" s="1"/>
  <c r="R159" i="5"/>
  <c r="X159" i="5"/>
  <c r="Y159" i="5" s="1"/>
  <c r="R168" i="5"/>
  <c r="S168" i="5" s="1"/>
  <c r="X168" i="5"/>
  <c r="Y168" i="5" s="1"/>
  <c r="R162" i="5"/>
  <c r="X162" i="5"/>
  <c r="Y162" i="5" s="1"/>
  <c r="R175" i="5"/>
  <c r="X175" i="5"/>
  <c r="Y175" i="5" s="1"/>
  <c r="R176" i="5"/>
  <c r="X176" i="5"/>
  <c r="Y176" i="5" s="1"/>
  <c r="R158" i="5"/>
  <c r="S158" i="5" s="1"/>
  <c r="X158" i="5"/>
  <c r="Y158" i="5" s="1"/>
  <c r="R148" i="5"/>
  <c r="S148" i="5" s="1"/>
  <c r="X148" i="5"/>
  <c r="Y148" i="5" s="1"/>
  <c r="R153" i="5"/>
  <c r="S153" i="5" s="1"/>
  <c r="X153" i="5"/>
  <c r="Y153" i="5" s="1"/>
  <c r="R164" i="5"/>
  <c r="S164" i="5" s="1"/>
  <c r="X164" i="5"/>
  <c r="Y164" i="5" s="1"/>
  <c r="R152" i="5"/>
  <c r="S152" i="5" s="1"/>
  <c r="X152" i="5"/>
  <c r="Y152" i="5" s="1"/>
  <c r="R151" i="5"/>
  <c r="S151" i="5" s="1"/>
  <c r="X151" i="5"/>
  <c r="R35" i="5"/>
  <c r="X35" i="5"/>
  <c r="Y35" i="5" s="1"/>
  <c r="R53" i="5"/>
  <c r="S53" i="5" s="1"/>
  <c r="X53" i="5"/>
  <c r="Y53" i="5" s="1"/>
  <c r="R65" i="5"/>
  <c r="S65" i="5" s="1"/>
  <c r="X65" i="5"/>
  <c r="Y65" i="5" s="1"/>
  <c r="R225" i="5"/>
  <c r="S225" i="5" s="1"/>
  <c r="X225" i="5"/>
  <c r="Y225" i="5" s="1"/>
  <c r="R45" i="5"/>
  <c r="S45" i="5" s="1"/>
  <c r="X45" i="5"/>
  <c r="Y45" i="5" s="1"/>
  <c r="R49" i="5"/>
  <c r="S49" i="5" s="1"/>
  <c r="X49" i="5"/>
  <c r="Y49" i="5" s="1"/>
  <c r="R192" i="5"/>
  <c r="S192" i="5" s="1"/>
  <c r="X192" i="5"/>
  <c r="Y192" i="5" s="1"/>
  <c r="R202" i="5"/>
  <c r="X202" i="5"/>
  <c r="Y202" i="5" s="1"/>
  <c r="R209" i="5"/>
  <c r="S209" i="5" s="1"/>
  <c r="X209" i="5"/>
  <c r="Y209" i="5" s="1"/>
  <c r="R186" i="5"/>
  <c r="S186" i="5" s="1"/>
  <c r="X186" i="5"/>
  <c r="Y186" i="5" s="1"/>
  <c r="R217" i="5"/>
  <c r="X217" i="5"/>
  <c r="Y217" i="5" s="1"/>
  <c r="R216" i="5"/>
  <c r="S216" i="5" s="1"/>
  <c r="X216" i="5"/>
  <c r="Y216" i="5" s="1"/>
  <c r="R3" i="5"/>
  <c r="S3" i="5" s="1"/>
  <c r="X3" i="5"/>
  <c r="Y3" i="5" s="1"/>
  <c r="R92" i="5"/>
  <c r="X92" i="5"/>
  <c r="Y92" i="5" s="1"/>
  <c r="R89" i="5"/>
  <c r="S89" i="5" s="1"/>
  <c r="X89" i="5"/>
  <c r="Y89" i="5" s="1"/>
  <c r="R85" i="5"/>
  <c r="S85" i="5" s="1"/>
  <c r="X85" i="5"/>
  <c r="Y85" i="5" s="1"/>
  <c r="R127" i="5"/>
  <c r="X127" i="5"/>
  <c r="Y127" i="5" s="1"/>
  <c r="R105" i="5"/>
  <c r="S105" i="5" s="1"/>
  <c r="X105" i="5"/>
  <c r="Y105" i="5" s="1"/>
  <c r="R90" i="5"/>
  <c r="S90" i="5" s="1"/>
  <c r="X90" i="5"/>
  <c r="Y90" i="5" s="1"/>
  <c r="R141" i="5"/>
  <c r="S141" i="5" s="1"/>
  <c r="X141" i="5"/>
  <c r="Y141" i="5" s="1"/>
  <c r="R183" i="5"/>
  <c r="S183" i="5" s="1"/>
  <c r="X183" i="5"/>
  <c r="Y183" i="5" s="1"/>
  <c r="R130" i="5"/>
  <c r="S130" i="5" s="1"/>
  <c r="X130" i="5"/>
  <c r="Y130" i="5" s="1"/>
  <c r="R106" i="5"/>
  <c r="X106" i="5"/>
  <c r="Y106" i="5" s="1"/>
  <c r="R133" i="5"/>
  <c r="S133" i="5" s="1"/>
  <c r="X133" i="5"/>
  <c r="Y133" i="5" s="1"/>
  <c r="R145" i="5"/>
  <c r="S145" i="5" s="1"/>
  <c r="X145" i="5"/>
  <c r="Y145" i="5" s="1"/>
  <c r="R122" i="5"/>
  <c r="X122" i="5"/>
  <c r="Y122" i="5" s="1"/>
  <c r="R100" i="5"/>
  <c r="X100" i="5"/>
  <c r="Y100" i="5" s="1"/>
  <c r="R120" i="5"/>
  <c r="S120" i="5" s="1"/>
  <c r="X120" i="5"/>
  <c r="Y120" i="5" s="1"/>
  <c r="R116" i="5"/>
  <c r="S116" i="5" s="1"/>
  <c r="X116" i="5"/>
  <c r="Y116" i="5" s="1"/>
  <c r="R104" i="5"/>
  <c r="S104" i="5" s="1"/>
  <c r="X104" i="5"/>
  <c r="Y104" i="5" s="1"/>
  <c r="R84" i="5"/>
  <c r="S84" i="5" s="1"/>
  <c r="X84" i="5"/>
  <c r="Y84" i="5" s="1"/>
  <c r="R169" i="5"/>
  <c r="X169" i="5"/>
  <c r="R124" i="5"/>
  <c r="X124" i="5"/>
  <c r="Y124" i="5" s="1"/>
  <c r="R154" i="5"/>
  <c r="S154" i="5" s="1"/>
  <c r="X154" i="5"/>
  <c r="Y154" i="5" s="1"/>
  <c r="R123" i="5"/>
  <c r="S123" i="5" s="1"/>
  <c r="X123" i="5"/>
  <c r="Y123" i="5" s="1"/>
  <c r="R182" i="5"/>
  <c r="S182" i="5" s="1"/>
  <c r="X182" i="5"/>
  <c r="Y182" i="5" s="1"/>
  <c r="R191" i="5"/>
  <c r="S191" i="5" s="1"/>
  <c r="X191" i="5"/>
  <c r="Y191" i="5" s="1"/>
  <c r="R181" i="5"/>
  <c r="S181" i="5" s="1"/>
  <c r="X181" i="5"/>
  <c r="Y181" i="5" s="1"/>
  <c r="R205" i="5"/>
  <c r="S205" i="5" s="1"/>
  <c r="X205" i="5"/>
  <c r="Y205" i="5" s="1"/>
  <c r="R212" i="5"/>
  <c r="S212" i="5" s="1"/>
  <c r="X212" i="5"/>
  <c r="Y212" i="5" s="1"/>
  <c r="R200" i="5"/>
  <c r="S200" i="5" s="1"/>
  <c r="X200" i="5"/>
  <c r="Y200" i="5" s="1"/>
  <c r="R215" i="5"/>
  <c r="X215" i="5"/>
  <c r="Y215" i="5" s="1"/>
  <c r="R213" i="5"/>
  <c r="S213" i="5" s="1"/>
  <c r="X213" i="5"/>
  <c r="Y213" i="5" s="1"/>
  <c r="R199" i="5"/>
  <c r="S199" i="5" s="1"/>
  <c r="X199" i="5"/>
  <c r="Y199" i="5" s="1"/>
  <c r="R245" i="5"/>
  <c r="S245" i="5" s="1"/>
  <c r="X245" i="5"/>
  <c r="Y245" i="5" s="1"/>
  <c r="R242" i="5"/>
  <c r="S242" i="5" s="1"/>
  <c r="X242" i="5"/>
  <c r="Y242" i="5" s="1"/>
  <c r="R241" i="5"/>
  <c r="S241" i="5" s="1"/>
  <c r="X241" i="5"/>
  <c r="Y241" i="5" s="1"/>
  <c r="R238" i="5"/>
  <c r="S238" i="5" s="1"/>
  <c r="X238" i="5"/>
  <c r="Y238" i="5" s="1"/>
  <c r="R234" i="5"/>
  <c r="S234" i="5" s="1"/>
  <c r="X234" i="5"/>
  <c r="Y234" i="5" s="1"/>
  <c r="R231" i="5"/>
  <c r="S231" i="5" s="1"/>
  <c r="X231" i="5"/>
  <c r="Y231" i="5" s="1"/>
  <c r="R220" i="5"/>
  <c r="S220" i="5" s="1"/>
  <c r="X220" i="5"/>
  <c r="Y220" i="5" s="1"/>
  <c r="R254" i="5"/>
  <c r="X254" i="5"/>
  <c r="Y254" i="5" s="1"/>
  <c r="R261" i="5"/>
  <c r="S261" i="5" s="1"/>
  <c r="X261" i="5"/>
  <c r="Y261" i="5" s="1"/>
  <c r="R265" i="5"/>
  <c r="S265" i="5" s="1"/>
  <c r="X265" i="5"/>
  <c r="Y265" i="5" s="1"/>
  <c r="R271" i="5"/>
  <c r="S271" i="5" s="1"/>
  <c r="X271" i="5"/>
  <c r="Y271" i="5" s="1"/>
  <c r="R267" i="5"/>
  <c r="S267" i="5" s="1"/>
  <c r="X267" i="5"/>
  <c r="Y267" i="5" s="1"/>
  <c r="R275" i="5"/>
  <c r="S275" i="5" s="1"/>
  <c r="X275" i="5"/>
  <c r="Y275" i="5" s="1"/>
  <c r="R270" i="5"/>
  <c r="S270" i="5" s="1"/>
  <c r="X270" i="5"/>
  <c r="Y270" i="5" s="1"/>
  <c r="R273" i="5"/>
  <c r="S273" i="5" s="1"/>
  <c r="X273" i="5"/>
  <c r="Y273" i="5" s="1"/>
  <c r="R277" i="5"/>
  <c r="S277" i="5" s="1"/>
  <c r="X277" i="5"/>
  <c r="Y277" i="5" s="1"/>
  <c r="R262" i="5"/>
  <c r="S262" i="5" s="1"/>
  <c r="X262" i="5"/>
  <c r="Y262" i="5" s="1"/>
  <c r="R260" i="5"/>
  <c r="S260" i="5" s="1"/>
  <c r="X260" i="5"/>
  <c r="Y260" i="5" s="1"/>
  <c r="R7" i="5"/>
  <c r="S7" i="5" s="1"/>
  <c r="X7" i="5"/>
  <c r="Y7" i="5" s="1"/>
  <c r="R57" i="5"/>
  <c r="S57" i="5" s="1"/>
  <c r="X57" i="5"/>
  <c r="Y57" i="5" s="1"/>
  <c r="R67" i="5"/>
  <c r="X67" i="5"/>
  <c r="Y67" i="5" s="1"/>
  <c r="R107" i="5"/>
  <c r="X107" i="5"/>
  <c r="Y107" i="5" s="1"/>
  <c r="R12" i="5"/>
  <c r="S12" i="5" s="1"/>
  <c r="X12" i="5"/>
  <c r="Y12" i="5" s="1"/>
  <c r="R14" i="5"/>
  <c r="X14" i="5"/>
  <c r="Y14" i="5" s="1"/>
  <c r="R16" i="5"/>
  <c r="S16" i="5" s="1"/>
  <c r="X16" i="5"/>
  <c r="Y16" i="5" s="1"/>
  <c r="R18" i="5"/>
  <c r="S18" i="5" s="1"/>
  <c r="X18" i="5"/>
  <c r="Y18" i="5" s="1"/>
  <c r="R20" i="5"/>
  <c r="S20" i="5" s="1"/>
  <c r="X20" i="5"/>
  <c r="Y20" i="5" s="1"/>
  <c r="R22" i="5"/>
  <c r="S22" i="5" s="1"/>
  <c r="X22" i="5"/>
  <c r="Y22" i="5" s="1"/>
  <c r="R24" i="5"/>
  <c r="X24" i="5"/>
  <c r="Y24" i="5" s="1"/>
  <c r="R26" i="5"/>
  <c r="S26" i="5" s="1"/>
  <c r="X26" i="5"/>
  <c r="Y26" i="5" s="1"/>
  <c r="R28" i="5"/>
  <c r="S28" i="5" s="1"/>
  <c r="X28" i="5"/>
  <c r="Y28" i="5" s="1"/>
  <c r="R32" i="5"/>
  <c r="S32" i="5" s="1"/>
  <c r="X32" i="5"/>
  <c r="Y32" i="5" s="1"/>
  <c r="R78" i="5"/>
  <c r="S78" i="5" s="1"/>
  <c r="X78" i="5"/>
  <c r="R80" i="5"/>
  <c r="S80" i="5" s="1"/>
  <c r="X80" i="5"/>
  <c r="Y80" i="5" s="1"/>
  <c r="R82" i="5"/>
  <c r="S82" i="5" s="1"/>
  <c r="X82" i="5"/>
  <c r="Y82" i="5" s="1"/>
  <c r="R138" i="5"/>
  <c r="X138" i="5"/>
  <c r="Y138" i="5" s="1"/>
  <c r="R109" i="5"/>
  <c r="X109" i="5"/>
  <c r="Y109" i="5" s="1"/>
  <c r="R87" i="5"/>
  <c r="S87" i="5" s="1"/>
  <c r="X87" i="5"/>
  <c r="Y87" i="5" s="1"/>
  <c r="R98" i="5"/>
  <c r="S98" i="5" s="1"/>
  <c r="X98" i="5"/>
  <c r="Y98" i="5" s="1"/>
  <c r="R249" i="5"/>
  <c r="X249" i="5"/>
  <c r="Y249" i="5" s="1"/>
  <c r="R6" i="5"/>
  <c r="S6" i="5" s="1"/>
  <c r="X6" i="5"/>
  <c r="Y6" i="5" s="1"/>
  <c r="R8" i="5"/>
  <c r="S8" i="5" s="1"/>
  <c r="X8" i="5"/>
  <c r="Y8" i="5" s="1"/>
  <c r="R34" i="5"/>
  <c r="S34" i="5" s="1"/>
  <c r="X34" i="5"/>
  <c r="Y34" i="5" s="1"/>
  <c r="R36" i="5"/>
  <c r="X36" i="5"/>
  <c r="Y36" i="5" s="1"/>
  <c r="R52" i="5"/>
  <c r="S52" i="5" s="1"/>
  <c r="X52" i="5"/>
  <c r="R54" i="5"/>
  <c r="S54" i="5" s="1"/>
  <c r="X54" i="5"/>
  <c r="Y54" i="5" s="1"/>
  <c r="R56" i="5"/>
  <c r="S56" i="5" s="1"/>
  <c r="X56" i="5"/>
  <c r="Y56" i="5" s="1"/>
  <c r="R58" i="5"/>
  <c r="S58" i="5" s="1"/>
  <c r="X58" i="5"/>
  <c r="Y58" i="5" s="1"/>
  <c r="R60" i="5"/>
  <c r="X60" i="5"/>
  <c r="Y60" i="5" s="1"/>
  <c r="R62" i="5"/>
  <c r="S62" i="5" s="1"/>
  <c r="X62" i="5"/>
  <c r="Y62" i="5" s="1"/>
  <c r="R64" i="5"/>
  <c r="S64" i="5" s="1"/>
  <c r="X64" i="5"/>
  <c r="Y64" i="5" s="1"/>
  <c r="R66" i="5"/>
  <c r="S66" i="5" s="1"/>
  <c r="X66" i="5"/>
  <c r="Y66" i="5" s="1"/>
  <c r="R68" i="5"/>
  <c r="S68" i="5" s="1"/>
  <c r="X68" i="5"/>
  <c r="Y68" i="5" s="1"/>
  <c r="R70" i="5"/>
  <c r="S70" i="5" s="1"/>
  <c r="X70" i="5"/>
  <c r="Y70" i="5" s="1"/>
  <c r="R72" i="5"/>
  <c r="X72" i="5"/>
  <c r="Y72" i="5" s="1"/>
  <c r="R74" i="5"/>
  <c r="S74" i="5" s="1"/>
  <c r="X74" i="5"/>
  <c r="Y74" i="5" s="1"/>
  <c r="R76" i="5"/>
  <c r="S76" i="5" s="1"/>
  <c r="X76" i="5"/>
  <c r="R219" i="5"/>
  <c r="S219" i="5" s="1"/>
  <c r="X219" i="5"/>
  <c r="Y219" i="5" s="1"/>
  <c r="R226" i="5"/>
  <c r="S226" i="5" s="1"/>
  <c r="X226" i="5"/>
  <c r="Y226" i="5" s="1"/>
  <c r="R221" i="5"/>
  <c r="X221" i="5"/>
  <c r="Y221" i="5" s="1"/>
  <c r="R235" i="5"/>
  <c r="X235" i="5"/>
  <c r="Y235" i="5" s="1"/>
  <c r="R232" i="5"/>
  <c r="S232" i="5" s="1"/>
  <c r="X232" i="5"/>
  <c r="Y232" i="5" s="1"/>
  <c r="R251" i="5"/>
  <c r="S251" i="5" s="1"/>
  <c r="X251" i="5"/>
  <c r="Y251" i="5" s="1"/>
  <c r="R94" i="5"/>
  <c r="S94" i="5" s="1"/>
  <c r="X94" i="5"/>
  <c r="Y94" i="5" s="1"/>
  <c r="R40" i="5"/>
  <c r="S40" i="5" s="1"/>
  <c r="X40" i="5"/>
  <c r="Y40" i="5" s="1"/>
  <c r="R42" i="5"/>
  <c r="S42" i="5" s="1"/>
  <c r="X42" i="5"/>
  <c r="Y42" i="5" s="1"/>
  <c r="R44" i="5"/>
  <c r="S44" i="5" s="1"/>
  <c r="X44" i="5"/>
  <c r="Y44" i="5" s="1"/>
  <c r="R46" i="5"/>
  <c r="X46" i="5"/>
  <c r="Y46" i="5" s="1"/>
  <c r="R48" i="5"/>
  <c r="X48" i="5"/>
  <c r="Y48" i="5" s="1"/>
  <c r="R50" i="5"/>
  <c r="S50" i="5" s="1"/>
  <c r="X50" i="5"/>
  <c r="Y50" i="5" s="1"/>
  <c r="R185" i="5"/>
  <c r="X185" i="5"/>
  <c r="Y185" i="5" s="1"/>
  <c r="R198" i="5"/>
  <c r="X198" i="5"/>
  <c r="Y198" i="5" s="1"/>
  <c r="R218" i="5"/>
  <c r="X218" i="5"/>
  <c r="Y218" i="5" s="1"/>
  <c r="R197" i="5"/>
  <c r="X197" i="5"/>
  <c r="Y197" i="5" s="1"/>
  <c r="R196" i="5"/>
  <c r="S196" i="5" s="1"/>
  <c r="X196" i="5"/>
  <c r="Y196" i="5" s="1"/>
  <c r="R208" i="5"/>
  <c r="S208" i="5" s="1"/>
  <c r="X208" i="5"/>
  <c r="Y208" i="5" s="1"/>
  <c r="R204" i="5"/>
  <c r="S204" i="5" s="1"/>
  <c r="X204" i="5"/>
  <c r="Y204" i="5" s="1"/>
  <c r="R269" i="5"/>
  <c r="S269" i="5" s="1"/>
  <c r="X269" i="5"/>
  <c r="Y269" i="5" s="1"/>
  <c r="R214" i="5"/>
  <c r="X214" i="5"/>
  <c r="Y214" i="5" s="1"/>
  <c r="R227" i="5"/>
  <c r="S227" i="5" s="1"/>
  <c r="X227" i="5"/>
  <c r="R55" i="5"/>
  <c r="X55" i="5"/>
  <c r="Y55" i="5" s="1"/>
  <c r="R69" i="5"/>
  <c r="S69" i="5" s="1"/>
  <c r="X69" i="5"/>
  <c r="Y69" i="5" s="1"/>
  <c r="R222" i="5"/>
  <c r="S222" i="5" s="1"/>
  <c r="X222" i="5"/>
  <c r="Y222" i="5" s="1"/>
  <c r="R5" i="5"/>
  <c r="S5" i="5" s="1"/>
  <c r="X5" i="5"/>
  <c r="Y5" i="5" s="1"/>
  <c r="R4" i="5"/>
  <c r="S4" i="5" s="1"/>
  <c r="X4" i="5"/>
  <c r="Y4" i="5" s="1"/>
  <c r="R146" i="5"/>
  <c r="S146" i="5" s="1"/>
  <c r="X146" i="5"/>
  <c r="Y146" i="5" s="1"/>
  <c r="R113" i="5"/>
  <c r="S113" i="5" s="1"/>
  <c r="X113" i="5"/>
  <c r="Y113" i="5" s="1"/>
  <c r="R114" i="5"/>
  <c r="X114" i="5"/>
  <c r="Y114" i="5" s="1"/>
  <c r="R118" i="5"/>
  <c r="S118" i="5" s="1"/>
  <c r="X118" i="5"/>
  <c r="Y118" i="5" s="1"/>
  <c r="R139" i="5"/>
  <c r="X139" i="5"/>
  <c r="Y139" i="5" s="1"/>
  <c r="R172" i="5"/>
  <c r="X172" i="5"/>
  <c r="Y172" i="5" s="1"/>
  <c r="R129" i="5"/>
  <c r="S129" i="5" s="1"/>
  <c r="X129" i="5"/>
  <c r="Y129" i="5" s="1"/>
  <c r="R143" i="5"/>
  <c r="X143" i="5"/>
  <c r="Y143" i="5" s="1"/>
  <c r="R179" i="5"/>
  <c r="S179" i="5" s="1"/>
  <c r="X179" i="5"/>
  <c r="Y179" i="5" s="1"/>
  <c r="R166" i="5"/>
  <c r="X166" i="5"/>
  <c r="Y166" i="5" s="1"/>
  <c r="R173" i="5"/>
  <c r="S173" i="5" s="1"/>
  <c r="X173" i="5"/>
  <c r="Y173" i="5" s="1"/>
  <c r="R163" i="5"/>
  <c r="S163" i="5" s="1"/>
  <c r="X163" i="5"/>
  <c r="Y163" i="5" s="1"/>
  <c r="R177" i="5"/>
  <c r="S177" i="5" s="1"/>
  <c r="X177" i="5"/>
  <c r="Y177" i="5" s="1"/>
  <c r="R174" i="5"/>
  <c r="S174" i="5" s="1"/>
  <c r="X174" i="5"/>
  <c r="Y174" i="5" s="1"/>
  <c r="R157" i="5"/>
  <c r="S157" i="5" s="1"/>
  <c r="X157" i="5"/>
  <c r="Y157" i="5" s="1"/>
  <c r="R178" i="5"/>
  <c r="S178" i="5" s="1"/>
  <c r="X178" i="5"/>
  <c r="Y178" i="5" s="1"/>
  <c r="R167" i="5"/>
  <c r="S167" i="5" s="1"/>
  <c r="X167" i="5"/>
  <c r="Y167" i="5" s="1"/>
  <c r="R156" i="5"/>
  <c r="X156" i="5"/>
  <c r="Y156" i="5" s="1"/>
  <c r="R190" i="5"/>
  <c r="S190" i="5" s="1"/>
  <c r="X190" i="5"/>
  <c r="Y190" i="5" s="1"/>
  <c r="R9" i="5"/>
  <c r="S9" i="5" s="1"/>
  <c r="X9" i="5"/>
  <c r="Y9" i="5" s="1"/>
  <c r="R61" i="5"/>
  <c r="S61" i="5" s="1"/>
  <c r="X61" i="5"/>
  <c r="Y61" i="5" s="1"/>
  <c r="R75" i="5"/>
  <c r="X75" i="5"/>
  <c r="Y75" i="5" s="1"/>
  <c r="R223" i="5"/>
  <c r="X223" i="5"/>
  <c r="Y223" i="5" s="1"/>
  <c r="R264" i="5"/>
  <c r="X264" i="5"/>
  <c r="Y264" i="5" s="1"/>
  <c r="R126" i="5"/>
  <c r="X126" i="5"/>
  <c r="Y126" i="5" s="1"/>
  <c r="R144" i="5"/>
  <c r="S144" i="5" s="1"/>
  <c r="X144" i="5"/>
  <c r="Y144" i="5" s="1"/>
  <c r="R101" i="5"/>
  <c r="S101" i="5" s="1"/>
  <c r="X101" i="5"/>
  <c r="Y101" i="5" s="1"/>
  <c r="R97" i="5"/>
  <c r="S97" i="5" s="1"/>
  <c r="X97" i="5"/>
  <c r="Y97" i="5" s="1"/>
  <c r="R91" i="5"/>
  <c r="S91" i="5" s="1"/>
  <c r="X91" i="5"/>
  <c r="Y91" i="5" s="1"/>
  <c r="R131" i="5"/>
  <c r="S131" i="5" s="1"/>
  <c r="X131" i="5"/>
  <c r="Y131" i="5" s="1"/>
  <c r="R150" i="5"/>
  <c r="S150" i="5" s="1"/>
  <c r="X150" i="5"/>
  <c r="Y150" i="5" s="1"/>
  <c r="R132" i="5"/>
  <c r="X132" i="5"/>
  <c r="Y132" i="5" s="1"/>
  <c r="R111" i="5"/>
  <c r="X111" i="5"/>
  <c r="Y111" i="5" s="1"/>
  <c r="R103" i="5"/>
  <c r="S103" i="5" s="1"/>
  <c r="X103" i="5"/>
  <c r="Y103" i="5" s="1"/>
  <c r="R115" i="5"/>
  <c r="X115" i="5"/>
  <c r="Y115" i="5" s="1"/>
  <c r="R142" i="5"/>
  <c r="S142" i="5" s="1"/>
  <c r="X142" i="5"/>
  <c r="Y142" i="5" s="1"/>
  <c r="R128" i="5"/>
  <c r="S128" i="5" s="1"/>
  <c r="X128" i="5"/>
  <c r="Y128" i="5" s="1"/>
  <c r="R93" i="5"/>
  <c r="S93" i="5" s="1"/>
  <c r="X93" i="5"/>
  <c r="Y93" i="5" s="1"/>
  <c r="R102" i="5"/>
  <c r="X102" i="5"/>
  <c r="Y102" i="5" s="1"/>
  <c r="R110" i="5"/>
  <c r="X110" i="5"/>
  <c r="Y110" i="5" s="1"/>
  <c r="R95" i="5"/>
  <c r="X95" i="5"/>
  <c r="Y95" i="5" s="1"/>
  <c r="R161" i="5"/>
  <c r="X161" i="5"/>
  <c r="Y161" i="5" s="1"/>
  <c r="R135" i="5"/>
  <c r="S135" i="5" s="1"/>
  <c r="X135" i="5"/>
  <c r="Y135" i="5" s="1"/>
  <c r="R170" i="5"/>
  <c r="S170" i="5" s="1"/>
  <c r="X170" i="5"/>
  <c r="Y170" i="5" s="1"/>
  <c r="R243" i="5"/>
  <c r="X243" i="5"/>
  <c r="Y243" i="5" s="1"/>
  <c r="R189" i="5"/>
  <c r="S189" i="5" s="1"/>
  <c r="X189" i="5"/>
  <c r="Y189" i="5" s="1"/>
  <c r="R184" i="5"/>
  <c r="X184" i="5"/>
  <c r="Y184" i="5" s="1"/>
  <c r="R180" i="5"/>
  <c r="S180" i="5" s="1"/>
  <c r="X180" i="5"/>
  <c r="Y180" i="5" s="1"/>
  <c r="R203" i="5"/>
  <c r="S203" i="5" s="1"/>
  <c r="X203" i="5"/>
  <c r="Y203" i="5" s="1"/>
  <c r="R194" i="5"/>
  <c r="S194" i="5" s="1"/>
  <c r="X194" i="5"/>
  <c r="Y194" i="5" s="1"/>
  <c r="R195" i="5"/>
  <c r="S195" i="5" s="1"/>
  <c r="X195" i="5"/>
  <c r="Y195" i="5" s="1"/>
  <c r="R211" i="5"/>
  <c r="S211" i="5" s="1"/>
  <c r="X211" i="5"/>
  <c r="Y211" i="5" s="1"/>
  <c r="R207" i="5"/>
  <c r="S207" i="5" s="1"/>
  <c r="X207" i="5"/>
  <c r="Y207" i="5" s="1"/>
  <c r="R188" i="5"/>
  <c r="S188" i="5" s="1"/>
  <c r="X188" i="5"/>
  <c r="Y188" i="5" s="1"/>
  <c r="R244" i="5"/>
  <c r="S244" i="5" s="1"/>
  <c r="X244" i="5"/>
  <c r="Y244" i="5" s="1"/>
  <c r="R240" i="5"/>
  <c r="S240" i="5" s="1"/>
  <c r="X240" i="5"/>
  <c r="Y240" i="5" s="1"/>
  <c r="R239" i="5"/>
  <c r="S239" i="5" s="1"/>
  <c r="X239" i="5"/>
  <c r="Y239" i="5" s="1"/>
  <c r="R236" i="5"/>
  <c r="S236" i="5" s="1"/>
  <c r="X236" i="5"/>
  <c r="Y236" i="5" s="1"/>
  <c r="R233" i="5"/>
  <c r="S233" i="5" s="1"/>
  <c r="X233" i="5"/>
  <c r="Y233" i="5" s="1"/>
  <c r="R229" i="5"/>
  <c r="X229" i="5"/>
  <c r="Y229" i="5" s="1"/>
  <c r="R230" i="5"/>
  <c r="S230" i="5" s="1"/>
  <c r="X230" i="5"/>
  <c r="Y230" i="5" s="1"/>
  <c r="R258" i="5"/>
  <c r="S258" i="5" s="1"/>
  <c r="X258" i="5"/>
  <c r="Y258" i="5" s="1"/>
  <c r="R259" i="5"/>
  <c r="X259" i="5"/>
  <c r="R268" i="5"/>
  <c r="S268" i="5" s="1"/>
  <c r="X268" i="5"/>
  <c r="Y268" i="5" s="1"/>
  <c r="R266" i="5"/>
  <c r="S266" i="5" s="1"/>
  <c r="X266" i="5"/>
  <c r="Y266" i="5" s="1"/>
  <c r="R274" i="5"/>
  <c r="S274" i="5" s="1"/>
  <c r="X274" i="5"/>
  <c r="Y274" i="5" s="1"/>
  <c r="R272" i="5"/>
  <c r="X272" i="5"/>
  <c r="Y272" i="5" s="1"/>
  <c r="R276" i="5"/>
  <c r="X276" i="5"/>
  <c r="Y276" i="5" s="1"/>
  <c r="R263" i="5"/>
  <c r="S263" i="5" s="1"/>
  <c r="X263" i="5"/>
  <c r="Y263" i="5" s="1"/>
  <c r="R59" i="5"/>
  <c r="X59" i="5"/>
  <c r="Y59" i="5" s="1"/>
  <c r="R71" i="5"/>
  <c r="S71" i="5" s="1"/>
  <c r="X71" i="5"/>
  <c r="Y71" i="5" s="1"/>
  <c r="R237" i="5"/>
  <c r="S237" i="5" s="1"/>
  <c r="X237" i="5"/>
  <c r="Y237" i="5" s="1"/>
  <c r="R37" i="5"/>
  <c r="S37" i="5" s="1"/>
  <c r="X37" i="5"/>
  <c r="Y37" i="5" s="1"/>
  <c r="R136" i="5"/>
  <c r="S136" i="5" s="1"/>
  <c r="X136" i="5"/>
  <c r="Y136" i="5" s="1"/>
  <c r="R134" i="5"/>
  <c r="S134" i="5" s="1"/>
  <c r="X134" i="5"/>
  <c r="Y134" i="5" s="1"/>
  <c r="R99" i="5"/>
  <c r="S99" i="5" s="1"/>
  <c r="X99" i="5"/>
  <c r="Y99" i="5" s="1"/>
  <c r="R121" i="5"/>
  <c r="S121" i="5" s="1"/>
  <c r="X121" i="5"/>
  <c r="Y121" i="5" s="1"/>
  <c r="R137" i="5"/>
  <c r="S137" i="5" s="1"/>
  <c r="X137" i="5"/>
  <c r="Y137" i="5" s="1"/>
  <c r="R88" i="5"/>
  <c r="X88" i="5"/>
  <c r="Y88" i="5" s="1"/>
  <c r="R160" i="5"/>
  <c r="S160" i="5" s="1"/>
  <c r="X160" i="5"/>
  <c r="Y160" i="5" s="1"/>
  <c r="X149" i="5"/>
  <c r="Y149" i="5" s="1"/>
  <c r="R246" i="5"/>
  <c r="S246" i="5" s="1"/>
  <c r="X246" i="5"/>
  <c r="Y246" i="5" s="1"/>
  <c r="R51" i="5"/>
  <c r="S51" i="5" s="1"/>
  <c r="X51" i="5"/>
  <c r="Y51" i="5" s="1"/>
  <c r="R63" i="5"/>
  <c r="X63" i="5"/>
  <c r="R73" i="5"/>
  <c r="S73" i="5" s="1"/>
  <c r="X73" i="5"/>
  <c r="R86" i="5"/>
  <c r="X86" i="5"/>
  <c r="Y86" i="5" s="1"/>
  <c r="R11" i="5"/>
  <c r="S11" i="5" s="1"/>
  <c r="X11" i="5"/>
  <c r="Y11" i="5" s="1"/>
  <c r="R13" i="5"/>
  <c r="S13" i="5" s="1"/>
  <c r="X13" i="5"/>
  <c r="Y13" i="5" s="1"/>
  <c r="R17" i="5"/>
  <c r="S17" i="5" s="1"/>
  <c r="X17" i="5"/>
  <c r="Y17" i="5" s="1"/>
  <c r="R19" i="5"/>
  <c r="S19" i="5" s="1"/>
  <c r="X19" i="5"/>
  <c r="R21" i="5"/>
  <c r="X21" i="5"/>
  <c r="Y21" i="5" s="1"/>
  <c r="R23" i="5"/>
  <c r="S23" i="5" s="1"/>
  <c r="X23" i="5"/>
  <c r="Y23" i="5" s="1"/>
  <c r="R25" i="5"/>
  <c r="S25" i="5" s="1"/>
  <c r="X25" i="5"/>
  <c r="Y25" i="5" s="1"/>
  <c r="R27" i="5"/>
  <c r="S27" i="5" s="1"/>
  <c r="X27" i="5"/>
  <c r="Y27" i="5" s="1"/>
  <c r="R29" i="5"/>
  <c r="X29" i="5"/>
  <c r="Y29" i="5" s="1"/>
  <c r="R31" i="5"/>
  <c r="S31" i="5" s="1"/>
  <c r="X31" i="5"/>
  <c r="R33" i="5"/>
  <c r="S33" i="5" s="1"/>
  <c r="X33" i="5"/>
  <c r="R77" i="5"/>
  <c r="S77" i="5" s="1"/>
  <c r="X77" i="5"/>
  <c r="Y77" i="5" s="1"/>
  <c r="R79" i="5"/>
  <c r="X79" i="5"/>
  <c r="Y79" i="5" s="1"/>
  <c r="R81" i="5"/>
  <c r="X81" i="5"/>
  <c r="Y81" i="5" s="1"/>
  <c r="R83" i="5"/>
  <c r="S83" i="5" s="1"/>
  <c r="X83" i="5"/>
  <c r="Y83" i="5" s="1"/>
  <c r="R108" i="5"/>
  <c r="S108" i="5" s="1"/>
  <c r="X108" i="5"/>
  <c r="Y108" i="5" s="1"/>
  <c r="R228" i="5"/>
  <c r="S228" i="5" s="1"/>
  <c r="X228" i="5"/>
  <c r="R96" i="5"/>
  <c r="S96" i="5" s="1"/>
  <c r="X96" i="5"/>
  <c r="Y96" i="5" s="1"/>
  <c r="R248" i="5"/>
  <c r="X248" i="5"/>
  <c r="R257" i="5"/>
  <c r="S257" i="5" s="1"/>
  <c r="X257" i="5"/>
  <c r="Y257" i="5" s="1"/>
  <c r="R256" i="5"/>
  <c r="S256" i="5" s="1"/>
  <c r="X256" i="5"/>
  <c r="Y256" i="5" s="1"/>
  <c r="R255" i="5"/>
  <c r="S255" i="5" s="1"/>
  <c r="X255" i="5"/>
  <c r="R253" i="5"/>
  <c r="S253" i="5" s="1"/>
  <c r="X253" i="5"/>
  <c r="R252" i="5"/>
  <c r="X252" i="5"/>
  <c r="Y252" i="5" s="1"/>
  <c r="R250" i="5"/>
  <c r="X250" i="5"/>
  <c r="R247" i="5"/>
  <c r="S247" i="5" s="1"/>
  <c r="S171" i="5"/>
  <c r="M105" i="5"/>
  <c r="M141" i="5"/>
  <c r="M130" i="5"/>
  <c r="M133" i="5"/>
  <c r="M145" i="5"/>
  <c r="M122" i="5"/>
  <c r="M100" i="5"/>
  <c r="M104" i="5"/>
  <c r="S165" i="5"/>
  <c r="S162" i="5"/>
  <c r="S175" i="5"/>
  <c r="S176" i="5"/>
  <c r="M123" i="5"/>
  <c r="M94" i="5"/>
  <c r="M107" i="5"/>
  <c r="S100" i="5"/>
  <c r="S124" i="5"/>
  <c r="M12" i="5"/>
  <c r="M16" i="5"/>
  <c r="M18" i="5"/>
  <c r="M24" i="5"/>
  <c r="M28" i="5"/>
  <c r="M30" i="5"/>
  <c r="Y30" i="5"/>
  <c r="Y78" i="5"/>
  <c r="M109" i="5"/>
  <c r="S107" i="5"/>
  <c r="S254" i="5"/>
  <c r="R10" i="5"/>
  <c r="S10" i="5" s="1"/>
  <c r="Y10" i="5"/>
  <c r="S24" i="5"/>
  <c r="M36" i="5"/>
  <c r="M52" i="5"/>
  <c r="Y52" i="5"/>
  <c r="M62" i="5"/>
  <c r="M64" i="5"/>
  <c r="M74" i="5"/>
  <c r="M76" i="5"/>
  <c r="Y76" i="5"/>
  <c r="S109" i="5"/>
  <c r="S221" i="5"/>
  <c r="S235" i="5"/>
  <c r="S249" i="5"/>
  <c r="M40" i="5"/>
  <c r="M46" i="5"/>
  <c r="S60" i="5"/>
  <c r="R38" i="5"/>
  <c r="S48" i="5"/>
  <c r="M146" i="5"/>
  <c r="M114" i="5"/>
  <c r="M118" i="5"/>
  <c r="M139" i="5"/>
  <c r="M129" i="5"/>
  <c r="S198" i="5"/>
  <c r="M131" i="5"/>
  <c r="M142" i="5"/>
  <c r="M135" i="5"/>
  <c r="S114" i="5"/>
  <c r="S172" i="5"/>
  <c r="S156" i="5"/>
  <c r="M50" i="5"/>
  <c r="S115" i="5"/>
  <c r="S95" i="5"/>
  <c r="S161" i="5"/>
  <c r="S72" i="5"/>
  <c r="Y19" i="5"/>
  <c r="M27" i="5"/>
  <c r="Y31" i="5"/>
  <c r="Y33" i="5"/>
  <c r="S88" i="5"/>
  <c r="S259" i="5"/>
  <c r="S272" i="5"/>
  <c r="S276" i="5"/>
  <c r="M42" i="5"/>
  <c r="R15" i="5"/>
  <c r="Y15" i="5"/>
  <c r="M35" i="5"/>
  <c r="M61" i="5"/>
  <c r="Y63" i="5"/>
  <c r="M73" i="5"/>
  <c r="Y73" i="5"/>
  <c r="S43" i="5"/>
  <c r="M37" i="5"/>
  <c r="M49" i="5"/>
  <c r="S55" i="5"/>
  <c r="S223" i="5"/>
  <c r="S264" i="5"/>
  <c r="R41" i="5"/>
  <c r="S41" i="5" s="1"/>
  <c r="Y41" i="5"/>
  <c r="Y38" i="5"/>
  <c r="Y151" i="5"/>
  <c r="M183" i="5"/>
  <c r="Y169" i="5"/>
  <c r="M191" i="5"/>
  <c r="M181" i="5"/>
  <c r="M205" i="5"/>
  <c r="M215" i="5"/>
  <c r="M213" i="5"/>
  <c r="M199" i="5"/>
  <c r="M238" i="5"/>
  <c r="M231" i="5"/>
  <c r="M254" i="5"/>
  <c r="M275" i="5"/>
  <c r="M273" i="5"/>
  <c r="M260" i="5"/>
  <c r="M226" i="5"/>
  <c r="M221" i="5"/>
  <c r="M251" i="5"/>
  <c r="M249" i="5"/>
  <c r="Y247" i="5"/>
  <c r="M198" i="5"/>
  <c r="M218" i="5"/>
  <c r="M197" i="5"/>
  <c r="Y227" i="5"/>
  <c r="M172" i="5"/>
  <c r="M179" i="5"/>
  <c r="M166" i="5"/>
  <c r="M173" i="5"/>
  <c r="M163" i="5"/>
  <c r="M174" i="5"/>
  <c r="M155" i="5"/>
  <c r="Y155" i="5"/>
  <c r="M178" i="5"/>
  <c r="M167" i="5"/>
  <c r="M190" i="5"/>
  <c r="M161" i="5"/>
  <c r="M170" i="5"/>
  <c r="M184" i="5"/>
  <c r="Y228" i="5"/>
  <c r="M236" i="5"/>
  <c r="M233" i="5"/>
  <c r="Y255" i="5"/>
  <c r="M258" i="5"/>
  <c r="M253" i="5"/>
  <c r="Y253" i="5"/>
  <c r="M259" i="5"/>
  <c r="Y259" i="5"/>
  <c r="M274" i="5"/>
  <c r="M272" i="5"/>
  <c r="M225" i="5"/>
  <c r="M223" i="5"/>
  <c r="M264" i="5"/>
  <c r="Y250" i="5"/>
  <c r="M248" i="5"/>
  <c r="Y248" i="5"/>
  <c r="Y187" i="5"/>
  <c r="M192" i="5"/>
  <c r="M171" i="5"/>
  <c r="M217" i="5"/>
  <c r="T135" i="3"/>
  <c r="U135" i="3" s="1"/>
  <c r="Z135" i="3"/>
  <c r="AA135" i="3" s="1"/>
  <c r="T30" i="3"/>
  <c r="Z30" i="3"/>
  <c r="AA30" i="3" s="1"/>
  <c r="T24" i="3"/>
  <c r="U24" i="3" s="1"/>
  <c r="Z24" i="3"/>
  <c r="AA24" i="3" s="1"/>
  <c r="T64" i="3"/>
  <c r="Z64" i="3"/>
  <c r="AA64" i="3" s="1"/>
  <c r="T66" i="3"/>
  <c r="U66" i="3" s="1"/>
  <c r="Z66" i="3"/>
  <c r="AA66" i="3" s="1"/>
  <c r="T68" i="3"/>
  <c r="Z68" i="3"/>
  <c r="AA68" i="3" s="1"/>
  <c r="T70" i="3"/>
  <c r="Z70" i="3"/>
  <c r="AA70" i="3" s="1"/>
  <c r="T72" i="3"/>
  <c r="U72" i="3" s="1"/>
  <c r="Z72" i="3"/>
  <c r="AA72" i="3" s="1"/>
  <c r="T74" i="3"/>
  <c r="Z74" i="3"/>
  <c r="AA74" i="3" s="1"/>
  <c r="T76" i="3"/>
  <c r="Z76" i="3"/>
  <c r="AA76" i="3" s="1"/>
  <c r="T78" i="3"/>
  <c r="U78" i="3" s="1"/>
  <c r="Z78" i="3"/>
  <c r="AA78" i="3" s="1"/>
  <c r="T127" i="3"/>
  <c r="U127" i="3" s="1"/>
  <c r="Z127" i="3"/>
  <c r="AA127" i="3" s="1"/>
  <c r="T129" i="3"/>
  <c r="U129" i="3" s="1"/>
  <c r="Z129" i="3"/>
  <c r="AA129" i="3" s="1"/>
  <c r="T131" i="3"/>
  <c r="Z131" i="3"/>
  <c r="AA131" i="3" s="1"/>
  <c r="T133" i="3"/>
  <c r="U133" i="3" s="1"/>
  <c r="Z133" i="3"/>
  <c r="AA133" i="3" s="1"/>
  <c r="T35" i="3"/>
  <c r="U35" i="3" s="1"/>
  <c r="AA35" i="3"/>
  <c r="T41" i="3"/>
  <c r="U41" i="3" s="1"/>
  <c r="Z41" i="3"/>
  <c r="AA41" i="3" s="1"/>
  <c r="T45" i="3"/>
  <c r="Z45" i="3"/>
  <c r="AA45" i="3" s="1"/>
  <c r="T47" i="3"/>
  <c r="U47" i="3" s="1"/>
  <c r="Z47" i="3"/>
  <c r="AA47" i="3" s="1"/>
  <c r="T49" i="3"/>
  <c r="Z49" i="3"/>
  <c r="AA49" i="3" s="1"/>
  <c r="T51" i="3"/>
  <c r="U51" i="3" s="1"/>
  <c r="Z51" i="3"/>
  <c r="AA51" i="3" s="1"/>
  <c r="T54" i="3"/>
  <c r="Z54" i="3"/>
  <c r="AA54" i="3" s="1"/>
  <c r="T56" i="3"/>
  <c r="U56" i="3" s="1"/>
  <c r="Z56" i="3"/>
  <c r="AA56" i="3" s="1"/>
  <c r="T58" i="3"/>
  <c r="U58" i="3" s="1"/>
  <c r="Z58" i="3"/>
  <c r="AA58" i="3" s="1"/>
  <c r="T60" i="3"/>
  <c r="T62" i="3"/>
  <c r="Z62" i="3"/>
  <c r="AA62" i="3" s="1"/>
  <c r="T81" i="3"/>
  <c r="U81" i="3" s="1"/>
  <c r="Z81" i="3"/>
  <c r="AA81" i="3" s="1"/>
  <c r="T83" i="3"/>
  <c r="U83" i="3" s="1"/>
  <c r="Z83" i="3"/>
  <c r="AA83" i="3" s="1"/>
  <c r="T85" i="3"/>
  <c r="Z85" i="3"/>
  <c r="AA85" i="3" s="1"/>
  <c r="T87" i="3"/>
  <c r="U87" i="3" s="1"/>
  <c r="Z87" i="3"/>
  <c r="AA87" i="3" s="1"/>
  <c r="T89" i="3"/>
  <c r="Z89" i="3"/>
  <c r="AA89" i="3" s="1"/>
  <c r="T91" i="3"/>
  <c r="Z91" i="3"/>
  <c r="AA91" i="3" s="1"/>
  <c r="T93" i="3"/>
  <c r="U93" i="3" s="1"/>
  <c r="Z93" i="3"/>
  <c r="AA93" i="3" s="1"/>
  <c r="T95" i="3"/>
  <c r="U95" i="3" s="1"/>
  <c r="Z95" i="3"/>
  <c r="AA95" i="3" s="1"/>
  <c r="T97" i="3"/>
  <c r="Z97" i="3"/>
  <c r="AA97" i="3" s="1"/>
  <c r="T99" i="3"/>
  <c r="Z99" i="3"/>
  <c r="AA99" i="3" s="1"/>
  <c r="T101" i="3"/>
  <c r="U101" i="3" s="1"/>
  <c r="Z101" i="3"/>
  <c r="AA101" i="3" s="1"/>
  <c r="T103" i="3"/>
  <c r="Z103" i="3"/>
  <c r="AA103" i="3" s="1"/>
  <c r="T105" i="3"/>
  <c r="U105" i="3" s="1"/>
  <c r="Z105" i="3"/>
  <c r="AA105" i="3" s="1"/>
  <c r="T107" i="3"/>
  <c r="U107" i="3" s="1"/>
  <c r="Z107" i="3"/>
  <c r="AA107" i="3" s="1"/>
  <c r="T109" i="3"/>
  <c r="U109" i="3" s="1"/>
  <c r="Z109" i="3"/>
  <c r="AA109" i="3" s="1"/>
  <c r="T111" i="3"/>
  <c r="Z111" i="3"/>
  <c r="AA111" i="3" s="1"/>
  <c r="T113" i="3"/>
  <c r="U113" i="3" s="1"/>
  <c r="Z113" i="3"/>
  <c r="AA113" i="3" s="1"/>
  <c r="T115" i="3"/>
  <c r="Z115" i="3"/>
  <c r="AA115" i="3" s="1"/>
  <c r="T117" i="3"/>
  <c r="U117" i="3" s="1"/>
  <c r="Z117" i="3"/>
  <c r="AA117" i="3" s="1"/>
  <c r="T119" i="3"/>
  <c r="Z119" i="3"/>
  <c r="AA119" i="3" s="1"/>
  <c r="T121" i="3"/>
  <c r="U121" i="3" s="1"/>
  <c r="Z121" i="3"/>
  <c r="AA121" i="3" s="1"/>
  <c r="T123" i="3"/>
  <c r="Z123" i="3"/>
  <c r="AA123" i="3" s="1"/>
  <c r="T139" i="3"/>
  <c r="Z139" i="3"/>
  <c r="AA139" i="3" s="1"/>
  <c r="T33" i="3"/>
  <c r="Z33" i="3"/>
  <c r="AA33" i="3" s="1"/>
  <c r="T28" i="3"/>
  <c r="U28" i="3" s="1"/>
  <c r="Z28" i="3"/>
  <c r="AA28" i="3" s="1"/>
  <c r="T52" i="3"/>
  <c r="U52" i="3" s="1"/>
  <c r="Z52" i="3"/>
  <c r="AA52" i="3" s="1"/>
  <c r="T134" i="3"/>
  <c r="U134" i="3" s="1"/>
  <c r="Z134" i="3"/>
  <c r="AA134" i="3" s="1"/>
  <c r="T136" i="3"/>
  <c r="Z136" i="3"/>
  <c r="AA136" i="3" s="1"/>
  <c r="T138" i="3"/>
  <c r="Z138" i="3"/>
  <c r="AA138" i="3" s="1"/>
  <c r="T140" i="3"/>
  <c r="Z140" i="3"/>
  <c r="AA140" i="3" s="1"/>
  <c r="T137" i="3"/>
  <c r="Z137" i="3"/>
  <c r="AA137" i="3" s="1"/>
  <c r="T29" i="3"/>
  <c r="U29" i="3" s="1"/>
  <c r="Z29" i="3"/>
  <c r="AA29" i="3" s="1"/>
  <c r="T26" i="3"/>
  <c r="U26" i="3" s="1"/>
  <c r="Z26" i="3"/>
  <c r="AA26" i="3" s="1"/>
  <c r="T25" i="3"/>
  <c r="T63" i="3"/>
  <c r="Z63" i="3"/>
  <c r="AA63" i="3" s="1"/>
  <c r="T65" i="3"/>
  <c r="Z65" i="3"/>
  <c r="AA65" i="3" s="1"/>
  <c r="T67" i="3"/>
  <c r="U67" i="3" s="1"/>
  <c r="Z67" i="3"/>
  <c r="AA67" i="3" s="1"/>
  <c r="T69" i="3"/>
  <c r="U69" i="3" s="1"/>
  <c r="Z69" i="3"/>
  <c r="AA69" i="3" s="1"/>
  <c r="T71" i="3"/>
  <c r="U71" i="3" s="1"/>
  <c r="Z71" i="3"/>
  <c r="AA71" i="3" s="1"/>
  <c r="T73" i="3"/>
  <c r="U73" i="3" s="1"/>
  <c r="Z73" i="3"/>
  <c r="AA73" i="3" s="1"/>
  <c r="T75" i="3"/>
  <c r="Z75" i="3"/>
  <c r="AA75" i="3" s="1"/>
  <c r="T77" i="3"/>
  <c r="Z77" i="3"/>
  <c r="AA77" i="3" s="1"/>
  <c r="T79" i="3"/>
  <c r="U79" i="3" s="1"/>
  <c r="Z79" i="3"/>
  <c r="AA79" i="3" s="1"/>
  <c r="T126" i="3"/>
  <c r="U126" i="3" s="1"/>
  <c r="Z126" i="3"/>
  <c r="AA126" i="3" s="1"/>
  <c r="T128" i="3"/>
  <c r="U128" i="3" s="1"/>
  <c r="Z128" i="3"/>
  <c r="AA128" i="3" s="1"/>
  <c r="T130" i="3"/>
  <c r="Z130" i="3"/>
  <c r="AA130" i="3" s="1"/>
  <c r="T132" i="3"/>
  <c r="Z132" i="3"/>
  <c r="AA132" i="3" s="1"/>
  <c r="T34" i="3"/>
  <c r="Z34" i="3"/>
  <c r="AA34" i="3" s="1"/>
  <c r="T38" i="3"/>
  <c r="U38" i="3" s="1"/>
  <c r="Z38" i="3"/>
  <c r="AA38" i="3" s="1"/>
  <c r="T42" i="3"/>
  <c r="U42" i="3" s="1"/>
  <c r="Z42" i="3"/>
  <c r="AA42" i="3" s="1"/>
  <c r="T50" i="3"/>
  <c r="Z50" i="3"/>
  <c r="AA50" i="3" s="1"/>
  <c r="T53" i="3"/>
  <c r="U53" i="3" s="1"/>
  <c r="Z53" i="3"/>
  <c r="AA53" i="3" s="1"/>
  <c r="T55" i="3"/>
  <c r="Z55" i="3"/>
  <c r="AA55" i="3" s="1"/>
  <c r="T57" i="3"/>
  <c r="Z57" i="3"/>
  <c r="AA57" i="3" s="1"/>
  <c r="T59" i="3"/>
  <c r="Z59" i="3"/>
  <c r="AA59" i="3" s="1"/>
  <c r="T61" i="3"/>
  <c r="U61" i="3" s="1"/>
  <c r="Z61" i="3"/>
  <c r="AA61" i="3" s="1"/>
  <c r="T82" i="3"/>
  <c r="U82" i="3" s="1"/>
  <c r="Z82" i="3"/>
  <c r="AA82" i="3" s="1"/>
  <c r="T84" i="3"/>
  <c r="Z84" i="3"/>
  <c r="AA84" i="3" s="1"/>
  <c r="T86" i="3"/>
  <c r="Z86" i="3"/>
  <c r="AA86" i="3" s="1"/>
  <c r="T88" i="3"/>
  <c r="Z88" i="3"/>
  <c r="AA88" i="3" s="1"/>
  <c r="T90" i="3"/>
  <c r="U90" i="3" s="1"/>
  <c r="Z90" i="3"/>
  <c r="AA90" i="3" s="1"/>
  <c r="T92" i="3"/>
  <c r="U92" i="3" s="1"/>
  <c r="Z92" i="3"/>
  <c r="AA92" i="3" s="1"/>
  <c r="T94" i="3"/>
  <c r="U94" i="3" s="1"/>
  <c r="Z94" i="3"/>
  <c r="AA94" i="3" s="1"/>
  <c r="T96" i="3"/>
  <c r="Z96" i="3"/>
  <c r="AA96" i="3" s="1"/>
  <c r="T98" i="3"/>
  <c r="Z98" i="3"/>
  <c r="AA98" i="3" s="1"/>
  <c r="T100" i="3"/>
  <c r="Z100" i="3"/>
  <c r="AA100" i="3" s="1"/>
  <c r="T102" i="3"/>
  <c r="U102" i="3" s="1"/>
  <c r="Z102" i="3"/>
  <c r="AA102" i="3" s="1"/>
  <c r="T104" i="3"/>
  <c r="Z104" i="3"/>
  <c r="AA104" i="3" s="1"/>
  <c r="T106" i="3"/>
  <c r="U106" i="3" s="1"/>
  <c r="Z106" i="3"/>
  <c r="AA106" i="3" s="1"/>
  <c r="T108" i="3"/>
  <c r="Z108" i="3"/>
  <c r="AA108" i="3" s="1"/>
  <c r="T110" i="3"/>
  <c r="Z110" i="3"/>
  <c r="AA110" i="3" s="1"/>
  <c r="T112" i="3"/>
  <c r="Z112" i="3"/>
  <c r="AA112" i="3" s="1"/>
  <c r="T114" i="3"/>
  <c r="U114" i="3" s="1"/>
  <c r="Z114" i="3"/>
  <c r="AA114" i="3" s="1"/>
  <c r="T116" i="3"/>
  <c r="U116" i="3" s="1"/>
  <c r="Z116" i="3"/>
  <c r="AA116" i="3" s="1"/>
  <c r="T118" i="3"/>
  <c r="Z118" i="3"/>
  <c r="AA118" i="3" s="1"/>
  <c r="T120" i="3"/>
  <c r="Z120" i="3"/>
  <c r="AA120" i="3" s="1"/>
  <c r="T122" i="3"/>
  <c r="Z122" i="3"/>
  <c r="AA122" i="3" s="1"/>
  <c r="T124" i="3"/>
  <c r="Z124" i="3"/>
  <c r="AA124" i="3" s="1"/>
  <c r="O8" i="3"/>
  <c r="M3" i="5"/>
  <c r="R155" i="5"/>
  <c r="O55" i="3"/>
  <c r="M11" i="5"/>
  <c r="O73" i="3"/>
  <c r="O56" i="3"/>
  <c r="O91" i="3"/>
  <c r="O41" i="3"/>
  <c r="O86" i="3"/>
  <c r="O81" i="3"/>
  <c r="O40" i="3"/>
  <c r="O112" i="3"/>
  <c r="O119" i="3"/>
  <c r="O128" i="3"/>
  <c r="O133" i="3"/>
  <c r="O51" i="3"/>
  <c r="O79" i="3"/>
  <c r="O88" i="3"/>
  <c r="O121" i="3"/>
  <c r="O62" i="3"/>
  <c r="O76" i="3"/>
  <c r="O93" i="3"/>
  <c r="O101" i="3"/>
  <c r="O104" i="3"/>
  <c r="O39" i="3"/>
  <c r="O42" i="3"/>
  <c r="O70" i="3"/>
  <c r="O127" i="3"/>
  <c r="O67" i="3"/>
  <c r="O106" i="3"/>
  <c r="O78" i="3"/>
  <c r="O100" i="3"/>
  <c r="O12" i="3"/>
  <c r="O49" i="3"/>
  <c r="O82" i="3"/>
  <c r="O87" i="3"/>
  <c r="O29" i="3"/>
  <c r="O61" i="3"/>
  <c r="O126" i="3"/>
  <c r="O15" i="3"/>
  <c r="O36" i="3"/>
  <c r="O37" i="3"/>
  <c r="O38" i="3"/>
  <c r="O60" i="3"/>
  <c r="O92" i="3"/>
  <c r="O105" i="3"/>
  <c r="O120" i="3"/>
  <c r="O130" i="3"/>
  <c r="O27" i="3"/>
  <c r="O28" i="3"/>
  <c r="O131" i="3"/>
  <c r="O132" i="3"/>
  <c r="O94" i="3"/>
  <c r="O107" i="3"/>
  <c r="O122" i="3"/>
  <c r="O43" i="3"/>
  <c r="O44" i="3"/>
  <c r="O75" i="3"/>
  <c r="O84" i="3"/>
  <c r="O96" i="3"/>
  <c r="O109" i="3"/>
  <c r="O124" i="3"/>
  <c r="O125" i="3"/>
  <c r="O85" i="3"/>
  <c r="O97" i="3"/>
  <c r="O98" i="3"/>
  <c r="O110" i="3"/>
  <c r="O138" i="3"/>
  <c r="M45" i="5"/>
  <c r="M99" i="5"/>
  <c r="M252" i="5"/>
  <c r="M140" i="5"/>
  <c r="M240" i="5"/>
  <c r="M207" i="5"/>
  <c r="M169" i="5"/>
  <c r="M244" i="5"/>
  <c r="M39" i="5"/>
  <c r="M247" i="5"/>
  <c r="M261" i="5"/>
  <c r="M156" i="5"/>
  <c r="M239" i="5"/>
  <c r="M144" i="5"/>
  <c r="M175" i="5"/>
  <c r="M32" i="5"/>
  <c r="M180" i="5"/>
  <c r="M153" i="5"/>
  <c r="M25" i="5"/>
  <c r="M31" i="5"/>
  <c r="M189" i="5"/>
  <c r="M54" i="5"/>
  <c r="M134" i="5"/>
  <c r="M162" i="5"/>
  <c r="M165" i="5"/>
  <c r="M203" i="5"/>
  <c r="M47" i="5"/>
  <c r="M53" i="5"/>
  <c r="M8" i="5"/>
  <c r="M152" i="5"/>
  <c r="M34" i="5"/>
  <c r="M119" i="5"/>
  <c r="M29" i="5"/>
  <c r="M63" i="5"/>
  <c r="M138" i="5"/>
  <c r="M212" i="5"/>
  <c r="M143" i="5"/>
  <c r="M101" i="5"/>
  <c r="M17" i="5"/>
  <c r="M20" i="5"/>
  <c r="M55" i="5"/>
  <c r="M67" i="5"/>
  <c r="M96" i="5"/>
  <c r="M111" i="5"/>
  <c r="M128" i="5"/>
  <c r="M255" i="5"/>
  <c r="M51" i="5"/>
  <c r="M81" i="5"/>
  <c r="M120" i="5"/>
  <c r="M110" i="5"/>
  <c r="M124" i="5"/>
  <c r="M112" i="5"/>
  <c r="M168" i="5"/>
  <c r="M151" i="5"/>
  <c r="M270" i="5"/>
  <c r="M57" i="5"/>
  <c r="M69" i="5"/>
  <c r="M72" i="5"/>
  <c r="M87" i="5"/>
  <c r="M97" i="5"/>
  <c r="M90" i="5"/>
  <c r="M150" i="5"/>
  <c r="M195" i="5"/>
  <c r="M209" i="5"/>
  <c r="M269" i="5"/>
  <c r="M263" i="5"/>
  <c r="M193" i="5"/>
  <c r="M243" i="5"/>
  <c r="M250" i="5"/>
  <c r="M60" i="5"/>
  <c r="M75" i="5"/>
  <c r="M228" i="5"/>
  <c r="M86" i="5"/>
  <c r="M88" i="5"/>
  <c r="M85" i="5"/>
  <c r="M95" i="5"/>
  <c r="M158" i="5"/>
  <c r="M164" i="5"/>
  <c r="M186" i="5"/>
  <c r="M19" i="5"/>
  <c r="M41" i="5"/>
  <c r="M66" i="5"/>
  <c r="M78" i="5"/>
  <c r="M188" i="5"/>
  <c r="M234" i="5"/>
  <c r="M13" i="5"/>
  <c r="M91" i="5"/>
  <c r="M93" i="5"/>
  <c r="M117" i="5"/>
  <c r="M177" i="5"/>
  <c r="M227" i="5"/>
  <c r="M59" i="5"/>
  <c r="M71" i="5"/>
  <c r="M132" i="5"/>
  <c r="M196" i="5"/>
  <c r="M229" i="5"/>
  <c r="M7" i="5"/>
  <c r="M106" i="5"/>
  <c r="M115" i="5"/>
  <c r="M219" i="5"/>
  <c r="M266" i="5"/>
  <c r="M23" i="5"/>
  <c r="M65" i="5"/>
  <c r="M77" i="5"/>
  <c r="M102" i="5"/>
  <c r="M230" i="5"/>
  <c r="M43" i="5"/>
  <c r="M56" i="5"/>
  <c r="M21" i="5"/>
  <c r="M127" i="5"/>
  <c r="M126" i="5"/>
  <c r="M89" i="5"/>
  <c r="M68" i="5"/>
  <c r="M10" i="5"/>
  <c r="M33" i="5"/>
  <c r="M160" i="5"/>
  <c r="M44" i="5"/>
  <c r="M79" i="5"/>
  <c r="M9" i="5"/>
  <c r="M22" i="5"/>
  <c r="M80" i="5"/>
  <c r="M136" i="5"/>
  <c r="M121" i="5"/>
  <c r="M137" i="5"/>
  <c r="M92" i="5"/>
  <c r="M103" i="5"/>
  <c r="M116" i="5"/>
  <c r="M224" i="5"/>
  <c r="M222" i="5"/>
  <c r="M58" i="5"/>
  <c r="M70" i="5"/>
  <c r="M82" i="5"/>
  <c r="M83" i="5"/>
  <c r="M108" i="5"/>
  <c r="M98" i="5"/>
  <c r="M113" i="5"/>
  <c r="M182" i="5"/>
  <c r="M14" i="5"/>
  <c r="M26" i="5"/>
  <c r="M48" i="5"/>
  <c r="M200" i="5"/>
  <c r="M176" i="5"/>
  <c r="M194" i="5"/>
  <c r="M204" i="5"/>
  <c r="M157" i="5"/>
  <c r="M185" i="5"/>
  <c r="M232" i="5"/>
  <c r="M257" i="5"/>
  <c r="M267" i="5"/>
  <c r="M262" i="5"/>
  <c r="M84" i="5"/>
  <c r="M125" i="5"/>
  <c r="M159" i="5"/>
  <c r="M148" i="5"/>
  <c r="M154" i="5"/>
  <c r="M211" i="5"/>
  <c r="M241" i="5"/>
  <c r="M187" i="5"/>
  <c r="M202" i="5"/>
  <c r="M206" i="5"/>
  <c r="M214" i="5"/>
  <c r="M235" i="5"/>
  <c r="M246" i="5"/>
  <c r="M268" i="5"/>
  <c r="M276" i="5"/>
  <c r="M201" i="5"/>
  <c r="M237" i="5"/>
  <c r="M245" i="5"/>
  <c r="M220" i="5"/>
  <c r="M265" i="5"/>
  <c r="M208" i="5"/>
  <c r="M216" i="5"/>
  <c r="M242" i="5"/>
  <c r="M256" i="5"/>
  <c r="M271" i="5"/>
  <c r="M277" i="5"/>
  <c r="S140" i="5" l="1"/>
  <c r="S202" i="5"/>
  <c r="S169" i="5"/>
  <c r="S92" i="5"/>
  <c r="S122" i="5"/>
  <c r="S215" i="5"/>
  <c r="S75" i="5"/>
  <c r="S110" i="5"/>
  <c r="S166" i="5"/>
  <c r="S197" i="5"/>
  <c r="S46" i="5"/>
  <c r="S139" i="5"/>
  <c r="S63" i="5"/>
  <c r="S21" i="5"/>
  <c r="U119" i="3"/>
  <c r="U104" i="3"/>
  <c r="U74" i="3"/>
  <c r="U137" i="3"/>
  <c r="U59" i="3"/>
  <c r="U49" i="3"/>
  <c r="U131" i="3"/>
  <c r="U30" i="3"/>
  <c r="U140" i="3"/>
  <c r="U33" i="3"/>
  <c r="U115" i="3"/>
  <c r="U103" i="3"/>
  <c r="U91" i="3"/>
  <c r="U62" i="3"/>
  <c r="U124" i="3"/>
  <c r="U112" i="3"/>
  <c r="U100" i="3"/>
  <c r="U88" i="3"/>
  <c r="U57" i="3"/>
  <c r="U34" i="3"/>
  <c r="U77" i="3"/>
  <c r="U65" i="3"/>
  <c r="U70" i="3"/>
  <c r="U138" i="3"/>
  <c r="U139" i="3"/>
  <c r="U89" i="3"/>
  <c r="U122" i="3"/>
  <c r="U110" i="3"/>
  <c r="U98" i="3"/>
  <c r="U86" i="3"/>
  <c r="U55" i="3"/>
  <c r="U132" i="3"/>
  <c r="U75" i="3"/>
  <c r="U63" i="3"/>
  <c r="U45" i="3"/>
  <c r="U68" i="3"/>
  <c r="U25" i="3"/>
  <c r="U136" i="3"/>
  <c r="U123" i="3"/>
  <c r="U111" i="3"/>
  <c r="U99" i="3"/>
  <c r="U120" i="3"/>
  <c r="U108" i="3"/>
  <c r="U96" i="3"/>
  <c r="U84" i="3"/>
  <c r="U130" i="3"/>
  <c r="U97" i="3"/>
  <c r="U85" i="3"/>
  <c r="U118" i="3"/>
  <c r="U50" i="3"/>
  <c r="U54" i="3"/>
  <c r="U76" i="3"/>
  <c r="U64" i="3"/>
  <c r="S217" i="5"/>
  <c r="S14" i="5"/>
  <c r="S106" i="5"/>
  <c r="S185" i="5"/>
  <c r="S138" i="5"/>
  <c r="S127" i="5"/>
  <c r="S29" i="5"/>
  <c r="S214" i="5"/>
  <c r="S143" i="5"/>
  <c r="S159" i="5"/>
  <c r="S67" i="5"/>
  <c r="S102" i="5"/>
  <c r="S218" i="5"/>
  <c r="S59" i="5"/>
  <c r="S243" i="5"/>
  <c r="S111" i="5"/>
  <c r="S36" i="5"/>
  <c r="S81" i="5"/>
  <c r="S250" i="5"/>
  <c r="S79" i="5"/>
  <c r="S184" i="5"/>
  <c r="S86" i="5"/>
  <c r="S35" i="5"/>
  <c r="S252" i="5"/>
  <c r="S132" i="5"/>
  <c r="S229" i="5"/>
  <c r="S126" i="5"/>
  <c r="S248" i="5"/>
  <c r="S15" i="5"/>
  <c r="S155" i="5"/>
  <c r="S38" i="5"/>
</calcChain>
</file>

<file path=xl/sharedStrings.xml><?xml version="1.0" encoding="utf-8"?>
<sst xmlns="http://schemas.openxmlformats.org/spreadsheetml/2006/main" count="9216" uniqueCount="2587">
  <si>
    <t>ИКЗ</t>
  </si>
  <si>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</si>
  <si>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</si>
  <si>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</si>
  <si>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</si>
  <si>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</si>
  <si>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</si>
  <si>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</si>
  <si>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Цена за ед. по ТЗ</t>
  </si>
  <si>
    <t>да</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</si>
  <si>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</si>
  <si>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</si>
  <si>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</si>
  <si>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</si>
  <si>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</si>
  <si>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</si>
  <si>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</si>
  <si>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Торговое наименование</t>
  </si>
  <si>
    <t>единица измерения</t>
  </si>
  <si>
    <t>Количество поставляемого Товара</t>
  </si>
  <si>
    <t>общеее Количество</t>
  </si>
  <si>
    <t>Срок поставки согласно ГК</t>
  </si>
  <si>
    <t>МЕ</t>
  </si>
  <si>
    <t>Нувик</t>
  </si>
  <si>
    <t>мл</t>
  </si>
  <si>
    <t>таблетка</t>
  </si>
  <si>
    <t>ЕД</t>
  </si>
  <si>
    <t>0873400003921000074</t>
  </si>
  <si>
    <t>0873400003921000075</t>
  </si>
  <si>
    <t>Долутегравир, таблетки, 
покрытые пленочной оболочкой, 50 мг</t>
  </si>
  <si>
    <t>211970515020277050100100190012120244</t>
  </si>
  <si>
    <t>Ралтегравир, таблетки,
 покрытые пленочной оболочкой, 400 мг</t>
  </si>
  <si>
    <t>211970515020277050100100210012120244</t>
  </si>
  <si>
    <t>шт</t>
  </si>
  <si>
    <t>Исентресс®</t>
  </si>
  <si>
    <t>1512 вич</t>
  </si>
  <si>
    <t>0873400003921000168</t>
  </si>
  <si>
    <t>0873400003921000169</t>
  </si>
  <si>
    <t>30 355 643,00</t>
  </si>
  <si>
    <t>211970515020277050100100220732120244</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</si>
  <si>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</si>
  <si>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</si>
  <si>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211970515020277050100100220722120244</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</si>
  <si>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</si>
  <si>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</si>
  <si>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</si>
  <si>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</si>
  <si>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</si>
  <si>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</si>
  <si>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</si>
  <si>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</si>
  <si>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</si>
  <si>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</si>
  <si>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</si>
  <si>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</si>
  <si>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</si>
  <si>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</si>
  <si>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</si>
  <si>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</si>
  <si>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</si>
  <si>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</si>
  <si>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</si>
  <si>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</si>
  <si>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</si>
  <si>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</si>
  <si>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</si>
  <si>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</si>
  <si>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</si>
  <si>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</si>
  <si>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</si>
  <si>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</si>
  <si>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</si>
  <si>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</si>
  <si>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</si>
  <si>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</si>
  <si>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</si>
  <si>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</si>
  <si>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</si>
  <si>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211970515020277050100100140042120244</t>
  </si>
  <si>
    <t xml:space="preserve">Интерферон бета-1а, раствор для подкожного введения, 44 мкг (12 млн. МЕ) </t>
  </si>
  <si>
    <t>0873400003921000240</t>
  </si>
  <si>
    <t>211970515020277050100100290122120244</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</si>
  <si>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</si>
  <si>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</si>
  <si>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</si>
  <si>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211970515020277050100100550032120244</t>
  </si>
  <si>
    <t xml:space="preserve"> 0873400003921000249</t>
  </si>
  <si>
    <t>211970515020277050100100140062120244</t>
  </si>
  <si>
    <t xml:space="preserve"> Интерферон бета-1а, раствор для подкожного введения, 44 мкг (12 млн. МЕ) </t>
  </si>
  <si>
    <t>211970515020277050100100140052120244</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</si>
  <si>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</si>
  <si>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</si>
  <si>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</si>
  <si>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</si>
  <si>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211970515020277050100100550022120244</t>
  </si>
  <si>
    <t xml:space="preserve"> 0873400003921000252</t>
  </si>
  <si>
    <t>211970515020277050100100550012120244</t>
  </si>
  <si>
    <t xml:space="preserve">Антиингибиторный коагулянтный комплекс, лиофилизат для приготовления раствора для инфузий, 1000 ЕД </t>
  </si>
  <si>
    <t xml:space="preserve"> 0873400003921000253</t>
  </si>
  <si>
    <t>211970515020277050100100290132120244</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</si>
  <si>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</si>
  <si>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</si>
  <si>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</si>
  <si>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211970515020277050100100290142120244</t>
  </si>
  <si>
    <t xml:space="preserve"> Натализумаб, концентрат для приготовления раствора для инфузий, 20 мг/мл </t>
  </si>
  <si>
    <t xml:space="preserve"> 0873400003921000258</t>
  </si>
  <si>
    <t>211970515020277050100100560012120244</t>
  </si>
  <si>
    <t>Лопинавир + Ритонавир, таблетки, покрытые пленочной оболочкой, 200 мг + 50 мг</t>
  </si>
  <si>
    <t>211970515020277050100100220822120244</t>
  </si>
  <si>
    <t>0873400003921000281</t>
  </si>
  <si>
    <t>0873400003921000282</t>
  </si>
  <si>
    <t>211970515020277050100100220802120244</t>
  </si>
  <si>
    <t>0873400003921000283</t>
  </si>
  <si>
    <t>211970515020277050100100220812120244</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</si>
  <si>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</si>
  <si>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</si>
  <si>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</si>
  <si>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</si>
  <si>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</si>
  <si>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</si>
  <si>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</si>
  <si>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</si>
  <si>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</si>
  <si>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</si>
  <si>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</si>
  <si>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077/06/101-9022/2021 от 26.05.2021</t>
  </si>
  <si>
    <t>концентрат для приготовления раствора для инфузий</t>
  </si>
  <si>
    <t>Уведомление ФАС/УФАС по ч. 2 ст. 93 ФЗ № 44-ФЗ</t>
  </si>
  <si>
    <t>0873400003921000258-0001</t>
  </si>
  <si>
    <t>концентрат для 
приготовления раствора для инфузий, 20 мг/мл (флакон) 15 мл х 1 (пачка картонная)</t>
  </si>
  <si>
    <t>0873400003921000253-0001</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</si>
  <si>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</si>
  <si>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</si>
  <si>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</si>
  <si>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</si>
  <si>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</si>
  <si>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</si>
  <si>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</si>
  <si>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</si>
  <si>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</si>
  <si>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</si>
  <si>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</si>
  <si>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</si>
  <si>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</si>
  <si>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</si>
  <si>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</si>
  <si>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</si>
  <si>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</si>
  <si>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</si>
  <si>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</si>
  <si>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</si>
  <si>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</si>
  <si>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</si>
  <si>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</si>
  <si>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</si>
  <si>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</si>
  <si>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</si>
  <si>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</si>
  <si>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</si>
  <si>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</si>
  <si>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</si>
  <si>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</si>
  <si>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</si>
  <si>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</si>
  <si>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</si>
  <si>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</si>
  <si>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</si>
  <si>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</si>
  <si>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</si>
  <si>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</si>
  <si>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</si>
  <si>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</si>
  <si>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</si>
  <si>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</si>
  <si>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</si>
  <si>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</si>
  <si>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</si>
  <si>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</si>
  <si>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</si>
  <si>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</si>
  <si>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</si>
  <si>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</si>
  <si>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</si>
  <si>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</si>
  <si>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</si>
  <si>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</si>
  <si>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</si>
  <si>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</si>
  <si>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</si>
  <si>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</si>
  <si>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</si>
  <si>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</si>
  <si>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211970515020277050100100760012120244</t>
  </si>
  <si>
    <t>211970515020277050100100750012120244</t>
  </si>
  <si>
    <t>211970515020277050100100740012120244</t>
  </si>
  <si>
    <t>211970515020277050100100290202120244</t>
  </si>
  <si>
    <t>211970515020277050100100120072120244</t>
  </si>
  <si>
    <t>211970515020277050100100290172120244</t>
  </si>
  <si>
    <t>211970515020277050100100290152120244</t>
  </si>
  <si>
    <t>211970515020277050100100290182120244</t>
  </si>
  <si>
    <t>211970515020277050100100290192120244</t>
  </si>
  <si>
    <t>211970515020277050100100680012120244</t>
  </si>
  <si>
    <t>211970515020277050100100700012120244</t>
  </si>
  <si>
    <t>211970515020277050100100690012120244</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</si>
  <si>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</si>
  <si>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</si>
  <si>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</si>
  <si>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</si>
  <si>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</si>
  <si>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</si>
  <si>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</si>
  <si>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</si>
  <si>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</si>
  <si>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</si>
  <si>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211970515020277050100100140072120244</t>
  </si>
  <si>
    <t>мкг</t>
  </si>
  <si>
    <t>211970515020277050100100520032120244</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</si>
  <si>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</si>
  <si>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</si>
  <si>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211970515020277050100100520012120244</t>
  </si>
  <si>
    <t>211970515020277050100100140082120244</t>
  </si>
  <si>
    <t xml:space="preserve">Интерферон бета-1а, лиофилизат для приготовления раствора для внутримышечного введения, 30 мкг </t>
  </si>
  <si>
    <t>211970515020277050100100290232120244</t>
  </si>
  <si>
    <t>Октоког альфа, лиофилизат для приготовления раствора для внутривенного введения, 
250 МЕ</t>
  </si>
  <si>
    <t>211970515020277050100100520022120244</t>
  </si>
  <si>
    <t>Галсульфаза, концентрат для приготовления раствора для инфузий, 1 мг/мл</t>
  </si>
  <si>
    <t>211970515020277050100100120082120244</t>
  </si>
  <si>
    <t xml:space="preserve">Мороктоког альфа, лиофилизат для приготовления раствора для внутривенного введения, 500 МЕ </t>
  </si>
  <si>
    <t>211970515020277050100100290222120244</t>
  </si>
  <si>
    <t>Мороктоког альфа, лиофилизат для приготовления раствора для внутривенного введения, 2000 МЕ</t>
  </si>
  <si>
    <t>211970515020277050100100290212120244</t>
  </si>
  <si>
    <t xml:space="preserve">Пэгинтерферон бета-1а, раствор для подкожного введения, 125 мкг, 0,5 мл </t>
  </si>
  <si>
    <t>211970515020277050100100730012120244</t>
  </si>
  <si>
    <t>субъекты поставки по Кругу добра/COVID</t>
  </si>
  <si>
    <t>211970515020277050100100290242120244</t>
  </si>
  <si>
    <t>0873400003921000375</t>
  </si>
  <si>
    <t>Фактор свертывания крови VIII + Фактор Виллебранда, лиофилизат для приготовления раствора для инфузий, 500 МЕ + 600 МЕ</t>
  </si>
  <si>
    <t>0873400003921000376</t>
  </si>
  <si>
    <t>211970515020277050100100100112120244</t>
  </si>
  <si>
    <t>Алемтузумаб, 
концентрат для приготовления раствора для инфузий 10 мг/мл</t>
  </si>
  <si>
    <t>0873400003921000377</t>
  </si>
  <si>
    <t>211970515020277050100100290252120244</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</si>
  <si>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</si>
  <si>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</si>
  <si>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</si>
  <si>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211970515020277050100100290262120244</t>
  </si>
  <si>
    <t>0873400003921000379</t>
  </si>
  <si>
    <t>211970515020277050100100290272120244</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</si>
  <si>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</si>
  <si>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</si>
  <si>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</si>
  <si>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211970515020277050100100290282120244</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</si>
  <si>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</si>
  <si>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</si>
  <si>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211970515020277050100100290292120244</t>
  </si>
  <si>
    <t>0873400003921000382</t>
  </si>
  <si>
    <t>211970515020277050100100550042120244</t>
  </si>
  <si>
    <t>Даратумумаб, 
концентрат для приготовления раствора для инфузий, 20 мг/мл, 5 мл</t>
  </si>
  <si>
    <t>Интерферон бета-1а,
 раствор для подкожного введения, 22 мкг (6 млн. МЕ)</t>
  </si>
  <si>
    <t>211970515020277050100100140092120244</t>
  </si>
  <si>
    <t>Бортезомиб, 
лиофилизат для приготовления раствора для внутривенного и подкожного введения, 2,5 мг и/или 3,0 мг и/или 3,5 мг</t>
  </si>
  <si>
    <t>0873400003921000384</t>
  </si>
  <si>
    <t>211970515020277050100100550052120244</t>
  </si>
  <si>
    <t>0873400003921000385</t>
  </si>
  <si>
    <t>211970515020277050100100550072120244</t>
  </si>
  <si>
    <t>Иматиниб, капсулы и/или таблетки,
 покрытые плёночной оболочкой, 400 мг</t>
  </si>
  <si>
    <t>Иматиниб, капсулы и/или таблетки,
 покрытые плёночной оболочкой, 100 мг</t>
  </si>
  <si>
    <t xml:space="preserve"> 211970515020277050100100550062120244</t>
  </si>
  <si>
    <t>0873400003921000386</t>
  </si>
  <si>
    <t>0873400003921000387</t>
  </si>
  <si>
    <t>Такролимус,
 капсулы, 5 мг</t>
  </si>
  <si>
    <t>211970515020277050100100100122120244</t>
  </si>
  <si>
    <t>Эверолимус, 
таблетки и/или таблетки диспергируемые, 0,25 мг</t>
  </si>
  <si>
    <t>0873400003921000388</t>
  </si>
  <si>
    <t>211970515020277050100100650012120244</t>
  </si>
  <si>
    <t>01.03.2023
01.06.2023</t>
  </si>
  <si>
    <t>0873400003921000389</t>
  </si>
  <si>
    <t>211970515020277050100100140102120244</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</si>
  <si>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</si>
  <si>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</si>
  <si>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211970515020277050100100140112120244</t>
  </si>
  <si>
    <t>Глатирамера ацетат, 
раствор для подкожного введения, 40 мг/мл</t>
  </si>
  <si>
    <t>0873400003921000391</t>
  </si>
  <si>
    <t>0873400003921000392</t>
  </si>
  <si>
    <t>0873400003921000393</t>
  </si>
  <si>
    <t>0873400003921000394</t>
  </si>
  <si>
    <t>0873400003921000395</t>
  </si>
  <si>
    <t>211970515020277050100100100132120244</t>
  </si>
  <si>
    <t>Микофенолата мофетил, 
капсулы и/или таблетки, покрытые пленочной оболочкой, 250 мг</t>
  </si>
  <si>
    <t>211970515020277050100100630012120244</t>
  </si>
  <si>
    <t>Эверолимус, 
таблетки и/или таблетки диспергируемые, 0,75 мг</t>
  </si>
  <si>
    <t>Эверолимус, 
таблетки и/или таблетки диспергируемые, 0,5 мг</t>
  </si>
  <si>
    <t>211970515020277050100100640012120244</t>
  </si>
  <si>
    <t>211970515020277050100100550082120244</t>
  </si>
  <si>
    <t>Ритуксимаб,
концентрат для приготовления раствора для инфузий 10 мг/мл</t>
  </si>
  <si>
    <t>211970515020277050100100100142120244</t>
  </si>
  <si>
    <t xml:space="preserve">Такролимус, капсулы, 1 мг </t>
  </si>
  <si>
    <t>Эмицизумаб,
 раствор для подкожного введения, 150 мг/мл, 0,7 мл</t>
  </si>
  <si>
    <t>0873400003921000396</t>
  </si>
  <si>
    <t>211970515020277050100100660032120244</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</si>
  <si>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</si>
  <si>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</si>
  <si>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</si>
  <si>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</si>
  <si>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</si>
  <si>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</si>
  <si>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</si>
  <si>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</si>
  <si>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</si>
  <si>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</si>
  <si>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</si>
  <si>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</si>
  <si>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</si>
  <si>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</si>
  <si>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</si>
  <si>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</si>
  <si>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</si>
  <si>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211970515020277050100100550092120244</t>
  </si>
  <si>
    <t>Эмицизумаб,
 раствор для подкожного введения, 30 мг/мл</t>
  </si>
  <si>
    <t>211970515020277050100100660042120244</t>
  </si>
  <si>
    <t>211970515020277050100100660022120244</t>
  </si>
  <si>
    <t>211970515020277050100100290302120244</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</si>
  <si>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</si>
  <si>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</si>
  <si>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211970515020277050100100660012120244</t>
  </si>
  <si>
    <t xml:space="preserve">Такролимус, капсулы, 0,5 мг </t>
  </si>
  <si>
    <t>211970515020277050100100100152120244</t>
  </si>
  <si>
    <t>Ритуксимаб, 
концентрат для приготовления раствора для инфузий 10 мг/мл, 10 мл</t>
  </si>
  <si>
    <t>211970515020277050100100550102120244</t>
  </si>
  <si>
    <t>Идурсульфаза, 
концентрат для приготовления раствора для инфузий, 2 мг/мл</t>
  </si>
  <si>
    <t>211970515020277050100100520082120244</t>
  </si>
  <si>
    <t>211970515020277050100100520052120244</t>
  </si>
  <si>
    <t>211970515020277050100100520062120244</t>
  </si>
  <si>
    <t>Идурсульфаза,
 концентрат для приготовления раствора для инфузий, 2 мг/мл</t>
  </si>
  <si>
    <t>211970515020277050100100520072120244</t>
  </si>
  <si>
    <t>Талиглюцераза альфа,
 лиофилизат для приготовления концентрата для приготовления раствора для инфузий, 200 ЕД</t>
  </si>
  <si>
    <t>211970515020277050100100120092120244</t>
  </si>
  <si>
    <t xml:space="preserve">Идурсульфаза бета, 
концентрат для приготовления раствора для инфузий, 2 мг/мл </t>
  </si>
  <si>
    <t>211970515020277050100100520042120244</t>
  </si>
  <si>
    <t>Мороктоког альфа, 
лиофилизат для приготовления раствора для внутривенного введения, 1000 МЕ</t>
  </si>
  <si>
    <t>211970515020277050100100290352120244</t>
  </si>
  <si>
    <t>Нонаког альфа, 
лиофилизат для приготовления раствора для внутривенного введения, 500 МЕ</t>
  </si>
  <si>
    <t>211970515020277050100100290312120244</t>
  </si>
  <si>
    <t>211970515020277050100100290362120244</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</si>
  <si>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</si>
  <si>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</si>
  <si>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</si>
  <si>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</si>
  <si>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</si>
  <si>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</si>
  <si>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</si>
  <si>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</si>
  <si>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</si>
  <si>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</si>
  <si>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211970515020277050100100290322120244</t>
  </si>
  <si>
    <t>0873400003921000413</t>
  </si>
  <si>
    <t>Нонаког альфа, 
лиофилизат для приготовления раствора для внутривенного введения, 1000 МЕ</t>
  </si>
  <si>
    <t>ме</t>
  </si>
  <si>
    <t>211970515020277050100100140132120244</t>
  </si>
  <si>
    <t>0873400003921000414</t>
  </si>
  <si>
    <t>Пэгинтерферон бета-1а,
 раствор для подкожного введения, 63 мкг; 94 мкг</t>
  </si>
  <si>
    <t>211970515020277050100100130032120244</t>
  </si>
  <si>
    <t>0873400003921000415</t>
  </si>
  <si>
    <t>Дорназа альфа, 
раствор для ингаляций, 2,5 мг/2,5 мл</t>
  </si>
  <si>
    <t>211970515020277050100100140122120244</t>
  </si>
  <si>
    <t>0873400003921000416</t>
  </si>
  <si>
    <t>Интерферон бета-1а,
 раствор для подкожного введения, 44 мкг (12 млн. МЕ)</t>
  </si>
  <si>
    <t>211970515020277050100100290332120244</t>
  </si>
  <si>
    <t>0873400003921000417</t>
  </si>
  <si>
    <t>Октоког альфа, 
лиофилизат для приготовления раствора для внутривенного введения, 500 МЕ</t>
  </si>
  <si>
    <t>211970515020277050100100100282120244</t>
  </si>
  <si>
    <t>0873400003921000418</t>
  </si>
  <si>
    <t>Терифлуномид,
 таблетки, покрытые пленочной оболочкой, 14 мг</t>
  </si>
  <si>
    <t>211970515020277050100100100172120244</t>
  </si>
  <si>
    <t>0873400003921000419</t>
  </si>
  <si>
    <t>Циклоспорин, 
капсулы и/или капсулы мягкие, 50 мг</t>
  </si>
  <si>
    <t>211970515020277050100100100192120244</t>
  </si>
  <si>
    <t>0873400003921000420</t>
  </si>
  <si>
    <t>Экулизумаб, 
концентрат для приготовления раствора для инфузий, 10 мг/мл</t>
  </si>
  <si>
    <t>211970515020277050100100100222120244</t>
  </si>
  <si>
    <t>0873400003921000421</t>
  </si>
  <si>
    <t>211970515020277050100100100292120244</t>
  </si>
  <si>
    <t>0873400003921000422</t>
  </si>
  <si>
    <t>Этанерцепт, 
раствор для подкожного введения, 50 мг/мл</t>
  </si>
  <si>
    <t>211970515020277050100100100302120244</t>
  </si>
  <si>
    <t>0873400003921000423</t>
  </si>
  <si>
    <t>Циклоспорин, 
капсулы и/или капсулы мягкие, 100 мг</t>
  </si>
  <si>
    <t>211970515020277050100100100092120244</t>
  </si>
  <si>
    <t xml:space="preserve"> 0873400003921000255</t>
  </si>
  <si>
    <t>1970515020221000282</t>
  </si>
  <si>
    <t>https://zakupki.gov.ru/epz/order/notice/ea44/view/common-info.html?regNumber=0873400003921000255</t>
  </si>
  <si>
    <t>0873400003921000255-0001</t>
  </si>
  <si>
    <t xml:space="preserve">Окрелизумаб, концентрат для приготовления раствора для инфузий, 30 мг/мл </t>
  </si>
  <si>
    <t>211970515020277050100100100082120244</t>
  </si>
  <si>
    <t xml:space="preserve"> 0873400003921000256</t>
  </si>
  <si>
    <t>1970515020221000283</t>
  </si>
  <si>
    <t>https://zakupki.gov.ru/epz/order/notice/ea44/view/common-info.html?regNumber=0873400003921000256</t>
  </si>
  <si>
    <t>0873400003921000256-0001</t>
  </si>
  <si>
    <t>211970515020277050100100100102120244</t>
  </si>
  <si>
    <t xml:space="preserve"> 0873400003921000257</t>
  </si>
  <si>
    <t>1970515020221000284</t>
  </si>
  <si>
    <t>https://zakupki.gov.ru/epz/order/notice/ea44/view/common-info.html?regNumber=0873400003921000257</t>
  </si>
  <si>
    <t>0873400003921000257-0001</t>
  </si>
  <si>
    <t>Циклоспорин, 
капсулы и/или капсулы мягкие, 25 мг</t>
  </si>
  <si>
    <t>0873400003921000424</t>
  </si>
  <si>
    <t>211970515020277050100100100162120244</t>
  </si>
  <si>
    <t>0873400003921000425</t>
  </si>
  <si>
    <t>Циклоспорин,
 раствор для приема внутрь 100 мг/мл, 50 мл</t>
  </si>
  <si>
    <t>211970515020277050100100100312120244</t>
  </si>
  <si>
    <t>Тоцилизумаб, 
раствор для подкожного введения, 162 мг/0,9 мл</t>
  </si>
  <si>
    <t>211970515020277050100100100212120244</t>
  </si>
  <si>
    <t>0873400003921000426</t>
  </si>
  <si>
    <t>Тоцилизумаб, 
концентрат для приготовления раствора для инфузий, 20 мг/мл, 4 мл</t>
  </si>
  <si>
    <t>0873400003921000427</t>
  </si>
  <si>
    <t>211970515020277050100100100272120244</t>
  </si>
  <si>
    <t>Соматропин, 
лиофилизат для приготовления раствора для подкожного введения 5,3 – 6,67 мг (16 - 20 МЕ) и/или раствор для подкожного введения 5 мг/мл - 6,7 мг/мл</t>
  </si>
  <si>
    <t>211970515020277050100100110022120244</t>
  </si>
  <si>
    <t>0873400003921000428</t>
  </si>
  <si>
    <t>Этанерцепт,
 лиофилизат для приготовления раствора для подкожного введения, 10 мг</t>
  </si>
  <si>
    <t xml:space="preserve"> 211970515020277050100100100262120244</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</si>
  <si>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</si>
  <si>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</si>
  <si>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</si>
  <si>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211970515020277050100100100182120244</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</si>
  <si>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</si>
  <si>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211970515020277050100100100242120244</t>
  </si>
  <si>
    <t xml:space="preserve"> Экулизумаб, 
концентрат для приготовления раствора для инфузий, 10 мг/мл</t>
  </si>
  <si>
    <t>0873400003921000432</t>
  </si>
  <si>
    <t>211970515020277050100100100232120244</t>
  </si>
  <si>
    <t>Этанерцепт, 
лиофилизат для приготовления раствора для подкожного введения, 25 мг</t>
  </si>
  <si>
    <t>0873400003921000433</t>
  </si>
  <si>
    <t>211970515020277050100100100202120244</t>
  </si>
  <si>
    <t>Окрелизумаб, 
концентрат для приготовления раствора для инфузий, 30 мг/мл</t>
  </si>
  <si>
    <t>0873400003921000434</t>
  </si>
  <si>
    <t>211970515020277050100100100332120244</t>
  </si>
  <si>
    <t>Даратумумаб, 
концентрат для приготовления раствора для инфузий, 20 мг/мл, 20 мл</t>
  </si>
  <si>
    <t xml:space="preserve"> 211970515020277050100100550112120244</t>
  </si>
  <si>
    <t>0873400003921000435</t>
  </si>
  <si>
    <t>0873400003921000436</t>
  </si>
  <si>
    <t xml:space="preserve"> 211970515020277050100100100342120244</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</si>
  <si>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</si>
  <si>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</si>
  <si>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</si>
  <si>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</si>
  <si>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</si>
  <si>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</si>
  <si>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</si>
  <si>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</si>
  <si>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</si>
  <si>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</si>
  <si>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</si>
  <si>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</si>
  <si>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</si>
  <si>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</si>
  <si>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</si>
  <si>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</si>
  <si>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</si>
  <si>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</si>
  <si>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</si>
  <si>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</si>
  <si>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</si>
  <si>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</si>
  <si>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</si>
  <si>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</si>
  <si>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</si>
  <si>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</si>
  <si>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</si>
  <si>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</si>
  <si>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</si>
  <si>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</si>
  <si>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</si>
  <si>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</si>
  <si>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</si>
  <si>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</si>
  <si>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</si>
  <si>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</si>
  <si>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</si>
  <si>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</si>
  <si>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</si>
  <si>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</si>
  <si>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</si>
  <si>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</si>
  <si>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</si>
  <si>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</si>
  <si>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</si>
  <si>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</si>
  <si>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</si>
  <si>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</si>
  <si>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</si>
  <si>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</si>
  <si>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</si>
  <si>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</si>
  <si>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</si>
  <si>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</si>
  <si>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</si>
  <si>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</si>
  <si>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</si>
  <si>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</si>
  <si>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</si>
  <si>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</si>
  <si>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</si>
  <si>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</si>
  <si>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</si>
  <si>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</si>
  <si>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</si>
  <si>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</si>
  <si>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</si>
  <si>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</si>
  <si>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</si>
  <si>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</si>
  <si>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</si>
  <si>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</si>
  <si>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</si>
  <si>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</si>
  <si>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</si>
  <si>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</si>
  <si>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</si>
  <si>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</si>
  <si>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</si>
  <si>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</si>
  <si>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211970515020277050100100550122120244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</si>
  <si>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</si>
  <si>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211970515020277050100100290402120244</t>
  </si>
  <si>
    <t xml:space="preserve"> Антиингибиторный
 коагулянтный комплекс, лиофилизат для приготовления раствора для инфузий, 1000 ЕД</t>
  </si>
  <si>
    <t>211970515020277050100100290392120244</t>
  </si>
  <si>
    <t>Октоког альфа,
 лиофилизат для приготовления раствора для внутривенного введения, 1000 - 1500 МЕ</t>
  </si>
  <si>
    <t>211970515020277050100100290372120244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</si>
  <si>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</si>
  <si>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211970515020277050100100290412120244</t>
  </si>
  <si>
    <t>Октоког альфа, 
лиофилизат для приготовления раствора для внутривенного введения, 1000 - 1500 МЕ</t>
  </si>
  <si>
    <t>211970515020277050100100290382120244</t>
  </si>
  <si>
    <t>Тоцилизумаб, 
концентрат для приготовления раствора для инфузий, 20 мг/мл, 10 мл и/или 20 мг/мл, 20 мл</t>
  </si>
  <si>
    <t>211970515020277050100100100322120244</t>
  </si>
  <si>
    <t xml:space="preserve"> Адалимумаб, 
раствор для подкожного введения, 40 мг/0,8 мл</t>
  </si>
  <si>
    <t>211970515020277050100100100362120244</t>
  </si>
  <si>
    <t>Адалимумаб, 
раствор для подкожного введения, 100 мг/мл и/или 40 мг/ 0,4 мл</t>
  </si>
  <si>
    <t>211970515020277050100100100352120244</t>
  </si>
  <si>
    <t xml:space="preserve"> Глатирамера ацетат,
 раствор для подкожного введения, 20 мг/мл </t>
  </si>
  <si>
    <t xml:space="preserve"> 211970515020277050100100140142120244</t>
  </si>
  <si>
    <t>211970515020277050100100550132120244</t>
  </si>
  <si>
    <t>Микофенолата 
мофетил, капсулы и/или таблетки, покрытые пленочной оболочкой, 500 мг</t>
  </si>
  <si>
    <t>211970515020277050100100100252120244</t>
  </si>
  <si>
    <t>211970515020277050100100550152120244</t>
  </si>
  <si>
    <t>Микофенолата мофетил,
 капсулы и/или таблетки, покрытые пленочной оболочкой, 250 мг</t>
  </si>
  <si>
    <t>211970515020277050100100100402120244</t>
  </si>
  <si>
    <t>211970515020277050100100290462120244</t>
  </si>
  <si>
    <t>Флударабин, 
таблетки, покрытые пленочной оболочкой, 10 мг</t>
  </si>
  <si>
    <t xml:space="preserve"> 211970515020277050100100550142120244</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</si>
  <si>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</si>
  <si>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211970515020277050100100290422120244</t>
  </si>
  <si>
    <t>Эптаког альфа 
(активированный), лиофилизат для приготовления раствора для внутривенного введения, 1 мг (50 КЕД) и/ или 1,2 мг (60 КЕД</t>
  </si>
  <si>
    <t>211970515020277050100100290452120244</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</si>
  <si>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</si>
  <si>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</si>
  <si>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211970515020277050100100800082120244</t>
  </si>
  <si>
    <t>доза</t>
  </si>
  <si>
    <t>Вакцина для 
профилактики туберкулеза, лиофилизат для приготовления суспензии для внутрикожного введения</t>
  </si>
  <si>
    <t>211970515020277050100100800072120244</t>
  </si>
  <si>
    <t>Вакцина для 
профилактики вирусного гепатита В, дифтерии, коклюша и столбняка, суспензия для внутримышечного введения</t>
  </si>
  <si>
    <t>211970515020277050100100800022120244</t>
  </si>
  <si>
    <t>Эптаког альфа 
(активированный), лиофилизат для приготовления раствора для внутривенного введения, 4,8 мг и/или 5,0 мг (250 КЕД)</t>
  </si>
  <si>
    <t>211970515020277050100100290432120244</t>
  </si>
  <si>
    <t>Вакцина для 
профилактики вирусного гепатита В, дифтерии и столбняка, суспензия для внутримышечного введения</t>
  </si>
  <si>
    <t>211970515020277050100100800012120244</t>
  </si>
  <si>
    <t>Вакцина для 
профилактики кори и паротита, лиофилизат для приготовления раствора</t>
  </si>
  <si>
    <t>211970515020277050100100800032120244</t>
  </si>
  <si>
    <t>Вакцина для 
профилактики паротита, лиофилизат для приготовления раствора для подкожного введения</t>
  </si>
  <si>
    <t>211970515020277050100100800062120244</t>
  </si>
  <si>
    <t xml:space="preserve"> Вакцина для 
профилактики краснухи, лиофилизат для приготовления раствора для подкожного введения</t>
  </si>
  <si>
    <t>211970515020277050100100800052120244</t>
  </si>
  <si>
    <t>Вакцина для 
профилактики кори, краснухи и паротита, лиофилизат для приготовления раствора для подкожного введения</t>
  </si>
  <si>
    <t>211970515020277050100100800042120244</t>
  </si>
  <si>
    <t>Эптаког альфа 
(активированный), лиофилизат для приготовления раствора для внутривенного введения, 2 мг (100 КЕД) и/или 2,4 мг</t>
  </si>
  <si>
    <t>211970515020277050100100290442120244</t>
  </si>
  <si>
    <t>211970515020277050100100100392120244</t>
  </si>
  <si>
    <t>Канакинумаб,
 лиофилизат для приготовления раствора для подкожного введения, 150 мг</t>
  </si>
  <si>
    <t>211970515020277050100100100372120244</t>
  </si>
  <si>
    <t>211970515020277050100100140172120244</t>
  </si>
  <si>
    <t xml:space="preserve"> Канакинумаб, 
лиофилизат для приготовления раствора для подкожного введения, 150 мг</t>
  </si>
  <si>
    <t>211970515020277050100100100382120244</t>
  </si>
  <si>
    <t>211970515020277050100100140152120244</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</si>
  <si>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</si>
  <si>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</si>
  <si>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</si>
  <si>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</si>
  <si>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</si>
  <si>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</si>
  <si>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</si>
  <si>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</si>
  <si>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</si>
  <si>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</si>
  <si>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</si>
  <si>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</si>
  <si>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</si>
  <si>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</si>
  <si>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</si>
  <si>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</si>
  <si>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</si>
  <si>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</si>
  <si>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</si>
  <si>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</si>
  <si>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</si>
  <si>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</si>
  <si>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</si>
  <si>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</si>
  <si>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</si>
  <si>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</si>
  <si>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</si>
  <si>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</si>
  <si>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</si>
  <si>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</si>
  <si>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</si>
  <si>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</si>
  <si>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</si>
  <si>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</si>
  <si>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</si>
  <si>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</si>
  <si>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</si>
  <si>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</si>
  <si>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</si>
  <si>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</si>
  <si>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</si>
  <si>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</si>
  <si>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</si>
  <si>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</si>
  <si>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</si>
  <si>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</si>
  <si>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</si>
  <si>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</si>
  <si>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</si>
  <si>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</si>
  <si>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</si>
  <si>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</si>
  <si>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</si>
  <si>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</si>
  <si>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</si>
  <si>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</si>
  <si>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</si>
  <si>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</si>
  <si>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</si>
  <si>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</si>
  <si>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</si>
  <si>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</si>
  <si>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</si>
  <si>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</si>
  <si>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</si>
  <si>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</si>
  <si>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</si>
  <si>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</si>
  <si>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</si>
  <si>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</si>
  <si>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</si>
  <si>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</si>
  <si>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</si>
  <si>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</si>
  <si>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</si>
  <si>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</si>
  <si>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</si>
  <si>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</si>
  <si>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</si>
  <si>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</si>
  <si>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</si>
  <si>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</si>
  <si>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</si>
  <si>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</si>
  <si>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</si>
  <si>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</si>
  <si>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</si>
  <si>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</si>
  <si>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</si>
  <si>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</si>
  <si>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</si>
  <si>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</si>
  <si>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</si>
  <si>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</si>
  <si>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</si>
  <si>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</si>
  <si>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</si>
  <si>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</si>
  <si>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</si>
  <si>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</si>
  <si>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</si>
  <si>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</si>
  <si>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</si>
  <si>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</si>
  <si>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https://zakupki.gov.ru/epz/order/notice/ea44/view/common-info.html?regNumber=0873400003921000394</t>
  </si>
  <si>
    <t>0873400003921000394-0001</t>
  </si>
  <si>
    <t>Ацеллбия®</t>
  </si>
  <si>
    <t>https://zakupki.gov.ru/epz/order/notice/ea44/view/common-info.html?regNumber=0873400003921000417</t>
  </si>
  <si>
    <t>0873400003921000417-0001</t>
  </si>
  <si>
    <t>https://zakupki.gov.ru/epz/order/notice/ea44/view/common-info.html?regNumber=0873400003921000427</t>
  </si>
  <si>
    <t>0873400003921000427-0001</t>
  </si>
  <si>
    <t>Актемра®</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</si>
  <si>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</si>
  <si>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</si>
  <si>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</si>
  <si>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</si>
  <si>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</si>
  <si>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</si>
  <si>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</si>
  <si>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</si>
  <si>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</si>
  <si>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</si>
  <si>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</si>
  <si>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</si>
  <si>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</si>
  <si>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</si>
  <si>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</si>
  <si>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</si>
  <si>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</si>
  <si>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</si>
  <si>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</si>
  <si>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</si>
  <si>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</si>
  <si>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</si>
  <si>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</si>
  <si>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</si>
  <si>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</si>
  <si>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</si>
  <si>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</si>
  <si>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</si>
  <si>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</si>
  <si>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</si>
  <si>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</si>
  <si>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</si>
  <si>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</si>
  <si>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</si>
  <si>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</si>
  <si>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</si>
  <si>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</si>
  <si>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</si>
  <si>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</si>
  <si>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</si>
  <si>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</si>
  <si>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</si>
  <si>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</si>
  <si>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</si>
  <si>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</si>
  <si>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</si>
  <si>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</si>
  <si>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</si>
  <si>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</si>
  <si>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</si>
  <si>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</si>
  <si>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</si>
  <si>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</si>
  <si>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</si>
  <si>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</si>
  <si>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</si>
  <si>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</si>
  <si>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</si>
  <si>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</si>
  <si>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Согласование в ФАС/УФАС (ч.4-9. ст. 93 44-ФЗ)/ ФК</t>
  </si>
  <si>
    <t>-</t>
  </si>
  <si>
    <t>221970515020277050100100260012120244</t>
  </si>
  <si>
    <t>0873400003922000001</t>
  </si>
  <si>
    <t>Ланаделумаб, раствор для подкожного введения, 150 мг/мл</t>
  </si>
  <si>
    <t>221970515020277050100100110012120244</t>
  </si>
  <si>
    <t>0873400003922000002</t>
  </si>
  <si>
    <t>0873400003922000003</t>
  </si>
  <si>
    <t>0873400003922000004</t>
  </si>
  <si>
    <t>Такролимус, капсулы пролонгированного действия 5 мг</t>
  </si>
  <si>
    <t>221970515020277050100100130012120244</t>
  </si>
  <si>
    <t>Такролимус, капсулы пролонгированного действия 0,5 мг</t>
  </si>
  <si>
    <t>221970515020277050100100340012120244</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</si>
  <si>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</si>
  <si>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</si>
  <si>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</si>
  <si>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</si>
  <si>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</si>
  <si>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</si>
  <si>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</si>
  <si>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</si>
  <si>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</si>
  <si>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</si>
  <si>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</si>
  <si>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</si>
  <si>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</si>
  <si>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</si>
  <si>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</si>
  <si>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</si>
  <si>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</si>
  <si>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</si>
  <si>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</si>
  <si>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</si>
  <si>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</si>
  <si>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</si>
  <si>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</si>
  <si>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</si>
  <si>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</si>
  <si>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</si>
  <si>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</si>
  <si>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211970515020277050100100200012120244</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</si>
  <si>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</si>
  <si>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</si>
  <si>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</si>
  <si>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</si>
  <si>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</si>
  <si>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</si>
  <si>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</si>
  <si>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</si>
  <si>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</si>
  <si>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</si>
  <si>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</si>
  <si>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</si>
  <si>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</si>
  <si>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</si>
  <si>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</si>
  <si>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</si>
  <si>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</si>
  <si>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</si>
  <si>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</si>
  <si>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</si>
  <si>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</si>
  <si>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</si>
  <si>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</si>
  <si>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221970515020277050100100180022120244</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</si>
  <si>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</si>
  <si>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</si>
  <si>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</si>
  <si>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</si>
  <si>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</si>
  <si>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</si>
  <si>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</si>
  <si>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</si>
  <si>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</si>
  <si>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</si>
  <si>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</si>
  <si>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</si>
  <si>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221970515020277050100100090052120244</t>
  </si>
  <si>
    <t>221970515020277050100100090042120244</t>
  </si>
  <si>
    <t>221970515020277050100100090032120244</t>
  </si>
  <si>
    <t>221970515020277050100100090022120244</t>
  </si>
  <si>
    <t>221970515020277050100100090012120244</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</si>
  <si>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</si>
  <si>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</si>
  <si>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</si>
  <si>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</si>
  <si>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</si>
  <si>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</si>
  <si>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221970515020277050100100090062120244</t>
  </si>
  <si>
    <t>Дата окончания срока подачи заявок</t>
  </si>
  <si>
    <t>221970515020277050100100090072120244</t>
  </si>
  <si>
    <t>0873400003922000029</t>
  </si>
  <si>
    <t>0873400003922000027</t>
  </si>
  <si>
    <t>0873400003922000026</t>
  </si>
  <si>
    <t>221970515020277050100100180032120244</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</si>
  <si>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</si>
  <si>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</si>
  <si>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</si>
  <si>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</si>
  <si>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</si>
  <si>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</si>
  <si>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</si>
  <si>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</si>
  <si>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</si>
  <si>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</si>
  <si>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</si>
  <si>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</si>
  <si>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221970515020277050100100290012120244</t>
  </si>
  <si>
    <t>Калининградская область,
 Сахалинская область.,
 г. Москва</t>
  </si>
  <si>
    <t>0873400003922000019</t>
  </si>
  <si>
    <t>221970515020277050100100280022120244</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</si>
  <si>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</si>
  <si>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</si>
  <si>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</si>
  <si>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221970515020277050100100280012120244</t>
  </si>
  <si>
    <t>Курская область,
Свердловская область, г. Москва, г. Москва</t>
  </si>
  <si>
    <t>Глатирамера ацетат, раствор для подкожного введения, 20 мг/мл</t>
  </si>
  <si>
    <t>0873400003922000023</t>
  </si>
  <si>
    <t>221970515020277050100100190012120244</t>
  </si>
  <si>
    <t>Эверолимус, таблетки диспергируемые, 2 мг</t>
  </si>
  <si>
    <t>0873400003922000022</t>
  </si>
  <si>
    <t>221970515020277050100100250032120244</t>
  </si>
  <si>
    <t>Тоцилизумаб, раствор для подкожного введения, 162 мг/0,9 мл</t>
  </si>
  <si>
    <t>0873400003922000020</t>
  </si>
  <si>
    <t>221970515020277050100100180012120244</t>
  </si>
  <si>
    <t>Аталурен, порошок для приема внутрь, 250 мг</t>
  </si>
  <si>
    <t>0873400003922000021</t>
  </si>
  <si>
    <t>221970515020277050100100310022120244</t>
  </si>
  <si>
    <t>Тедуглутид, лиофилизат для приготовления раствора для подкожного введения, 5 мг</t>
  </si>
  <si>
    <t>0873400003922000018</t>
  </si>
  <si>
    <t>221970515020277050100100290042120244</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</si>
  <si>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</si>
  <si>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</si>
  <si>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221970515020277050100100290052120244</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</si>
  <si>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</si>
  <si>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</si>
  <si>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</si>
  <si>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221970515020277050100100290062120244</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</si>
  <si>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</si>
  <si>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</si>
  <si>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</si>
  <si>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221970515020277050100100290022120244</t>
  </si>
  <si>
    <t>города Москвы, 
Ставропольского края</t>
  </si>
  <si>
    <t xml:space="preserve"> Аталурен, порошок для приема внутрь, 125 мг</t>
  </si>
  <si>
    <t xml:space="preserve">0873400003922000014 </t>
  </si>
  <si>
    <t>221970515020277050100100310012120244</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</si>
  <si>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</si>
  <si>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</si>
  <si>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</si>
  <si>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221970515020277050100100250012120244</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</si>
  <si>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</si>
  <si>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</si>
  <si>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</si>
  <si>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221970515020277050100100100022120244</t>
  </si>
  <si>
    <t xml:space="preserve"> Эптаког альфа (активированный), лиофилизат для приготовления раствора для внутривенного введения, 1 мг (50 КЕД) и/ или 1,2 мг (60 КЕД)</t>
  </si>
  <si>
    <t>221970515020277050100100100012120244</t>
  </si>
  <si>
    <t>Асфотаза альфа, раствор для подкожного введения, 100 мг/мл</t>
  </si>
  <si>
    <t>221970515020277050100100270012120244</t>
  </si>
  <si>
    <t>Краснодарского 
края</t>
  </si>
  <si>
    <t>Селуметиниб, капсулы, 10 мг</t>
  </si>
  <si>
    <t>221970515020277050100100250022120244</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</si>
  <si>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</si>
  <si>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</si>
  <si>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221970515020277050100100290032120244</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</si>
  <si>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</si>
  <si>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</si>
  <si>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221970515020277050100100300012120244</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</si>
  <si>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</si>
  <si>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</si>
  <si>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</si>
  <si>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</si>
  <si>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</si>
  <si>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221970515020277050100100310042120244</t>
  </si>
  <si>
    <t>0873400003922000033</t>
  </si>
  <si>
    <t xml:space="preserve"> 221970515020277050100100310032120244</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</si>
  <si>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</si>
  <si>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</si>
  <si>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</si>
  <si>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</si>
  <si>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</si>
  <si>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</si>
  <si>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</si>
  <si>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</si>
  <si>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</si>
  <si>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</si>
  <si>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</si>
  <si>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</si>
  <si>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</si>
  <si>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</si>
  <si>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</si>
  <si>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</si>
  <si>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</si>
  <si>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</si>
  <si>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</si>
  <si>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</si>
  <si>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</si>
  <si>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</si>
  <si>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</si>
  <si>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</si>
  <si>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</si>
  <si>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</si>
  <si>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</si>
  <si>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</si>
  <si>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</si>
  <si>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</si>
  <si>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</si>
  <si>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</si>
  <si>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</si>
  <si>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</si>
  <si>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</si>
  <si>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</si>
  <si>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</si>
  <si>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</si>
  <si>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</si>
  <si>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</si>
  <si>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</si>
  <si>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</si>
  <si>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раствор для ингаляций</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</si>
  <si>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</si>
  <si>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</si>
  <si>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</si>
  <si>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</si>
  <si>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</si>
  <si>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</si>
  <si>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</si>
  <si>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</si>
  <si>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</si>
  <si>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</si>
  <si>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</si>
  <si>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</si>
  <si>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</si>
  <si>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</si>
  <si>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</si>
  <si>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</si>
  <si>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</si>
  <si>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</si>
  <si>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</si>
  <si>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</si>
  <si>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</si>
  <si>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</si>
  <si>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</si>
  <si>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</si>
  <si>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</si>
  <si>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</si>
  <si>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</si>
  <si>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</si>
  <si>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</si>
  <si>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</si>
  <si>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</si>
  <si>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</si>
  <si>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</si>
  <si>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</si>
  <si>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</si>
  <si>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</si>
  <si>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</si>
  <si>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</si>
  <si>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</si>
  <si>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</si>
  <si>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</si>
  <si>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</si>
  <si>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</si>
  <si>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</si>
  <si>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</si>
  <si>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</si>
  <si>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</si>
  <si>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</si>
  <si>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</si>
  <si>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</si>
  <si>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</si>
  <si>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</si>
  <si>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</si>
  <si>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</si>
  <si>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</si>
  <si>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</si>
  <si>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</si>
  <si>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</si>
  <si>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</si>
  <si>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</si>
  <si>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</si>
  <si>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221970515020277050100100090112120244</t>
  </si>
  <si>
    <t>221970515020277050100100230292120244</t>
  </si>
  <si>
    <t>221970515020277050100100230282120244</t>
  </si>
  <si>
    <t>221970515020277050100100230272120244</t>
  </si>
  <si>
    <t>221970515020277050100100230262120244</t>
  </si>
  <si>
    <t>221970515020277050100100090102120244</t>
  </si>
  <si>
    <t>221970515020277050100100090092120244</t>
  </si>
  <si>
    <t>221970515020277050100100230252120244</t>
  </si>
  <si>
    <t>221970515020277050100100230242120244</t>
  </si>
  <si>
    <t>221970515020277050100100320032120244</t>
  </si>
  <si>
    <t>221970515020277050100100230232120244</t>
  </si>
  <si>
    <t>221970515020277050100100230222120244</t>
  </si>
  <si>
    <t>221970515020277050100100230212120244</t>
  </si>
  <si>
    <t>221970515020277050100100230202120244</t>
  </si>
  <si>
    <t>221970515020277050100100150022120244</t>
  </si>
  <si>
    <t>221970515020277050100100230192120244</t>
  </si>
  <si>
    <t>221970515020277050100100230182120244</t>
  </si>
  <si>
    <t>221970515020277050100100180052120244</t>
  </si>
  <si>
    <t>221970515020277050100100230172120244</t>
  </si>
  <si>
    <t>221970515020277050100100230152120244</t>
  </si>
  <si>
    <t>221970515020277050100100230162120244</t>
  </si>
  <si>
    <t>221970515020277050100100230142120244</t>
  </si>
  <si>
    <t>221970515020277050100100090082120244</t>
  </si>
  <si>
    <t>221970515020277050100100230132120244</t>
  </si>
  <si>
    <t>221970515020277050100100230122120244</t>
  </si>
  <si>
    <t>221970515020277050100100320022120244</t>
  </si>
  <si>
    <t>221970515020277050100100230112120244</t>
  </si>
  <si>
    <t>221970515020277050100100230102120244</t>
  </si>
  <si>
    <t>221970515020277050100100230092120244</t>
  </si>
  <si>
    <t>221970515020277050100100230082120244</t>
  </si>
  <si>
    <t>Этравирин, таблетки, 25 мг</t>
  </si>
  <si>
    <t>221970515020277050100100230072120244</t>
  </si>
  <si>
    <t>221970515020277050100100010022120244</t>
  </si>
  <si>
    <t>221970515020277050100100150012120244</t>
  </si>
  <si>
    <t>221970515020277050100100230062120244</t>
  </si>
  <si>
    <t xml:space="preserve"> 221970515020277050100100230052120244</t>
  </si>
  <si>
    <t xml:space="preserve"> 221970515020277050100100230042120244</t>
  </si>
  <si>
    <t>221970515020277050100100230032120244</t>
  </si>
  <si>
    <t>221970515020277050100100230022120244</t>
  </si>
  <si>
    <t>221970515020277050100100320012120244</t>
  </si>
  <si>
    <t>221970515020277050100100230012120244</t>
  </si>
  <si>
    <t>221970515020277050100100010012120244</t>
  </si>
  <si>
    <t>221970515020277050100100180042120244</t>
  </si>
  <si>
    <t>221970515020277050100100160012120244</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</si>
  <si>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</si>
  <si>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</si>
  <si>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</si>
  <si>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</si>
  <si>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</si>
  <si>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</si>
  <si>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</si>
  <si>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</si>
  <si>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</si>
  <si>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</si>
  <si>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</si>
  <si>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</si>
  <si>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</si>
  <si>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</si>
  <si>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</si>
  <si>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</si>
  <si>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</si>
  <si>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</si>
  <si>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</si>
  <si>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</si>
  <si>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</si>
  <si>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</si>
  <si>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</si>
  <si>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</si>
  <si>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</si>
  <si>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</si>
  <si>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</si>
  <si>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</si>
  <si>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</si>
  <si>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</si>
  <si>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</si>
  <si>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</si>
  <si>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</si>
  <si>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</si>
  <si>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</si>
  <si>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</si>
  <si>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</si>
  <si>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</si>
  <si>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</si>
  <si>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</si>
  <si>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</si>
  <si>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</si>
  <si>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</si>
  <si>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</si>
  <si>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</si>
  <si>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</si>
  <si>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</si>
  <si>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</si>
  <si>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</si>
  <si>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</si>
  <si>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</si>
  <si>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</si>
  <si>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</si>
  <si>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</si>
  <si>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</si>
  <si>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</si>
  <si>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</si>
  <si>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</si>
  <si>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</si>
  <si>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</si>
  <si>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</si>
  <si>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</si>
  <si>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221970515020277050100100090142120244</t>
  </si>
  <si>
    <t>221970515020277050100100090132120244</t>
  </si>
  <si>
    <t>221970515020277050100100090122120244</t>
  </si>
  <si>
    <t>221970515020277050100100090152120244</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</si>
  <si>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</si>
  <si>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</si>
  <si>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</si>
  <si>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</si>
  <si>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</si>
  <si>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</si>
  <si>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</si>
  <si>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</si>
  <si>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</si>
  <si>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</si>
  <si>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</si>
  <si>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</si>
  <si>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</si>
  <si>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</si>
  <si>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</si>
  <si>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</si>
  <si>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</si>
  <si>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</si>
  <si>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</si>
  <si>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</si>
  <si>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</si>
  <si>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</si>
  <si>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</si>
  <si>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</si>
  <si>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</si>
  <si>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</si>
  <si>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</si>
  <si>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</si>
  <si>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</si>
  <si>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</si>
  <si>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</si>
  <si>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</si>
  <si>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</si>
  <si>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</si>
  <si>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</si>
  <si>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</si>
  <si>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221970515020277050100100090162120244</t>
  </si>
  <si>
    <t>0873400003922000074</t>
  </si>
  <si>
    <t>0873400003922000073</t>
  </si>
  <si>
    <t>0873400003922000072</t>
  </si>
  <si>
    <t>221970515020277050100100090172120244</t>
  </si>
  <si>
    <t>0873400003922000081</t>
  </si>
  <si>
    <t xml:space="preserve"> 221970515020277050100100090182120244</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</si>
  <si>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</si>
  <si>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</si>
  <si>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</si>
  <si>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</si>
  <si>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</si>
  <si>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</si>
  <si>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</si>
  <si>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</si>
  <si>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</si>
  <si>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</si>
  <si>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</si>
  <si>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</si>
  <si>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 xml:space="preserve"> Вакцина для профилактики полиомиелита (инактивированная),суспензия для внутримышечного  и  подкожного  введения, 0,5  мл/доза</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</si>
  <si>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</si>
  <si>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</si>
  <si>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</si>
  <si>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</si>
  <si>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</si>
  <si>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221970515020277050100100090192120244</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</si>
  <si>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</si>
  <si>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</si>
  <si>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</si>
  <si>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</si>
  <si>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</si>
  <si>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</si>
  <si>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221970515020277050100100320072120244</t>
  </si>
  <si>
    <t>221970515020277050100100310062120244</t>
  </si>
  <si>
    <t>Свердловской области
Ханты-Мансийского автономного округа - Югры
Челябинской области</t>
  </si>
  <si>
    <t>221970515020277050100100230342120244</t>
  </si>
  <si>
    <t>0873400003922000097</t>
  </si>
  <si>
    <t>Ремдесивир, лиофилизат для приготовления концентрата для приготовления раствора для инфузий, 100 мг</t>
  </si>
  <si>
    <t>0873400003922000096</t>
  </si>
  <si>
    <t>221970515020277050100100310112120244</t>
  </si>
  <si>
    <t>0873400003922000095</t>
  </si>
  <si>
    <t>221970515020277050100100230402120244</t>
  </si>
  <si>
    <t>0873400003922000098</t>
  </si>
  <si>
    <t>0873400003922000094</t>
  </si>
  <si>
    <t>221970515020277050100100230372120244</t>
  </si>
  <si>
    <t>0873400003922000093</t>
  </si>
  <si>
    <t>221970515020277050100100230412120244</t>
  </si>
  <si>
    <t>0873400003922000092</t>
  </si>
  <si>
    <t>221970515020277050100100310072120244</t>
  </si>
  <si>
    <t>0873400003922000091</t>
  </si>
  <si>
    <t>221970515020277050100100310052120244</t>
  </si>
  <si>
    <t>0873400003922000090</t>
  </si>
  <si>
    <t>221970515020277050100100310102120244</t>
  </si>
  <si>
    <t>0873400003922000089</t>
  </si>
  <si>
    <t>221970515020277050100100320062120244</t>
  </si>
  <si>
    <t>0873400003922000088</t>
  </si>
  <si>
    <t>221970515020277050100100230362120244</t>
  </si>
  <si>
    <t>0873400003922000087</t>
  </si>
  <si>
    <t>0873400003922000086</t>
  </si>
  <si>
    <t>221970515020277050100100310082120244</t>
  </si>
  <si>
    <t>221970515020277050100100230312120244</t>
  </si>
  <si>
    <t>0873400003922000085</t>
  </si>
  <si>
    <t>0873400003922000084</t>
  </si>
  <si>
    <t>221970515020277050100100100032120244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</si>
  <si>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</si>
  <si>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</si>
  <si>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</si>
  <si>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</si>
  <si>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</si>
  <si>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</si>
  <si>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</si>
  <si>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</si>
  <si>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</si>
  <si>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</si>
  <si>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</si>
  <si>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</si>
  <si>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</si>
  <si>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</si>
  <si>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</si>
  <si>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</si>
  <si>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</si>
  <si>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</si>
  <si>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</si>
  <si>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</si>
  <si>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</si>
  <si>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</si>
  <si>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221970515020277050100100290072120244</t>
  </si>
  <si>
    <t>0873400003922000120</t>
  </si>
  <si>
    <t>221970515020277050100100230302120244</t>
  </si>
  <si>
    <t>0873400003922000119</t>
  </si>
  <si>
    <t>221970515020277050100100290082120244</t>
  </si>
  <si>
    <t>0873400003922000118</t>
  </si>
  <si>
    <t>0873400003922000117</t>
  </si>
  <si>
    <t>221970515020277050100100280082120244</t>
  </si>
  <si>
    <t>0873400003922000116</t>
  </si>
  <si>
    <t>221970515020277050100100280062120244</t>
  </si>
  <si>
    <t>221970515020277050100100280042120244</t>
  </si>
  <si>
    <t>0873400003922000115</t>
  </si>
  <si>
    <t>221970515020277050100100230382120244</t>
  </si>
  <si>
    <t>0873400003922000114</t>
  </si>
  <si>
    <t>0873400003922000113</t>
  </si>
  <si>
    <t>221970515020277050100100230392120244</t>
  </si>
  <si>
    <t>221970515020277050100100280052120244</t>
  </si>
  <si>
    <t>0873400003922000112</t>
  </si>
  <si>
    <t>221970515020277050100100280032120244</t>
  </si>
  <si>
    <t>0873400003922000111</t>
  </si>
  <si>
    <t>221970515020277050100100280072120244</t>
  </si>
  <si>
    <t>0873400003922000110</t>
  </si>
  <si>
    <t>0873400003922000109</t>
  </si>
  <si>
    <t>221970515020277050100100320052120244</t>
  </si>
  <si>
    <t>0873400003922000108</t>
  </si>
  <si>
    <t>221970515020277050100100310142120244</t>
  </si>
  <si>
    <t>0873400003922000107</t>
  </si>
  <si>
    <t>221970515020277050100100180062120244</t>
  </si>
  <si>
    <t>221970515020277050100100180072120244</t>
  </si>
  <si>
    <t>0873400003922000106</t>
  </si>
  <si>
    <t>0873400003922000105</t>
  </si>
  <si>
    <t>221970515020277050100100230452120244</t>
  </si>
  <si>
    <t>0873400003922000104</t>
  </si>
  <si>
    <t>221970515020277050100100230462120244</t>
  </si>
  <si>
    <t>0873400003922000103</t>
  </si>
  <si>
    <t>221970515020277050100100310132120244</t>
  </si>
  <si>
    <t>0873400003922000102</t>
  </si>
  <si>
    <t>221970515020277050100100310122120244</t>
  </si>
  <si>
    <t>0873400003922000101</t>
  </si>
  <si>
    <t>221970515020277050100100230432120244</t>
  </si>
  <si>
    <t>0873400003922000100</t>
  </si>
  <si>
    <t>221970515020277050100100230442120244</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</si>
  <si>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</si>
  <si>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</si>
  <si>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</si>
  <si>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</si>
  <si>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Бедаквилин, таблетки, 100 мгв рамках</t>
  </si>
  <si>
    <t>0873400003922000134</t>
  </si>
  <si>
    <t>221970515020277050100100230352120244</t>
  </si>
  <si>
    <t>221970515020277050100100100042120244</t>
  </si>
  <si>
    <t>0873400003922000133</t>
  </si>
  <si>
    <t>221970515020277050100100230332120244</t>
  </si>
  <si>
    <t>0873400003922000132</t>
  </si>
  <si>
    <t>221970515020277050100100290092120244</t>
  </si>
  <si>
    <t>0873400003922000131</t>
  </si>
  <si>
    <t>221970515020277050100100300022120244</t>
  </si>
  <si>
    <t>0873400003922000130</t>
  </si>
  <si>
    <t>0873400003922000129</t>
  </si>
  <si>
    <t>221970515020277050100100230422120244</t>
  </si>
  <si>
    <t>0873400003922000128</t>
  </si>
  <si>
    <t>221970515020277050100100180082120244</t>
  </si>
  <si>
    <t>221970515020277050100100280092120244</t>
  </si>
  <si>
    <t>0873400003922000127</t>
  </si>
  <si>
    <t>0873400003922000126</t>
  </si>
  <si>
    <t>221970515020277050100100150032120244</t>
  </si>
  <si>
    <t>0873400003922000125</t>
  </si>
  <si>
    <t>221970515020277050100100320082120244</t>
  </si>
  <si>
    <t>0873400003922000124</t>
  </si>
  <si>
    <t>221970515020277050100100320042120244</t>
  </si>
  <si>
    <t>0873400003922000123</t>
  </si>
  <si>
    <t>221970515020277050100100230472120244</t>
  </si>
  <si>
    <t>0873400003922000122</t>
  </si>
  <si>
    <t>221970515020277050100100230492120244</t>
  </si>
  <si>
    <t>Абакавир, таблетки, покрытые пленочной оболочкой, 300 мг</t>
  </si>
  <si>
    <t>221970515020277050100100230482120244</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</si>
  <si>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</si>
  <si>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</si>
  <si>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</si>
  <si>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</si>
  <si>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</si>
  <si>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</si>
  <si>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</si>
  <si>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</si>
  <si>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</si>
  <si>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</si>
  <si>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1970515020222000052</t>
  </si>
  <si>
    <t>1970515020222000037</t>
  </si>
  <si>
    <t>1970515020222000032</t>
  </si>
  <si>
    <t>0873400003922000024-0001</t>
  </si>
  <si>
    <t>221970515020277050100100230322120244</t>
  </si>
  <si>
    <t>0873400003922000135</t>
  </si>
  <si>
    <t>дата изменения извещения</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</si>
  <si>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</si>
  <si>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</si>
  <si>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</si>
  <si>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</si>
  <si>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221970515020277050100100230502120244</t>
  </si>
  <si>
    <t>0873400003922000144</t>
  </si>
  <si>
    <t>0873400003922000143</t>
  </si>
  <si>
    <t>221970515020277050100100320092120244</t>
  </si>
  <si>
    <t>0873400003922000142</t>
  </si>
  <si>
    <t>221970515020277050100100310092120244</t>
  </si>
  <si>
    <t>0873400003922000141</t>
  </si>
  <si>
    <t>221970515020277050100100230522120244</t>
  </si>
  <si>
    <t>0873400003922000140</t>
  </si>
  <si>
    <t>221970515020277050100100310152120244</t>
  </si>
  <si>
    <t>0873400003922000139</t>
  </si>
  <si>
    <t>221970515020277050100100310162120244</t>
  </si>
  <si>
    <t>0873400003922000138</t>
  </si>
  <si>
    <t>221970515020277050100100230532120244</t>
  </si>
  <si>
    <t>0873400003922000137</t>
  </si>
  <si>
    <t>221970515020277050100100230512120244</t>
  </si>
  <si>
    <t>0873400003922000136</t>
  </si>
  <si>
    <t>221970515020277050100100180092120244</t>
  </si>
  <si>
    <t>221970515020277050100100230542120244</t>
  </si>
  <si>
    <t>221970515020277050100100230552120244</t>
  </si>
  <si>
    <t>221970515020277050100100410012120244</t>
  </si>
  <si>
    <t>221970515020277050100100410022120244</t>
  </si>
  <si>
    <t>221970515020277050100100410032120244</t>
  </si>
  <si>
    <t>221970515020277050100100400032120244</t>
  </si>
  <si>
    <t>221970515020277050100100410092120244</t>
  </si>
  <si>
    <t>221970515020277050100100400012120244</t>
  </si>
  <si>
    <t>221970515020277050100100400022120244</t>
  </si>
  <si>
    <t>221970515020277050100100410102120244</t>
  </si>
  <si>
    <t>221970515020277050100100400042120244</t>
  </si>
  <si>
    <t>221970515020277050100100400052120244</t>
  </si>
  <si>
    <t>221970515020277050100100400062120244</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</si>
  <si>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</si>
  <si>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</si>
  <si>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</si>
  <si>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</si>
  <si>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</si>
  <si>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</si>
  <si>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</si>
  <si>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</si>
  <si>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</si>
  <si>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</si>
  <si>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</si>
  <si>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221970515020277050100100190022120244</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</si>
  <si>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</si>
  <si>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</si>
  <si>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</si>
  <si>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</si>
  <si>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</si>
  <si>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</si>
  <si>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</si>
  <si>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</si>
  <si>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</si>
  <si>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</si>
  <si>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</si>
  <si>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</si>
  <si>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</si>
  <si>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</si>
  <si>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</si>
  <si>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</si>
  <si>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</si>
  <si>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</si>
  <si>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</si>
  <si>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</si>
  <si>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</si>
  <si>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</si>
  <si>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</si>
  <si>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</si>
  <si>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</si>
  <si>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</si>
  <si>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</si>
  <si>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</si>
  <si>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</si>
  <si>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</si>
  <si>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</si>
  <si>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</si>
  <si>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</si>
  <si>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221970515020277050100100270052120244</t>
  </si>
  <si>
    <t>0873400003922000176</t>
  </si>
  <si>
    <t>221970515020277050100100280102120244</t>
  </si>
  <si>
    <t>0873400003922000177</t>
  </si>
  <si>
    <t>221970515020277050100100270022120244</t>
  </si>
  <si>
    <t>0873400003922000175</t>
  </si>
  <si>
    <t>0873400003922000174</t>
  </si>
  <si>
    <t>221970515020277050100100290122120244</t>
  </si>
  <si>
    <t>0873400003922000173</t>
  </si>
  <si>
    <t>221970515020277050100100290132120244</t>
  </si>
  <si>
    <t>0873400003922000172</t>
  </si>
  <si>
    <t>221970515020277050100100310182120244</t>
  </si>
  <si>
    <t>0873400003922000171</t>
  </si>
  <si>
    <t>221970515020277050100100290112120244</t>
  </si>
  <si>
    <t>0873400003922000170</t>
  </si>
  <si>
    <t>221970515020277050100100250042120244</t>
  </si>
  <si>
    <t>0873400003922000169</t>
  </si>
  <si>
    <t>0873400003922000168</t>
  </si>
  <si>
    <t>221970515020277050100100320112120244</t>
  </si>
  <si>
    <t>0873400003922000167</t>
  </si>
  <si>
    <t>221970515020277050100100100082120244</t>
  </si>
  <si>
    <t>0873400003922000166</t>
  </si>
  <si>
    <t>221970515020277050100100290102120244</t>
  </si>
  <si>
    <t>0873400003922000165</t>
  </si>
  <si>
    <t>221970515020277050100100270042120244</t>
  </si>
  <si>
    <t>0873400003922000164</t>
  </si>
  <si>
    <t>221970515020277050100100260022120244</t>
  </si>
  <si>
    <t>0873400003922000163</t>
  </si>
  <si>
    <t>0873400003922000162</t>
  </si>
  <si>
    <t>221970515020277050100100270032120244</t>
  </si>
  <si>
    <t>221970515020277050100100090202120244</t>
  </si>
  <si>
    <t>0873400003922000161</t>
  </si>
  <si>
    <t>0873400003922000160</t>
  </si>
  <si>
    <t>221970515020277050100100230562120244</t>
  </si>
  <si>
    <t>0873400003922000159</t>
  </si>
  <si>
    <t>221970515020277050100100100072120244</t>
  </si>
  <si>
    <t>0873400003922000158</t>
  </si>
  <si>
    <t>221970515020277050100100310172120244</t>
  </si>
  <si>
    <t>0873400003922000157</t>
  </si>
  <si>
    <t>221970515020277050100100320102120244</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</si>
  <si>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</si>
  <si>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</si>
  <si>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</si>
  <si>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</si>
  <si>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</si>
  <si>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</si>
  <si>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</si>
  <si>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</si>
  <si>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</si>
  <si>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</si>
  <si>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</si>
  <si>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</si>
  <si>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</si>
  <si>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</si>
  <si>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</si>
  <si>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</si>
  <si>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</si>
  <si>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отклонение</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</si>
  <si>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</si>
  <si>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</si>
  <si>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</si>
  <si>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Элсульфавирин, капсулы, 20 мг</t>
  </si>
  <si>
    <t>221970515020277050100100420012120244</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</si>
  <si>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</si>
  <si>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</si>
  <si>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</si>
  <si>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</si>
  <si>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</si>
  <si>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</si>
  <si>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</si>
  <si>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</si>
  <si>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</si>
  <si>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</si>
  <si>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</si>
  <si>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</si>
  <si>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</si>
  <si>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</si>
  <si>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</si>
  <si>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</si>
  <si>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</si>
  <si>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</si>
  <si>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</si>
  <si>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221970515020277050100100230622120244</t>
  </si>
  <si>
    <t>221970515020277050100100230612120244</t>
  </si>
  <si>
    <t>221970515020277050100100250052120244</t>
  </si>
  <si>
    <t>221970515020277050100100320162120244</t>
  </si>
  <si>
    <t>221970515020277050100100010062120244</t>
  </si>
  <si>
    <t>221970515020277050100100320152120244</t>
  </si>
  <si>
    <t>221970515020277050100100320142120244</t>
  </si>
  <si>
    <t>221970515020277050100100320132120244</t>
  </si>
  <si>
    <t>221970515020277050100100320122120244</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</si>
  <si>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</si>
  <si>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</si>
  <si>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</si>
  <si>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</si>
  <si>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</si>
  <si>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</si>
  <si>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</si>
  <si>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</si>
  <si>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</si>
  <si>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</si>
  <si>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</si>
  <si>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</si>
  <si>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</si>
  <si>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</si>
  <si>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</si>
  <si>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</si>
  <si>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</si>
  <si>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</si>
  <si>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</si>
  <si>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</si>
  <si>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</si>
  <si>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</si>
  <si>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</si>
  <si>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</si>
  <si>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</si>
  <si>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</si>
  <si>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</si>
  <si>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Фосамперанавир, таблетки покрытые пленочной оболочкой,700мг</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</si>
  <si>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</si>
  <si>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</si>
  <si>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</si>
  <si>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</si>
  <si>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</si>
  <si>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</si>
  <si>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</si>
  <si>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</si>
  <si>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</si>
  <si>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</si>
  <si>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</si>
  <si>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</si>
  <si>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</si>
  <si>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</si>
  <si>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</si>
  <si>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</si>
  <si>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</si>
  <si>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</si>
  <si>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</si>
  <si>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</si>
  <si>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</si>
  <si>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</si>
  <si>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</si>
  <si>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</si>
  <si>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</si>
  <si>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</si>
  <si>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</si>
  <si>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</si>
  <si>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</si>
  <si>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</si>
  <si>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</si>
  <si>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</si>
  <si>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</si>
  <si>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</si>
  <si>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</si>
  <si>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</si>
  <si>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</si>
  <si>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</si>
  <si>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</si>
  <si>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</si>
  <si>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</si>
  <si>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</si>
  <si>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</si>
  <si>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</si>
  <si>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</si>
  <si>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</si>
  <si>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</si>
  <si>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</si>
  <si>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0873400003922000198</t>
  </si>
  <si>
    <t>221970515020277050100100310292120244</t>
  </si>
  <si>
    <t>221970515020277050100100310282120244</t>
  </si>
  <si>
    <t>221970515020277050100100310272120244</t>
  </si>
  <si>
    <t>221970515020277050100100310262120244</t>
  </si>
  <si>
    <t>221970515020277050100100310242120244</t>
  </si>
  <si>
    <t>221970515020277050100100310252120244</t>
  </si>
  <si>
    <t>221970515020277050100100310232120244</t>
  </si>
  <si>
    <t>221970515020277050100100310212120244</t>
  </si>
  <si>
    <t>0873400003922000192</t>
  </si>
  <si>
    <t>221970515020277050100100420022120244</t>
  </si>
  <si>
    <t>К-02-Т/4</t>
  </si>
  <si>
    <t>90 субъектов</t>
  </si>
  <si>
    <t>Эвушелд</t>
  </si>
  <si>
    <t>К-02-Т/2</t>
  </si>
  <si>
    <t>0873400003922000017_358372</t>
  </si>
  <si>
    <t>0873400003922000018_358372</t>
  </si>
  <si>
    <t>К-02-Т/5</t>
  </si>
  <si>
    <t>1. Лагеврио
2. Эсперавир®</t>
  </si>
  <si>
    <t>1. капсулы
2. капсулы</t>
  </si>
  <si>
    <t>221970515020277050100100390012120244</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</si>
  <si>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</si>
  <si>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</si>
  <si>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</si>
  <si>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</si>
  <si>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</si>
  <si>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</si>
  <si>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</si>
  <si>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</si>
  <si>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</si>
  <si>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</si>
  <si>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</si>
  <si>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</si>
  <si>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</si>
  <si>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</si>
  <si>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</si>
  <si>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</si>
  <si>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</si>
  <si>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</si>
  <si>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</si>
  <si>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</si>
  <si>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</si>
  <si>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</si>
  <si>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</si>
  <si>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</si>
  <si>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</si>
  <si>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</si>
  <si>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</si>
  <si>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</si>
  <si>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</si>
  <si>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</si>
  <si>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</si>
  <si>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</si>
  <si>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</si>
  <si>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</si>
  <si>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</si>
  <si>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</si>
  <si>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</si>
  <si>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</si>
  <si>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</si>
  <si>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</si>
  <si>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</si>
  <si>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</si>
  <si>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</si>
  <si>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</si>
  <si>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</si>
  <si>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</si>
  <si>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</si>
  <si>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</si>
  <si>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</si>
  <si>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</si>
  <si>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</si>
  <si>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</si>
  <si>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</si>
  <si>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</si>
  <si>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</si>
  <si>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0873400003922000210</t>
  </si>
  <si>
    <t>0873400003922000209</t>
  </si>
  <si>
    <t>221970515020277050100100090222120244</t>
  </si>
  <si>
    <t>221970515020277050100100010142120244</t>
  </si>
  <si>
    <t>221970515020277050100100010072120244</t>
  </si>
  <si>
    <t>221970515020277050100100010122120244</t>
  </si>
  <si>
    <t>221970515020277050100100310202120244</t>
  </si>
  <si>
    <t>221970515020277050100100010082120244</t>
  </si>
  <si>
    <t>221970515020277050100100320172120244</t>
  </si>
  <si>
    <t>221970515020277050100100310222120244</t>
  </si>
  <si>
    <t>221970515020277050100100010102120244</t>
  </si>
  <si>
    <t>221970515020277050100100230632120244</t>
  </si>
  <si>
    <t>221970515020277050100100010092120244</t>
  </si>
  <si>
    <t>221970515020277050100100010112120244</t>
  </si>
  <si>
    <t>221970515020277050100100310192120244</t>
  </si>
  <si>
    <t>221970515020277050100100090212120244</t>
  </si>
  <si>
    <t>221970515020277050100100430012120244</t>
  </si>
  <si>
    <t>221970515020277050100100010042120244</t>
  </si>
  <si>
    <t>221970515020277050100100010052120244</t>
  </si>
  <si>
    <t>221970515020277050100100010032120244</t>
  </si>
  <si>
    <t>0873400003922000213</t>
  </si>
  <si>
    <t>221970515020277050100100010132120244</t>
  </si>
  <si>
    <t>0873400003922000212</t>
  </si>
  <si>
    <t>Вакцинадля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</si>
  <si>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</si>
  <si>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</si>
  <si>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</si>
  <si>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</si>
  <si>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</si>
  <si>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</si>
  <si>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</si>
  <si>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</si>
  <si>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</si>
  <si>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</si>
  <si>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</si>
  <si>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</si>
  <si>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</si>
  <si>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</si>
  <si>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</si>
  <si>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</si>
  <si>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</si>
  <si>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</si>
  <si>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</si>
  <si>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</si>
  <si>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</si>
  <si>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</si>
  <si>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</si>
  <si>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</si>
  <si>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</si>
  <si>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</si>
  <si>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</si>
  <si>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</si>
  <si>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</si>
  <si>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</si>
  <si>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</si>
  <si>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</si>
  <si>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</si>
  <si>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</si>
  <si>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</si>
  <si>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</si>
  <si>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</si>
  <si>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</si>
  <si>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</si>
  <si>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</si>
  <si>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</si>
  <si>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</si>
  <si>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</si>
  <si>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</si>
  <si>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</si>
  <si>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</si>
  <si>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</si>
  <si>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</si>
  <si>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</si>
  <si>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</si>
  <si>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</si>
  <si>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</si>
  <si>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</si>
  <si>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</si>
  <si>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</si>
  <si>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</si>
  <si>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</si>
  <si>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</si>
  <si>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</si>
  <si>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</si>
  <si>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</si>
  <si>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</si>
  <si>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</si>
  <si>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Велпатасвир + Софосбувир, таблетки,покрытые пленочной оболочкой, 100 мг + 400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</si>
  <si>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</si>
  <si>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</si>
  <si>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</si>
  <si>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</si>
  <si>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</si>
  <si>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</si>
  <si>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</si>
  <si>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</si>
  <si>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</si>
  <si>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</si>
  <si>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</si>
  <si>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</si>
  <si>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</si>
  <si>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</si>
  <si>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</si>
  <si>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</si>
  <si>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</si>
  <si>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</si>
  <si>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</si>
  <si>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</si>
  <si>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</si>
  <si>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</si>
  <si>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</si>
  <si>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</si>
  <si>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</si>
  <si>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</si>
  <si>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</si>
  <si>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</si>
  <si>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</si>
  <si>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</si>
  <si>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</si>
  <si>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</si>
  <si>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</si>
  <si>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</si>
  <si>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</si>
  <si>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</si>
  <si>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</si>
  <si>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</si>
  <si>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</si>
  <si>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</si>
  <si>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</si>
  <si>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</si>
  <si>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</si>
  <si>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</si>
  <si>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</si>
  <si>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</si>
  <si>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</si>
  <si>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</si>
  <si>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</si>
  <si>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</si>
  <si>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</si>
  <si>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</si>
  <si>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</si>
  <si>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</si>
  <si>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</si>
  <si>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</si>
  <si>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</si>
  <si>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</si>
  <si>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</si>
  <si>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</si>
  <si>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</si>
  <si>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</si>
  <si>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</si>
  <si>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</si>
  <si>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</si>
  <si>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</si>
  <si>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</si>
  <si>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</si>
  <si>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</si>
  <si>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</si>
  <si>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</si>
  <si>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</si>
  <si>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</si>
  <si>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</si>
  <si>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</si>
  <si>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</si>
  <si>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</si>
  <si>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</si>
  <si>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</si>
  <si>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https://zakupki.gov.ru/epz/order/notice/ea20/view/common-info.html?regNumber=0873400003922000032</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</si>
  <si>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</si>
  <si>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</si>
  <si>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</si>
  <si>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</si>
  <si>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</si>
  <si>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</si>
  <si>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</si>
  <si>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</si>
  <si>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</si>
  <si>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</si>
  <si>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</si>
  <si>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</si>
  <si>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</si>
  <si>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</si>
  <si>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</si>
  <si>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</si>
  <si>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</si>
  <si>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</si>
  <si>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</si>
  <si>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</si>
  <si>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</si>
  <si>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</si>
  <si>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</si>
  <si>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</si>
  <si>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</si>
  <si>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</si>
  <si>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</si>
  <si>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</si>
  <si>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</si>
  <si>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</si>
  <si>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</si>
  <si>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</si>
  <si>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</si>
  <si>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</si>
  <si>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</si>
  <si>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</si>
  <si>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</si>
  <si>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</si>
  <si>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</si>
  <si>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</si>
  <si>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</si>
  <si>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</si>
  <si>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</si>
  <si>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</si>
  <si>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</si>
  <si>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</si>
  <si>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</si>
  <si>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</si>
  <si>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</si>
  <si>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</si>
  <si>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</si>
  <si>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</si>
  <si>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</si>
  <si>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</si>
  <si>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</si>
  <si>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</si>
  <si>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</si>
  <si>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</si>
  <si>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</si>
  <si>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</si>
  <si>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</si>
  <si>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</si>
  <si>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</si>
  <si>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</si>
  <si>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</si>
  <si>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</si>
  <si>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</si>
  <si>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</si>
  <si>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</si>
  <si>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</si>
  <si>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</si>
  <si>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</si>
  <si>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</si>
  <si>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</si>
  <si>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</si>
  <si>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</si>
  <si>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</si>
  <si>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</si>
  <si>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</si>
  <si>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</si>
  <si>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</si>
  <si>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</si>
  <si>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</si>
  <si>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</si>
  <si>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</si>
  <si>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</si>
  <si>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</si>
  <si>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</si>
  <si>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</si>
  <si>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</si>
  <si>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</si>
  <si>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</si>
  <si>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</si>
  <si>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</si>
  <si>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</si>
  <si>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https://zakupki.gov.ru/epz/order/notice/ea20/view/common-info.html?regNumber=0873400003922000064</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</si>
  <si>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</si>
  <si>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</si>
  <si>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</si>
  <si>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</si>
  <si>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</si>
  <si>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</si>
  <si>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</si>
  <si>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</si>
  <si>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</si>
  <si>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</si>
  <si>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</si>
  <si>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</si>
  <si>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</si>
  <si>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</si>
  <si>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</si>
  <si>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</si>
  <si>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</si>
  <si>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</si>
  <si>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</si>
  <si>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</si>
  <si>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</si>
  <si>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</si>
  <si>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</si>
  <si>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</si>
  <si>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</si>
  <si>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</si>
  <si>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</si>
  <si>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</si>
  <si>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</si>
  <si>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</si>
  <si>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</si>
  <si>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</si>
  <si>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</si>
  <si>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</si>
  <si>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</si>
  <si>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</si>
  <si>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</si>
  <si>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</si>
  <si>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</si>
  <si>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</si>
  <si>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</si>
  <si>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</si>
  <si>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</si>
  <si>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</si>
  <si>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</si>
  <si>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</si>
  <si>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</si>
  <si>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</si>
  <si>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</si>
  <si>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</si>
  <si>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</si>
  <si>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</si>
  <si>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</si>
  <si>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</si>
  <si>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</si>
  <si>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</si>
  <si>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</si>
  <si>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</si>
  <si>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</si>
  <si>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</si>
  <si>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</si>
  <si>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</si>
  <si>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</si>
  <si>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</si>
  <si>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</si>
  <si>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</si>
  <si>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</si>
  <si>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</si>
  <si>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</si>
  <si>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</si>
  <si>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</si>
  <si>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</si>
  <si>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</si>
  <si>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</si>
  <si>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</si>
  <si>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</si>
  <si>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</si>
  <si>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</si>
  <si>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</si>
  <si>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</si>
  <si>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</si>
  <si>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</si>
  <si>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</si>
  <si>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</si>
  <si>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</si>
  <si>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</si>
  <si>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</si>
  <si>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</si>
  <si>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</si>
  <si>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</si>
  <si>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</si>
  <si>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</si>
  <si>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</si>
  <si>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</si>
  <si>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</si>
  <si>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</si>
  <si>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</si>
  <si>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</si>
  <si>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</si>
  <si>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</si>
  <si>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</si>
  <si>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</si>
  <si>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</si>
  <si>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</si>
  <si>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</si>
  <si>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</si>
  <si>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</si>
  <si>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</si>
  <si>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</si>
  <si>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</si>
  <si>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</si>
  <si>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</si>
  <si>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</si>
  <si>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</si>
  <si>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</si>
  <si>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</si>
  <si>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</si>
  <si>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</si>
  <si>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</si>
  <si>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</si>
  <si>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</si>
  <si>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</si>
  <si>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221970515020277050100100210032120244</t>
  </si>
  <si>
    <t>Эмицизумаб, раствор для подкожного введения, 30 мг/мл</t>
  </si>
  <si>
    <t>0873400003922000248</t>
  </si>
  <si>
    <t>221970515020277050100100210012120244</t>
  </si>
  <si>
    <t>0873400003922000247</t>
  </si>
  <si>
    <t>Эмицизумаб, раствор для подкожного введения, 150 мг/мл, 1 мл</t>
  </si>
  <si>
    <t>221970515020277050100100210022120244</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</si>
  <si>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</si>
  <si>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</si>
  <si>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221970515020277050100100010202120244</t>
  </si>
  <si>
    <t>0873400003922000245</t>
  </si>
  <si>
    <t>221970515020277050100100010212120244</t>
  </si>
  <si>
    <t>Экулизумаб, концентрат для приготовления раствора для инфузий, 10 мг/мл</t>
  </si>
  <si>
    <t>0873400003922000244 </t>
  </si>
  <si>
    <t>221970515020277050100100180112120244</t>
  </si>
  <si>
    <t>Доравирин, таблетки, покрытые пленочной оболочкой, 100 мг</t>
  </si>
  <si>
    <t>0873400003922000243</t>
  </si>
  <si>
    <t>221970515020277050100100230702120244</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</si>
  <si>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</si>
  <si>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</si>
  <si>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221970515020277050100100380012120244</t>
  </si>
  <si>
    <t>0873400003922000241 </t>
  </si>
  <si>
    <t>221970515020277050100100230682120244</t>
  </si>
  <si>
    <t>0873400003922000240</t>
  </si>
  <si>
    <t>Левофлоксацин, таблетки, покрытые пленочной оболочкой, 250 мг</t>
  </si>
  <si>
    <t>221970515020277050100100010192120244</t>
  </si>
  <si>
    <t>Левофлоксацин, таблетки, покрытые пленочной оболочкой, 500 мг</t>
  </si>
  <si>
    <t>0873400003922000238 </t>
  </si>
  <si>
    <t>221970515020277050100100010172120244</t>
  </si>
  <si>
    <t>0873400003922000239 </t>
  </si>
  <si>
    <t>221970515020277050100100010182120244</t>
  </si>
  <si>
    <t>Имиглюцераза, лиофилизат для приготовления раствора для инфузий, 400 ЕД</t>
  </si>
  <si>
    <t>0873400003922000237</t>
  </si>
  <si>
    <t>221970515020277050100100220012120244</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</si>
  <si>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</si>
  <si>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</si>
  <si>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221970515020277050100100190042120244</t>
  </si>
  <si>
    <t xml:space="preserve">0873400003922000234 </t>
  </si>
  <si>
    <t>221970515020277050100100090232120244</t>
  </si>
  <si>
    <t>0873400003922000232</t>
  </si>
  <si>
    <t>221970515020277050100100190032120244</t>
  </si>
  <si>
    <t>0873400003922000231</t>
  </si>
  <si>
    <t>Дорназа альфа, раствор для ингаляций, 2,5 мг/2,5 мл</t>
  </si>
  <si>
    <t>221970515020277050100100170012120244</t>
  </si>
  <si>
    <t>Экулизумаб, концентрат для приготовления раствора для инфузий, 10 мг/мл </t>
  </si>
  <si>
    <t>0873400003922000229 </t>
  </si>
  <si>
    <t>221970515020277050100100180102120244</t>
  </si>
  <si>
    <t>0873400003922000227 </t>
  </si>
  <si>
    <t>221970515020277050100100090242120244</t>
  </si>
  <si>
    <t>0873400003922000214</t>
  </si>
  <si>
    <t>221970515020277050100100250062120244</t>
  </si>
  <si>
    <t>0873400003922000215</t>
  </si>
  <si>
    <t>221970515020277050100100320182120244</t>
  </si>
  <si>
    <t>0873400003922000216 </t>
  </si>
  <si>
    <t>221970515020277050100100010152120244</t>
  </si>
  <si>
    <t>0873400003922000217</t>
  </si>
  <si>
    <t>221970515020277050100100410122120244</t>
  </si>
  <si>
    <t>0873400003922000218</t>
  </si>
  <si>
    <t>Фосампренавир, таблетки, покрытые пленочной оболочкой, 700 мг</t>
  </si>
  <si>
    <t>221970515020277050100100230642120244</t>
  </si>
  <si>
    <t>0873400003922000219 </t>
  </si>
  <si>
    <t>221970515020277050100100230662120244</t>
  </si>
  <si>
    <t>0873400003922000220 </t>
  </si>
  <si>
    <t>221970515020277050100100410112120244</t>
  </si>
  <si>
    <t>0873400003922000221 </t>
  </si>
  <si>
    <t>221970515020277050100100410152120244</t>
  </si>
  <si>
    <t>0873400003922000222</t>
  </si>
  <si>
    <t>221970515020277050100100230672120244</t>
  </si>
  <si>
    <t>0873400003922000223</t>
  </si>
  <si>
    <t>221970515020277050100100410142120244</t>
  </si>
  <si>
    <t>0873400003922000224 </t>
  </si>
  <si>
    <t>221970515020277050100100410132120244</t>
  </si>
  <si>
    <t>0873400003922000225</t>
  </si>
  <si>
    <t>221970515020277050100100010162120244</t>
  </si>
  <si>
    <t xml:space="preserve">0873400003922000226 </t>
  </si>
  <si>
    <t>0873400003922000228 </t>
  </si>
  <si>
    <t>Нонаког альфа, лиофилизат для приготовления раствора для внутривенного введения, 1000 МЕ</t>
  </si>
  <si>
    <t>221970515020277050100100100092120244</t>
  </si>
  <si>
    <t>0873400003922000230</t>
  </si>
  <si>
    <t>221970515020277050100100320192120244</t>
  </si>
  <si>
    <t>0873400003922000233</t>
  </si>
  <si>
    <t>221970515020277050100100230692120244</t>
  </si>
  <si>
    <t>0873400003922000235 </t>
  </si>
  <si>
    <t>221970515020277050100100090252120244</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</si>
  <si>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</si>
  <si>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</si>
  <si>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</si>
  <si>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</si>
  <si>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</si>
  <si>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</si>
  <si>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</si>
  <si>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</si>
  <si>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</si>
  <si>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</si>
  <si>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</si>
  <si>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</si>
  <si>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</si>
  <si>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</si>
  <si>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</si>
  <si>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</si>
  <si>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</si>
  <si>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</si>
  <si>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</si>
  <si>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</si>
  <si>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</si>
  <si>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</si>
  <si>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</si>
  <si>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</si>
  <si>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</si>
  <si>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</si>
  <si>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</si>
  <si>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https://zakupki.gov.ru/epz/order/notice/ea20/view/common-info.html?regNumber=0873400003922000084</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</si>
  <si>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</si>
  <si>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</si>
  <si>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</si>
  <si>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</si>
  <si>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</si>
  <si>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</si>
  <si>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</si>
  <si>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</si>
  <si>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</si>
  <si>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</si>
  <si>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</si>
  <si>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</si>
  <si>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</si>
  <si>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</si>
  <si>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</si>
  <si>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</si>
  <si>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</si>
  <si>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</si>
  <si>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221970515020277050100100290142120244</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</si>
  <si>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</si>
  <si>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</si>
  <si>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221970515020277050100100010232120244</t>
  </si>
  <si>
    <t>0873400003922000250</t>
  </si>
  <si>
    <t>221970515020277050100100010222120244</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</si>
  <si>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</si>
  <si>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</si>
  <si>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</si>
  <si>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</si>
  <si>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</si>
  <si>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</si>
  <si>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</si>
  <si>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</si>
  <si>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</si>
  <si>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</si>
  <si>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</si>
  <si>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</si>
  <si>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</si>
  <si>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</si>
  <si>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</si>
  <si>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</si>
  <si>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</si>
  <si>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</si>
  <si>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https://zakupki.gov.ru/epz/order/notice/ea20/view/common-info.html?regNumber=0873400003922000168</t>
  </si>
  <si>
    <t>0873400003922000168-0001</t>
  </si>
  <si>
    <t>0873400003922000170-0001</t>
  </si>
  <si>
    <t>Сиртуро</t>
  </si>
  <si>
    <t>https://zakupki.gov.ru/epz/order/notice/ea20/view/common-info.html?regNumber=0873400003922000170</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</si>
  <si>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</si>
  <si>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</si>
  <si>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</si>
  <si>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</si>
  <si>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</si>
  <si>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</si>
  <si>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</si>
  <si>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221970515020277050100100090262120244</t>
  </si>
  <si>
    <t>0873400003922000257</t>
  </si>
  <si>
    <t>0873400003922000256 </t>
  </si>
  <si>
    <t>221970515020277050100100010242120244</t>
  </si>
  <si>
    <t>0873400003922000255</t>
  </si>
  <si>
    <t>221970515020277050100100100102120244</t>
  </si>
  <si>
    <t>0873400003922000254</t>
  </si>
  <si>
    <t>221970515020277050100100430022120244</t>
  </si>
  <si>
    <t>Зивокс®</t>
  </si>
  <si>
    <t>гранулы для приготовления суспензии для приема внутрь</t>
  </si>
  <si>
    <t>https://zakupki.gov.ru/epz/order/notice/ea20/view/common-info.html?regNumber=0873400003922000197</t>
  </si>
  <si>
    <t>0873400003922000197-0001</t>
  </si>
  <si>
    <t>0873400003922000200-0001</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</si>
  <si>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t>
  </si>
  <si>
    <t>1. Линезолид;
2. Линезолид;
3. Линезолид;
4. Линезолид-Эдвансд;
5. Амизолид;
6. Линезолид.</t>
  </si>
  <si>
    <t>https://zakupki.gov.ru/epz/order/notice/ea20/view/common-info.html?regNumber=0873400003922000200</t>
  </si>
  <si>
    <t>0873400003922000204-0001</t>
  </si>
  <si>
    <t>1. Линезолид;
2. Линезолид;
3. Линезолид-Эдвансд;
4. Амизолид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</si>
  <si>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</si>
  <si>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https://zakupki.gov.ru/epz/order/notice/ea20/view/common-info.html?regNumber=0873400003922000204</t>
  </si>
  <si>
    <t>ООО "Медикал лизинг-консалтинг"</t>
  </si>
  <si>
    <t>1. Линезолид;
2. Линезолид;
3. Линезолид;
4. Линезолид;
5. Линезолид-Эдвансд;
6. Амизолид;
7. Линезолид.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</si>
  <si>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t>
  </si>
  <si>
    <t>https://zakupki.gov.ru/epz/order/notice/ea20/view/common-info.html?regNumber=0873400003922000214</t>
  </si>
  <si>
    <t>0873400003922000214_358372</t>
  </si>
  <si>
    <t>0873400003922000217_358372</t>
  </si>
  <si>
    <t>0873400003922000220_358372</t>
  </si>
  <si>
    <t>г. Москва, Тверская область, Калининградская область, Новгородская область, Республика Башкортостан, Самарская область, Оренбургская область, Кемеровская область, Республика Хакасия, Ханты-Мансийский а.о., Республика Северная Осетия, Ставропольский край, Забайкальский край, Республика Татарстан, Нижегородская область, Воронежская область.</t>
  </si>
  <si>
    <t>https://zakupki.gov.ru/epz/order/notice/ea20/view/common-info.html?regNumber=0873400003922000215</t>
  </si>
  <si>
    <t>0873400003922000215-0001</t>
  </si>
  <si>
    <t>0873400003922000216-0001</t>
  </si>
  <si>
    <t>0873400003922000218-0001</t>
  </si>
  <si>
    <t>1. капсулы;
2. капсулы;
3. капсулы;
4. капсулы.</t>
  </si>
  <si>
    <t>1. Циклосерин;
2. Кансамин;
3. Циклосерин;
4. Циклосерин.</t>
  </si>
  <si>
    <t>https://zakupki.gov.ru/epz/order/notice/ea20/view/common-info.html?regNumber=0873400003922000216</t>
  </si>
  <si>
    <t>1. Моксифлоксацин;
2. Моксифло;
3. Моксивансд;
4. Моксифлоксацин;
5. Мофлокс® 400.</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</si>
  <si>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</si>
  <si>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https://zakupki.gov.ru/epz/order/notice/ea20/view/common-info.html?regNumber=0873400003922000217</t>
  </si>
  <si>
    <t>1.РЕМДЕСИВИР;
2. Ремдеформ.</t>
  </si>
  <si>
    <t>https://zakupki.gov.ru/epz/order/notice/ea20/view/common-info.html?regNumber=0873400003922000218</t>
  </si>
  <si>
    <t>1. Телзир;
2. Фосампренавир ПСК.</t>
  </si>
  <si>
    <t>https://zakupki.gov.ru/epz/order/notice/ea20/view/common-info.html?regNumber=0873400003922000220</t>
  </si>
  <si>
    <t xml:space="preserve">Левофлоксацин, раствор для инфузий, 5 мг/мл </t>
  </si>
  <si>
    <t>https://zakupki.gov.ru/epz/order/notice/ea20/view/common-info.html?regNumber=0873400003922000198</t>
  </si>
  <si>
    <t>Кировская область, Нижегородская область,
Пензенская область, Пермский край,
Республика Марий Эл, Республика Татарстан, 
Чувашская Республика</t>
  </si>
  <si>
    <t>https://zakupki.gov.ru/epz/order/notice/ea20/view/common-info.html?regNumber=0873400003922000199</t>
  </si>
  <si>
    <t>0873400003922000198_358372</t>
  </si>
  <si>
    <t>0873400003922000201_358372</t>
  </si>
  <si>
    <t>0873400003922000199-0001</t>
  </si>
  <si>
    <t>1. Пара-аминосалицилат натрия-Бинергия;
2. Пасконат.</t>
  </si>
  <si>
    <t>1. раствор для инфузий; 
2. раствор для инфузий;</t>
  </si>
  <si>
    <t>https://zakupki.gov.ru/epz/order/notice/ea20/view/common-info.html?regNumber=0873400003922000201</t>
  </si>
  <si>
    <t>0873400003922000205_358372</t>
  </si>
  <si>
    <t>Вологодская область, Калининградская область, 
Курская область, Липецкая область,
Новгородская область, Орловская область</t>
  </si>
  <si>
    <t>https://zakupki.gov.ru/epz/order/notice/ea20/view/common-info.html?regNumber=0873400003922000205</t>
  </si>
  <si>
    <t>0873400003922000209_358372</t>
  </si>
  <si>
    <t>Алтайский край, Иркутская область, 
Красноярский край, Республика Алтай, 
Республика Тыва, Самарская область, 
Саратовская область, Ульяновская область</t>
  </si>
  <si>
    <t>https://zakupki.gov.ru/epz/order/notice/ea20/view/common-info.html?regNumber=0873400003922000209</t>
  </si>
  <si>
    <t>0873400003922000211_358372</t>
  </si>
  <si>
    <t>Воронежская область, Ивановская область, 
Калужская область, Тверская область, 
Тульская область, Ярославская область</t>
  </si>
  <si>
    <t>https://zakupki.gov.ru/epz/order/notice/ea20/view/common-info.html?regNumber=0873400003922000211</t>
  </si>
  <si>
    <t>Брянская область, Костромская область, 
Московская область</t>
  </si>
  <si>
    <t>https://zakupki.gov.ru/epz/order/notice/ea20/view/common-info.html?regNumber=0873400003922000222</t>
  </si>
  <si>
    <t>0873400003922000222-0001</t>
  </si>
  <si>
    <t>0873400003922000224 _358372</t>
  </si>
  <si>
    <t>https://zakupki.gov.ru/epz/order/notice/ea20/view/common-info.html?regNumber=0873400003922000224</t>
  </si>
  <si>
    <t>РЕМДЕСИВИР</t>
  </si>
  <si>
    <t>https://zakupki.gov.ru/epz/order/notice/ea20/view/common-info.html?regNumber=0873400003922000192</t>
  </si>
  <si>
    <t>0873400003922000192_358372</t>
  </si>
  <si>
    <t>0873400003922000193_358372</t>
  </si>
  <si>
    <t>https://zakupki.gov.ru/epz/order/notice/ea20/view/common-info.html?regNumber=0873400003922000193</t>
  </si>
  <si>
    <t>Амурская область, Забайкальский край, Приморский край, Республика Бурятия, Сахалинская область, Томская область, Тюменская область, Хабаровский край, Ханты-Мансийский а.о., Челябинская область, Ямало-Ненецкий а.о.</t>
  </si>
  <si>
    <t>https://zakupki.gov.ru/epz/order/notice/ea20/view/common-info.html?regNumber=0873400003922000221</t>
  </si>
  <si>
    <t>0873400003922000221_358372</t>
  </si>
  <si>
    <t>0873400003922000223_358372</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</si>
  <si>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Ханты-Мансийский а.о., Ненецкий а.о., Челябинская область</t>
  </si>
  <si>
    <t>https://zakupki.gov.ru/epz/order/notice/ea20/view/common-info.html?regNumber=0873400003922000223</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</si>
  <si>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 Чеченская Республика, Ставропольский край, Республика Башкортостан, Нижегородская область</t>
  </si>
  <si>
    <t>https://zakupki.gov.ru/epz/order/notice/ea20/view/common-info.html?regNumber=0873400003922000230</t>
  </si>
  <si>
    <t>0873400003922000230-0001</t>
  </si>
  <si>
    <t>Дельтиба®</t>
  </si>
  <si>
    <t>0873400003922000228-0001</t>
  </si>
  <si>
    <t>https://zakupki.gov.ru/epz/order/notice/ea20/view/common-info.html?regNumber=0873400003922000228</t>
  </si>
  <si>
    <t>1.Амизолид;
2.Линезолид;
3.Линезолид;
4.Линезолид;
5.Линезолид;
6.Линезолид;
7.Линезолид;
8. Линезолид-Эдвансд;
9. Линеген®.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</si>
  <si>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</si>
  <si>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Астраханская областб, Волгоградская область, Кабардино-Балкарская Республика, Республика Дагестан, Республика Крым, Ростовская область, Ставропольский край, Чеченская Республика, г. Ставрополь</t>
  </si>
  <si>
    <t>1970515020222000246</t>
  </si>
  <si>
    <t>1970515020222000279</t>
  </si>
  <si>
    <t>1970515020222000116</t>
  </si>
  <si>
    <t>https://zakupki.gov.ru/epz/order/notice/ea20/view/common-info.html?regNumber=0873400003922000093</t>
  </si>
  <si>
    <t>https://zakupki.gov.ru/epz/order/notice/ea20/view/common-info.html?regNumber=0873400003922000094</t>
  </si>
  <si>
    <t>1970515020222000179</t>
  </si>
  <si>
    <t>https://zakupki.gov.ru/epz/order/notice/ea20/view/common-info.html?regNumber=0873400003922000212</t>
  </si>
  <si>
    <t>0873400003922000212-0001</t>
  </si>
  <si>
    <t>0873400003922000213_358372</t>
  </si>
  <si>
    <t>https://zakupki.gov.ru/epz/order/notice/ea20/view/common-info.html?regNumber=0873400003922000213</t>
  </si>
  <si>
    <t>0873400003922000238-0001</t>
  </si>
  <si>
    <t>https://zakupki.gov.ru/epz/order/notice/ea20/view/common-info.html?regNumber=0873400003922000238</t>
  </si>
  <si>
    <t>ООО "ЛайфХелсКэр"</t>
  </si>
  <si>
    <t>Левотек</t>
  </si>
  <si>
    <t>https://zakupki.gov.ru/epz/order/notice/ea20/view/common-info.html?regNumber=0873400003922000095</t>
  </si>
  <si>
    <t>1970515020222000121</t>
  </si>
  <si>
    <t>https://zakupki.gov.ru/epz/order/notice/ea20/view/common-info.html?regNumber=0873400003922000096</t>
  </si>
  <si>
    <t>1970515020222000118</t>
  </si>
  <si>
    <t>https://zakupki.gov.ru/epz/order/notice/ea20/view/common-info.html?regNumber=0873400003922000097</t>
  </si>
  <si>
    <t>1970515020222000228</t>
  </si>
  <si>
    <t>https://zakupki.gov.ru/epz/order/notice/ea20/view/common-info.html?regNumber=0873400003922000098</t>
  </si>
  <si>
    <t>1970515020222000119</t>
  </si>
  <si>
    <t>https://zakupki.gov.ru/epz/order/notice/ea20/view/common-info.html?regNumber=0873400003922000099</t>
  </si>
  <si>
    <t>1970515020222000120</t>
  </si>
  <si>
    <t>https://zakupki.gov.ru/epz/order/notice/ea20/view/common-info.html?regNumber=0873400003922000100</t>
  </si>
  <si>
    <t>1970515020222000231</t>
  </si>
  <si>
    <t>https://zakupki.gov.ru/epz/order/notice/ea20/view/common-info.html?regNumber=0873400003922000101</t>
  </si>
  <si>
    <t>1970515020222000232</t>
  </si>
  <si>
    <t>https://zakupki.gov.ru/epz/order/notice/ea20/view/common-info.html?regNumber=0873400003922000102</t>
  </si>
  <si>
    <t>1970515020222000181</t>
  </si>
  <si>
    <t>https://zakupki.gov.ru/epz/order/notice/ea20/view/common-info.html?regNumber=0873400003922000103</t>
  </si>
  <si>
    <t>1970515020222000182</t>
  </si>
  <si>
    <t>https://zakupki.gov.ru/epz/order/notice/ea20/view/common-info.html?regNumber=0873400003922000104</t>
  </si>
  <si>
    <t>1970515020222000170</t>
  </si>
  <si>
    <t>https://zakupki.gov.ru/epz/order/notice/ea20/view/common-info.html?regNumber=0873400003922000105</t>
  </si>
  <si>
    <t>1970515020222000169</t>
  </si>
  <si>
    <t>https://zakupki.gov.ru/epz/order/notice/ea20/view/common-info.html?regNumber=0873400003922000107</t>
  </si>
  <si>
    <t>1970515020222000156</t>
  </si>
  <si>
    <t>https://zakupki.gov.ru/epz/order/notice/ea20/view/common-info.html?regNumber=0873400003922000108</t>
  </si>
  <si>
    <t>1970515020222000185</t>
  </si>
  <si>
    <t>https://zakupki.gov.ru/epz/order/notice/ea20/view/common-info.html?regNumber=0873400003922000110</t>
  </si>
  <si>
    <t>1970515020222000127</t>
  </si>
  <si>
    <t>https://zakupki.gov.ru/epz/order/notice/ea20/view/common-info.html?regNumber=0873400003922000111</t>
  </si>
  <si>
    <t>1970515020222000128</t>
  </si>
  <si>
    <t>https://zakupki.gov.ru/epz/order/notice/ea20/view/common-info.html?regNumber=0873400003922000112</t>
  </si>
  <si>
    <t>1970515020222000129</t>
  </si>
  <si>
    <t>https://zakupki.gov.ru/epz/order/notice/ea20/view/common-info.html?regNumber=0873400003922000113</t>
  </si>
  <si>
    <t>1970515020222000157</t>
  </si>
  <si>
    <t>https://zakupki.gov.ru/epz/order/notice/ea20/view/common-info.html?regNumber=0873400003922000114</t>
  </si>
  <si>
    <t>1970515020222000158</t>
  </si>
  <si>
    <t>https://zakupki.gov.ru/epz/order/notice/ea20/view/common-info.html?regNumber=0873400003922000115</t>
  </si>
  <si>
    <t>1970515020222000122</t>
  </si>
  <si>
    <t>https://zakupki.gov.ru/epz/order/notice/ea20/view/common-info.html?regNumber=0873400003922000116</t>
  </si>
  <si>
    <t>1970515020222000123</t>
  </si>
  <si>
    <t>https://zakupki.gov.ru/epz/order/notice/ea20/view/common-info.html?regNumber=0873400003922000117</t>
  </si>
  <si>
    <t>1970515020222000124</t>
  </si>
  <si>
    <t>https://zakupki.gov.ru/epz/order/notice/ea20/view/common-info.html?regNumber=0873400003922000118</t>
  </si>
  <si>
    <t>1970515020222000196</t>
  </si>
  <si>
    <t>https://zakupki.gov.ru/epz/order/notice/ea20/view/common-info.html?regNumber=0873400003922000119</t>
  </si>
  <si>
    <t>1970515020222000150</t>
  </si>
  <si>
    <t>https://zakupki.gov.ru/epz/order/notice/ea20/view/common-info.html?regNumber=0873400003922000120</t>
  </si>
  <si>
    <t>1970515020222000197</t>
  </si>
  <si>
    <t>https://zakupki.gov.ru/epz/order/notice/ea20/view/common-info.html?regNumber=0873400003922000121</t>
  </si>
  <si>
    <t>1970515020222000180</t>
  </si>
  <si>
    <t>https://zakupki.gov.ru/epz/order/notice/ea20/view/common-info.html?regNumber=0873400003922000122</t>
  </si>
  <si>
    <t>https://zakupki.gov.ru/epz/order/notice/ea20/view/common-info.html?regNumber=0873400003922000123</t>
  </si>
  <si>
    <t>https://zakupki.gov.ru/epz/order/notice/ea20/view/common-info.html?regNumber=0873400003922000126</t>
  </si>
  <si>
    <t>https://zakupki.gov.ru/epz/order/notice/ea20/view/common-info.html?regNumber=0873400003922000128</t>
  </si>
  <si>
    <t>1970515020222000171</t>
  </si>
  <si>
    <t>1970515020222000178</t>
  </si>
  <si>
    <t>1970515020222000199</t>
  </si>
  <si>
    <t>https://zakupki.gov.ru/epz/order/notice/ea20/view/common-info.html?regNumber=0873400003922000125</t>
  </si>
  <si>
    <t>https://zakupki.gov.ru/epz/order/notice/ea20/view/common-info.html?regNumber=0873400003922000127</t>
  </si>
  <si>
    <t>https://zakupki.gov.ru/epz/order/notice/ea20/view/common-info.html?regNumber=0873400003922000129</t>
  </si>
  <si>
    <t>1970515020222000172</t>
  </si>
  <si>
    <t>1970515020222000175</t>
  </si>
  <si>
    <t>1970515020222000177</t>
  </si>
  <si>
    <t>1970515020222000147</t>
  </si>
  <si>
    <t>1970515020222000146</t>
  </si>
  <si>
    <t>1970515020222000207</t>
  </si>
  <si>
    <t>1970515020222000203</t>
  </si>
  <si>
    <t>https://zakupki.gov.ru/epz/order/notice/ea20/view/common-info.html?regNumber=0873400003922000132</t>
  </si>
  <si>
    <t>https://zakupki.gov.ru/epz/order/notice/ea20/view/common-info.html?regNumber=0873400003922000133</t>
  </si>
  <si>
    <t>https://zakupki.gov.ru/epz/order/notice/ea20/view/common-info.html?regNumber=0873400003922000134</t>
  </si>
  <si>
    <t>1970515020222000149</t>
  </si>
  <si>
    <t>1970515020222000174</t>
  </si>
  <si>
    <t>1970515020222000148</t>
  </si>
  <si>
    <t>https://zakupki.gov.ru/epz/order/notice/ea20/view/common-info.html?regNumber=0873400003922000136</t>
  </si>
  <si>
    <t>https://zakupki.gov.ru/epz/order/notice/ea20/view/common-info.html?regNumber=0873400003922000137</t>
  </si>
  <si>
    <t>https://zakupki.gov.ru/epz/order/notice/ea20/view/common-info.html?regNumber=0873400003922000138</t>
  </si>
  <si>
    <t>1970515020222000186</t>
  </si>
  <si>
    <t>1970515020222000193</t>
  </si>
  <si>
    <t>1970515020222000215</t>
  </si>
  <si>
    <t>1970515020222000205</t>
  </si>
  <si>
    <t>1970515020222000204</t>
  </si>
  <si>
    <t>1970515020222000208</t>
  </si>
  <si>
    <t>https://zakupki.gov.ru/epz/order/notice/ea20/view/common-info.html?regNumber=0873400003922000143</t>
  </si>
  <si>
    <t>https://zakupki.gov.ru/epz/order/notice/ea20/view/common-info.html?regNumber=0873400003922000144</t>
  </si>
  <si>
    <t>1970515020222000229</t>
  </si>
  <si>
    <t>1970515020222000195</t>
  </si>
  <si>
    <t>Интерферон бета-1а, раствор для подкожного введения, 44 мкг (12млн. МЕ)</t>
  </si>
  <si>
    <t>Ивакафтор+Лумакафтор, гранулы, 125 мг+100 мг</t>
  </si>
  <si>
    <t xml:space="preserve">Эфмороктоког альфа, лиофилизат  для  приготовления  раствора  для  внутривенного  введения, 1000МЕ </t>
  </si>
  <si>
    <t>Эфмороктоког альфа, лиофилизат для приготовления раствора для внутривенного введения, 500МЕ</t>
  </si>
  <si>
    <t>Онасемноген абепарвовек, раствор для инфузий,2x10^13 вектор-геномов/мл</t>
  </si>
  <si>
    <t>штука</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</si>
  <si>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</si>
  <si>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ко-во целых упаковок</t>
  </si>
  <si>
    <t>Эмицизумаб, раствор для подкожного введения, 150 мг/мл, 0,7мл</t>
  </si>
  <si>
    <t>0873400003922000275</t>
  </si>
  <si>
    <t>221970515020277050100100460012120244</t>
  </si>
  <si>
    <t>0873400003922000274</t>
  </si>
  <si>
    <t>221970515020277050100100250072120244</t>
  </si>
  <si>
    <t>0873400003922000260</t>
  </si>
  <si>
    <t>221970515020277050100100320202120244</t>
  </si>
  <si>
    <t>0873400003922000273 </t>
  </si>
  <si>
    <t>221970515020277050100100090282120244</t>
  </si>
  <si>
    <t>0873400003922000272</t>
  </si>
  <si>
    <t>221970515020277050100100090272120244</t>
  </si>
  <si>
    <t>0873400003922000271</t>
  </si>
  <si>
    <t>221970515020277050100100310332120244</t>
  </si>
  <si>
    <t>0873400003922000270 </t>
  </si>
  <si>
    <t>221970515020277050100100310322120244</t>
  </si>
  <si>
    <t>0873400003922000269</t>
  </si>
  <si>
    <t>221970515020277050100100310302120244</t>
  </si>
  <si>
    <t>0873400003922000268</t>
  </si>
  <si>
    <t>221970515020277050100100310312120244</t>
  </si>
  <si>
    <t>0873400003922000267</t>
  </si>
  <si>
    <t>221970515020277050100100230652120244</t>
  </si>
  <si>
    <t>0873400003922000266</t>
  </si>
  <si>
    <t>221970515020277050100100170022120244</t>
  </si>
  <si>
    <t>0873400003922000265 </t>
  </si>
  <si>
    <t>221970515020277050100100010262120244</t>
  </si>
  <si>
    <t>0873400003922000264</t>
  </si>
  <si>
    <t>221970515020277050100100170042120244</t>
  </si>
  <si>
    <t>0873400003922000263</t>
  </si>
  <si>
    <t>221970515020277050100100170032120244</t>
  </si>
  <si>
    <t>0873400003922000262 </t>
  </si>
  <si>
    <t>221970515020277050100100230712120244</t>
  </si>
  <si>
    <t>0873400003922000261</t>
  </si>
  <si>
    <t>Софосбувир, таблетки, покрытые пленочной оболочкой, 400 мг</t>
  </si>
  <si>
    <t>221970515020277050100100230722120244</t>
  </si>
  <si>
    <t>0873400003922000258</t>
  </si>
  <si>
    <t>221970515020277050100100290152120244</t>
  </si>
  <si>
    <t>0873400003922000259</t>
  </si>
  <si>
    <t>221970515020277050100100010252120244</t>
  </si>
  <si>
    <t>количество упаковок по потребности</t>
  </si>
  <si>
    <t>кол-во целых упаковок</t>
  </si>
  <si>
    <t>кол-во упаковок по потребности</t>
  </si>
  <si>
    <t>Цена за упаковку</t>
  </si>
  <si>
    <t>Кол-во единиц во вторичной упаковке</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</si>
  <si>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</si>
  <si>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500 МЕ</t>
  </si>
  <si>
    <t>Ритуксимаб, концентрат для приготовления раствора для инфузий, 10 мг/мл</t>
  </si>
  <si>
    <t>Ритуксимаб, концентрат для приготовления раствора для инфузий,10  мг/мл,  10  мл</t>
  </si>
  <si>
    <t>Интерферон бета-1а, раствор для подкожного введения, 22 мкг (6 млн. МЕ)</t>
  </si>
  <si>
    <t>https://zakupki.gov.ru/epz/order/notice/ea20/view/common-info.html?regNumber=0873400003922000240</t>
  </si>
  <si>
    <t>https://zakupki.gov.ru/epz/order/notice/ea20/view/common-info.html?regNumber=0873400003922000241</t>
  </si>
  <si>
    <t>0873400003922000240-0001</t>
  </si>
  <si>
    <t xml:space="preserve">1. Левофлоксацин;
2. Левофлоксацин;
3. Левофлоксацин-АКОС;
4. Левофлоксацин;
5. Левофлоксацин.
</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</si>
  <si>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</si>
  <si>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 xml:space="preserve">Даратумумаб, концентрат для приготовления раствора для инфузий,20 мг/мл, 5мл </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</si>
  <si>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</si>
  <si>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https://zakupki.gov.ru/epz/order/notice/ea20/view/common-info.html?regNumber=0873400003922000232</t>
  </si>
  <si>
    <t>0873400003922000232-0001</t>
  </si>
  <si>
    <t>0873400003922000236-0001</t>
  </si>
  <si>
    <t>0873400003922000237-0001</t>
  </si>
  <si>
    <t>https://zakupki.gov.ru/epz/order/notice/ea20/view/common-info.html?regNumber=0873400003922000236</t>
  </si>
  <si>
    <t>0873400003922000241-0001</t>
  </si>
  <si>
    <t>0873400003922000243-0001</t>
  </si>
  <si>
    <t>Пивелтра</t>
  </si>
  <si>
    <t>Эфмороктоког альфа, лиофилизат для приготовления раствора для внутривенного введения, 3000МЕ</t>
  </si>
  <si>
    <t>Помалидомид, капсулы, 4 м</t>
  </si>
  <si>
    <t>Эфмороктоког альфа, лиофилизат для приготовления раствора для внутривенного введения, 1500МЕ</t>
  </si>
  <si>
    <t>Количество единиц во вторичной упаковке</t>
  </si>
  <si>
    <t>Цена за упаковкку</t>
  </si>
  <si>
    <t>https://zakupki.gov.ru/epz/order/notice/ea20/view/common-info.html?regNumber=0873400003922000159</t>
  </si>
  <si>
    <t>1970515020222000206</t>
  </si>
  <si>
    <t>https://zakupki.gov.ru/epz/order/notice/ea20/view/common-info.html?regNumber=0873400003922000171</t>
  </si>
  <si>
    <t>1970515020222000218</t>
  </si>
  <si>
    <t>Октоког альфа, лиофилизат для приготовления раствора для внутривенного введения, 500 МЕ</t>
  </si>
  <si>
    <t xml:space="preserve">Иксазомиб, капсулы, 4 мг </t>
  </si>
  <si>
    <t>Количество единиц измерения во вторичной упаковке</t>
  </si>
  <si>
    <t xml:space="preserve">раствор для подкожного введения, 
44 мкг/0.5 мл (12 млн. МЕ), шприц 0.5 мл х 3 (пачка картонная) (в комплекте с 3 спиртовыми салфетками)
</t>
  </si>
  <si>
    <t>форма выпуска в соответствии с регистрационным удостоверением лекарственного препарата</t>
  </si>
  <si>
    <t>Глатирамера ацетат, раствор для подкожного введения, 40 мг/мл</t>
  </si>
  <si>
    <t>Тедуглутид, лиофилизатдля приготовления раствора для подкожного введения, 5 мг</t>
  </si>
  <si>
    <t>Ритуксимаб, раствор для подкожного введения 1400 мг/11,7 мл и/или 1600 мг/13,4 мл и/или 1600 мг</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</si>
  <si>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</si>
  <si>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</si>
  <si>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 xml:space="preserve">Антиингибиторный коагулянтный комплекс, лиофилизат для приготовления раствора для инфузий, 500 ЕД </t>
  </si>
  <si>
    <t>в части 2022 исполнен</t>
  </si>
  <si>
    <t>в части 2021 и 2022 исполнен</t>
  </si>
  <si>
    <t>Иксазомиб, капсулы, 3мг</t>
  </si>
  <si>
    <t>0873400003922000245-0001</t>
  </si>
  <si>
    <t>0873400003922000250-0001</t>
  </si>
  <si>
    <t>0873400003922000251-0001</t>
  </si>
  <si>
    <t>0873400003922000247-0001</t>
  </si>
  <si>
    <t>0873400003922000253-0001</t>
  </si>
  <si>
    <t>0873400003922000255-0001</t>
  </si>
  <si>
    <t>0873400003922000248-0001</t>
  </si>
  <si>
    <t>1. Левофлоксацин; 
2. Левофлоксацин;
3. Левофлоксацин;
4. Левофлоксацин;
5. Левофлоксацин-АКОС;
6. Левофлоксацин-АКОС;
7. Левофлоксацин;
8. Левофлоксацин;
9. Левофлоксацин.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</si>
  <si>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</si>
  <si>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5
10
10
10
10
5
10
20
20</t>
  </si>
  <si>
    <t>Моксифлоксацин</t>
  </si>
  <si>
    <t>Канамицин</t>
  </si>
  <si>
    <t>порошок для приготовления раствора для инъекций</t>
  </si>
  <si>
    <t>0873400003922000254_358372</t>
  </si>
  <si>
    <t>Вирамун®</t>
  </si>
  <si>
    <t>Привиджен</t>
  </si>
  <si>
    <t>суспензия для приема внутрь</t>
  </si>
  <si>
    <t>Республика Мордовия</t>
  </si>
  <si>
    <t>Антиингибиторный коагулянтный комплекс, лиофилизат для приготовления раствора для инфузий, 1000 ЕД</t>
  </si>
  <si>
    <t>0873400003922000287</t>
  </si>
  <si>
    <t>221970515020277050100100770012120244</t>
  </si>
  <si>
    <t>0873400003922000286</t>
  </si>
  <si>
    <t>221970515020277050100100810012120244</t>
  </si>
  <si>
    <t>0873400003922000285 </t>
  </si>
  <si>
    <t>221970515020277050100100780012120244</t>
  </si>
  <si>
    <t>0873400003922000284</t>
  </si>
  <si>
    <t>221970515020277050100100100122120244</t>
  </si>
  <si>
    <t>0873400003922000283 </t>
  </si>
  <si>
    <t>221970515020277050100100210042120244</t>
  </si>
  <si>
    <t>0873400003922000282</t>
  </si>
  <si>
    <t>221970515020277050100100150042120244</t>
  </si>
  <si>
    <t>0873400003922000281 </t>
  </si>
  <si>
    <t>221970515020277050100100010272120244</t>
  </si>
  <si>
    <t>0873400003922000280 </t>
  </si>
  <si>
    <t>221970515020277050100100280112120244</t>
  </si>
  <si>
    <t>0873400003922000279 </t>
  </si>
  <si>
    <t>221970515020277050100100700012120244</t>
  </si>
  <si>
    <t>0873400003922000278 </t>
  </si>
  <si>
    <t>221970515020277050100100100112120244</t>
  </si>
  <si>
    <t>Октоког альфа, лиофилизат для приготовления раствора для внутривенного введения, 250 МЕ</t>
  </si>
  <si>
    <t>Эмицизумаб, раствор для подкожного введения, 150 мг/мл, 0,4мл</t>
  </si>
  <si>
    <t>Адалимумаб, раствор для подкожного введения, 100 мг/мл и/или 40 мг/ 0,4 мл</t>
  </si>
  <si>
    <t>Эмицизумаб, раствор для подкожного введения, 150 мг/мл, 1мл</t>
  </si>
  <si>
    <t>Эмицизумаб, раствор для подкожного введения, 30мг/мл</t>
  </si>
  <si>
    <t>Этанерцепт, раствор для подкожного введения, 50мг/мл</t>
  </si>
  <si>
    <t>Иммуноглобулин человека нормальный, раствор для инфузий 100 мг/мли/или раствор для внутривенных и подкожных инфузий 10%</t>
  </si>
  <si>
    <t>120
60</t>
  </si>
  <si>
    <t>1000
1200
1000</t>
  </si>
  <si>
    <t>162567,208/
135472,673</t>
  </si>
  <si>
    <t>162568/
135473</t>
  </si>
  <si>
    <t>500
600
500</t>
  </si>
  <si>
    <t>104736,80/
87280,67</t>
  </si>
  <si>
    <t>Леналидомид, капсулы 10мг</t>
  </si>
  <si>
    <t>Помалидомид, капсулы, 2мг</t>
  </si>
  <si>
    <t>таблетки, покрытые пленочной оболочкой, 400мг (контурная ячейковая упаковка) 10 х 3 (пачка картонная)</t>
  </si>
  <si>
    <t>1. капсулы, 5 мг (контурная ячейковая упаковка) 10 х 5 (пачка картонная);
2. капсулы, 5.0 мг (флакон) 50 х 1 (пачка картонная).</t>
  </si>
  <si>
    <t>1.  [лиофилизат для приготовления раствора для подкожного введения, 9.6 млн.МЕ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</si>
  <si>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15
5</t>
  </si>
  <si>
    <t>30940
39778</t>
  </si>
  <si>
    <t>18194,55
6064,85</t>
  </si>
  <si>
    <t xml:space="preserve">таблетки, покрытые пленочной оболочкой, 
250 мг (контурная ячейковая упаковка) 25 х 4 (пачка картонная)
</t>
  </si>
  <si>
    <t>таблетки, 0.5 мг (блистер) 10 х 6 (пачка картонная)</t>
  </si>
  <si>
    <t>концентрат для приготовления раствора для инфузий, 10 мг/мл (флакон) 50 мл х 1 (пачка картонная)узий</t>
  </si>
  <si>
    <t xml:space="preserve">1. капсулы, 1 мг (контурная ячейковая упаковка) 10 х 5 (пачка картонная);
2. капсулы, 1 мг (контурная ячейковая упаковка) 10 х 5 (пачка картонная;
3.капсулы, 1.0 мг (флакон)  50 х 1 (пачка картонная).
</t>
  </si>
  <si>
    <t>раствор для подкожного введения, 150 мг/мл (флакон) 105 мг/0.7 мл х 1 (пачка картонная)</t>
  </si>
  <si>
    <t>раствор для подкожного введения, 1400 мг/11.7 мл (флакон) 1400 мг/11.7 мл х 1 (пачка картонная)</t>
  </si>
  <si>
    <t>раствор для подкожного введения, 30 мг/мл (флакон) 30 мг/1 мл х 1 (пачка картонная)</t>
  </si>
  <si>
    <t>раствор для подкожного введения, 150 мг/мл (флакон) 60 мг/0.4 мл х 1 (пачка картонная)</t>
  </si>
  <si>
    <t>[лиофилизат для приготовления раствора для внутривенного введения, 4,8 мг (флакон) х 1 + растворитель (флакон) 10мл х1 + шприц х 1 + канюля х 2 + катетер для периферических вен х 1 + салфетка спиртовая х 2] х 1 (пачка картонная)</t>
  </si>
  <si>
    <t>раствор для подкожного введения, 150 мг/мл (флакон) 150 мг/1 мл х 1 (пачка картонная)</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</si>
  <si>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</si>
  <si>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концентрат для приготовления раствора для инфузий, 10 мг/мл (флакон) 10 мл х 1 (пачка картонная)</t>
  </si>
  <si>
    <t>концентрат для приготовления раствора для инфузий, 2 мг/мл (флакон) 3 мл х 1 (пачка картонная)</t>
  </si>
  <si>
    <t>лиофилизат для приготовления концентрата для приготовления раствора для инфузий, 200 ЕД (флакон) х 1 (пачка картонная)</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</si>
  <si>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</si>
  <si>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 xml:space="preserve">[лиофилизат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</si>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</sst>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5" fillId="0" borderId="6" applyNumberFormat="0" applyProtection="0">
      <alignment horizontal="left" vertical="top"/>
    </xf>
  </cellStyleXfs>
  <cellXfs count="81">
    <xf numFmtId="0" fontId="0" fillId="0" borderId="0" xfId="0"/>
    <xf numFmtId="4" fontId="3" fillId="0" borderId="1" xfId="0" applyNumberFormat="1" applyFont="1" applyFill="1" applyBorder="1" applyAlignment="1" applyProtection="1">
      <alignment horizontal="center" vertical="center" wrapText="1"/>
      <protection locked="0"/>
    </xf>
    <xf numFmtId="4" fontId="2" fillId="0" borderId="1"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49" fontId="8"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 xfId="0" applyFont="1" applyFill="1" applyBorder="1"/>
    <xf numFmtId="14"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1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14" fontId="4" fillId="0" borderId="1" xfId="1" applyNumberForma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4" fontId="10"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49" fontId="6" fillId="0" borderId="1" xfId="1"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49" fontId="6" fillId="0" borderId="1" xfId="1"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3"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49" fontId="4" fillId="0" borderId="1" xfId="1" applyNumberFormat="1" applyFill="1" applyBorder="1" applyAlignment="1">
      <alignment horizontal="center" vertical="center" wrapText="1"/>
    </xf>
    <xf numFmtId="4"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0" fontId="6"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4" fontId="10" fillId="0" borderId="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lignment horizontal="center" vertical="center"/>
    </xf>
    <xf numFmtId="3" fontId="2" fillId="0" borderId="0" xfId="0" applyNumberFormat="1" applyFont="1" applyFill="1" applyAlignment="1">
      <alignment horizontal="center" vertical="center"/>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209" TargetMode="External"/><Relationship Id="rId21" Type="http://schemas.openxmlformats.org/officeDocument/2006/relationships/hyperlink" Target="https://zakupki.gov.ru/epz/order/notice/ea20/view/common-info.html?regNumber=0873400003922000023" TargetMode="External"/><Relationship Id="rId42" Type="http://schemas.openxmlformats.org/officeDocument/2006/relationships/hyperlink" Target="https://zakupki.gov.ru/epz/order/notice/ea20/view/common-info.html?regNumber=0873400003922000048" TargetMode="External"/><Relationship Id="rId63" Type="http://schemas.openxmlformats.org/officeDocument/2006/relationships/hyperlink" Target="https://zakupki.gov.ru/epz/order/notice/ea20/view/common-info.html?regNumber=0873400003922000130" TargetMode="External"/><Relationship Id="rId84" Type="http://schemas.openxmlformats.org/officeDocument/2006/relationships/hyperlink" Target="https://zakupki.gov.ru/epz/order/notice/ea20/view/common-info.html?regNumber=0873400003922000082" TargetMode="External"/><Relationship Id="rId138" Type="http://schemas.openxmlformats.org/officeDocument/2006/relationships/hyperlink" Target="https://zakupki.gov.ru/epz/order/notice/ea20/view/common-info.html?regNumber=0873400003922000101" TargetMode="External"/><Relationship Id="rId159" Type="http://schemas.openxmlformats.org/officeDocument/2006/relationships/hyperlink" Target="https://zakupki.gov.ru/epz/order/notice/ea20/view/common-info.html?regNumber=0873400003922000126" TargetMode="External"/><Relationship Id="rId170" Type="http://schemas.openxmlformats.org/officeDocument/2006/relationships/hyperlink" Target="https://zakupki.gov.ru/epz/order/notice/ea20/view/common-info.html?regNumber=0873400003922000144" TargetMode="External"/><Relationship Id="rId107" Type="http://schemas.openxmlformats.org/officeDocument/2006/relationships/hyperlink" Target="https://zakupki.gov.ru/epz/order/notice/ea20/view/common-info.html?regNumber=0873400003922000214" TargetMode="External"/><Relationship Id="rId11" Type="http://schemas.openxmlformats.org/officeDocument/2006/relationships/hyperlink" Target="https://zakupki.gov.ru/epz/order/notice/ea20/view/common-info.html?regNumber=0873400003922000012" TargetMode="External"/><Relationship Id="rId32" Type="http://schemas.openxmlformats.org/officeDocument/2006/relationships/hyperlink" Target="https://zakupki.gov.ru/epz/order/notice/ea20/view/common-info.html?regNumber=0873400003922000035" TargetMode="External"/><Relationship Id="rId53" Type="http://schemas.openxmlformats.org/officeDocument/2006/relationships/hyperlink" Target="https://zakupki.gov.ru/epz/order/notice/ea20/view/common-info.html?regNumber=0873400003922000061" TargetMode="External"/><Relationship Id="rId74" Type="http://schemas.openxmlformats.org/officeDocument/2006/relationships/hyperlink" Target="https://zakupki.gov.ru/epz/order/notice/ea20/view/common-info.html?regNumber=0873400003922000076" TargetMode="External"/><Relationship Id="rId128" Type="http://schemas.openxmlformats.org/officeDocument/2006/relationships/hyperlink" Target="https://zakupki.gov.ru/epz/order/notice/ea20/view/common-info.html?regNumber=0873400003922000094" TargetMode="External"/><Relationship Id="rId149" Type="http://schemas.openxmlformats.org/officeDocument/2006/relationships/hyperlink" Target="https://zakupki.gov.ru/epz/order/notice/ea20/view/common-info.html?regNumber=0873400003922000114" TargetMode="External"/><Relationship Id="rId5" Type="http://schemas.openxmlformats.org/officeDocument/2006/relationships/hyperlink" Target="https://zakupki.gov.ru/epz/order/notice/ea20/view/common-info.html?regNumber=0873400003922000005" TargetMode="External"/><Relationship Id="rId95" Type="http://schemas.openxmlformats.org/officeDocument/2006/relationships/hyperlink" Target="https://zakupki.gov.ru/epz/order/notice/ea20/view/common-info.html?regNumber=0873400003922000160" TargetMode="External"/><Relationship Id="rId160" Type="http://schemas.openxmlformats.org/officeDocument/2006/relationships/hyperlink" Target="https://zakupki.gov.ru/epz/order/notice/ea20/view/common-info.html?regNumber=0873400003922000127" TargetMode="External"/><Relationship Id="rId22" Type="http://schemas.openxmlformats.org/officeDocument/2006/relationships/hyperlink" Target="https://zakupki.gov.ru/epz/order/notice/ea20/view/common-info.html?regNumber=0873400003922000024" TargetMode="External"/><Relationship Id="rId43" Type="http://schemas.openxmlformats.org/officeDocument/2006/relationships/hyperlink" Target="https://zakupki.gov.ru/epz/order/notice/ea20/view/common-info.html?regNumber=0873400003922000049" TargetMode="External"/><Relationship Id="rId64" Type="http://schemas.openxmlformats.org/officeDocument/2006/relationships/hyperlink" Target="https://zakupki.gov.ru/epz/order/notice/ea20/view/common-info.html?regNumber=0873400003922000131" TargetMode="External"/><Relationship Id="rId118" Type="http://schemas.openxmlformats.org/officeDocument/2006/relationships/hyperlink" Target="https://zakupki.gov.ru/epz/order/notice/ea20/view/common-info.html?regNumber=0873400003922000211" TargetMode="External"/><Relationship Id="rId139" Type="http://schemas.openxmlformats.org/officeDocument/2006/relationships/hyperlink" Target="https://zakupki.gov.ru/epz/order/notice/ea20/view/common-info.html?regNumber=0873400003922000102" TargetMode="External"/><Relationship Id="rId85" Type="http://schemas.openxmlformats.org/officeDocument/2006/relationships/hyperlink" Target="https://zakupki.gov.ru/epz/order/notice/ea20/view/common-info.html?regNumber=0873400003922000084" TargetMode="External"/><Relationship Id="rId150" Type="http://schemas.openxmlformats.org/officeDocument/2006/relationships/hyperlink" Target="https://zakupki.gov.ru/epz/order/notice/ea20/view/common-info.html?regNumber=0873400003922000115" TargetMode="External"/><Relationship Id="rId171" Type="http://schemas.openxmlformats.org/officeDocument/2006/relationships/hyperlink" Target="https://zakupki.gov.ru/epz/order/notice/ea20/view/common-info.html?regNumber=0873400003922000143" TargetMode="External"/><Relationship Id="rId12" Type="http://schemas.openxmlformats.org/officeDocument/2006/relationships/hyperlink" Target="https://zakupki.gov.ru/epz/order/notice/ea20/view/common-info.html?regNumber=0873400003922000013" TargetMode="External"/><Relationship Id="rId33" Type="http://schemas.openxmlformats.org/officeDocument/2006/relationships/hyperlink" Target="https://zakupki.gov.ru/epz/order/notice/ea20/view/common-info.html?regNumber=0873400003922000036" TargetMode="External"/><Relationship Id="rId108" Type="http://schemas.openxmlformats.org/officeDocument/2006/relationships/hyperlink" Target="https://zakupki.gov.ru/epz/order/notice/ea20/view/common-info.html?regNumber=0873400003922000215" TargetMode="External"/><Relationship Id="rId129" Type="http://schemas.openxmlformats.org/officeDocument/2006/relationships/hyperlink" Target="https://zakupki.gov.ru/epz/order/notice/ea20/view/common-info.html?regNumber=0873400003922000212" TargetMode="External"/><Relationship Id="rId54" Type="http://schemas.openxmlformats.org/officeDocument/2006/relationships/hyperlink" Target="https://zakupki.gov.ru/epz/order/notice/ea20/view/common-info.html?regNumber=0873400003922000062" TargetMode="External"/><Relationship Id="rId75" Type="http://schemas.openxmlformats.org/officeDocument/2006/relationships/hyperlink" Target="https://zakupki.gov.ru/epz/order/notice/ea20/view/common-info.html?regNumber=0873400003922000077" TargetMode="External"/><Relationship Id="rId96" Type="http://schemas.openxmlformats.org/officeDocument/2006/relationships/hyperlink" Target="https://zakupki.gov.ru/epz/order/notice/ea20/view/common-info.html?regNumber=0873400003922000203" TargetMode="External"/><Relationship Id="rId140" Type="http://schemas.openxmlformats.org/officeDocument/2006/relationships/hyperlink" Target="https://zakupki.gov.ru/epz/order/notice/ea20/view/common-info.html?regNumber=0873400003922000103" TargetMode="External"/><Relationship Id="rId161" Type="http://schemas.openxmlformats.org/officeDocument/2006/relationships/hyperlink" Target="https://zakupki.gov.ru/epz/order/notice/ea20/view/common-info.html?regNumber=0873400003922000125" TargetMode="External"/><Relationship Id="rId6" Type="http://schemas.openxmlformats.org/officeDocument/2006/relationships/hyperlink" Target="https://zakupki.gov.ru/epz/order/notice/ea20/view/common-info.html?regNumber=0873400003922000006" TargetMode="External"/><Relationship Id="rId23" Type="http://schemas.openxmlformats.org/officeDocument/2006/relationships/hyperlink" Target="https://zakupki.gov.ru/epz/order/notice/ea20/view/common-info.html?regNumber=0873400003922000025" TargetMode="External"/><Relationship Id="rId28" Type="http://schemas.openxmlformats.org/officeDocument/2006/relationships/hyperlink" Target="https://zakupki.gov.ru/epz/order/notice/ea20/view/common-info.html?regNumber=0873400003922000030" TargetMode="External"/><Relationship Id="rId49" Type="http://schemas.openxmlformats.org/officeDocument/2006/relationships/hyperlink" Target="https://zakupki.gov.ru/epz/order/notice/ea20/view/common-info.html?regNumber=0873400003922000056" TargetMode="External"/><Relationship Id="rId114" Type="http://schemas.openxmlformats.org/officeDocument/2006/relationships/hyperlink" Target="https://zakupki.gov.ru/epz/order/notice/ea20/view/common-info.html?regNumber=0873400003922000199" TargetMode="External"/><Relationship Id="rId119" Type="http://schemas.openxmlformats.org/officeDocument/2006/relationships/hyperlink" Target="https://zakupki.gov.ru/epz/order/notice/ea20/view/common-info.html?regNumber=0873400003922000222" TargetMode="External"/><Relationship Id="rId44" Type="http://schemas.openxmlformats.org/officeDocument/2006/relationships/hyperlink" Target="https://zakupki.gov.ru/epz/order/notice/ea20/view/common-info.html?regNumber=0873400003922000050" TargetMode="External"/><Relationship Id="rId60" Type="http://schemas.openxmlformats.org/officeDocument/2006/relationships/hyperlink" Target="https://zakupki.gov.ru/epz/order/notice/ea20/view/common-info.html?regNumber=0873400003922000068" TargetMode="External"/><Relationship Id="rId65" Type="http://schemas.openxmlformats.org/officeDocument/2006/relationships/hyperlink" Target="https://zakupki.gov.ru/epz/order/notice/ea20/view/common-info.html?regNumber=0873400003922000139" TargetMode="External"/><Relationship Id="rId81" Type="http://schemas.openxmlformats.org/officeDocument/2006/relationships/hyperlink" Target="https://zakupki.gov.ru/epz/order/notice/ea20/view/common-info.html?regNumber=0873400003922000079" TargetMode="External"/><Relationship Id="rId86" Type="http://schemas.openxmlformats.org/officeDocument/2006/relationships/hyperlink" Target="https://zakupki.gov.ru/epz/order/notice/ea20/view/common-info.html?regNumber=0873400003922000085" TargetMode="External"/><Relationship Id="rId130" Type="http://schemas.openxmlformats.org/officeDocument/2006/relationships/hyperlink" Target="https://zakupki.gov.ru/epz/order/notice/ea20/view/common-info.html?regNumber=0873400003922000213" TargetMode="External"/><Relationship Id="rId135" Type="http://schemas.openxmlformats.org/officeDocument/2006/relationships/hyperlink" Target="https://zakupki.gov.ru/epz/order/notice/ea20/view/common-info.html?regNumber=0873400003922000098" TargetMode="External"/><Relationship Id="rId151" Type="http://schemas.openxmlformats.org/officeDocument/2006/relationships/hyperlink" Target="https://zakupki.gov.ru/epz/order/notice/ea20/view/common-info.html?regNumber=0873400003922000116" TargetMode="External"/><Relationship Id="rId156" Type="http://schemas.openxmlformats.org/officeDocument/2006/relationships/hyperlink" Target="https://zakupki.gov.ru/epz/order/notice/ea20/view/common-info.html?regNumber=0873400003922000121" TargetMode="External"/><Relationship Id="rId177" Type="http://schemas.openxmlformats.org/officeDocument/2006/relationships/hyperlink" Target="https://zakupki.gov.ru/epz/order/notice/ea20/view/common-info.html?regNumber=0873400003922000171" TargetMode="External"/><Relationship Id="rId172" Type="http://schemas.openxmlformats.org/officeDocument/2006/relationships/hyperlink" Target="https://zakupki.gov.ru/epz/order/notice/ea20/view/common-info.html?regNumber=0873400003922000240" TargetMode="External"/><Relationship Id="rId13" Type="http://schemas.openxmlformats.org/officeDocument/2006/relationships/hyperlink" Target="https://zakupki.gov.ru/epz/order/notice/ea20/view/common-info.html?regNumber=0873400003922000014" TargetMode="External"/><Relationship Id="rId18" Type="http://schemas.openxmlformats.org/officeDocument/2006/relationships/hyperlink" Target="https://zakupki.gov.ru/epz/order/notice/ea20/view/common-info.html?regNumber=0873400003922000020" TargetMode="External"/><Relationship Id="rId39" Type="http://schemas.openxmlformats.org/officeDocument/2006/relationships/hyperlink" Target="https://zakupki.gov.ru/epz/order/notice/ea20/view/common-info.html?regNumber=0873400003922000045" TargetMode="External"/><Relationship Id="rId109" Type="http://schemas.openxmlformats.org/officeDocument/2006/relationships/hyperlink" Target="https://zakupki.gov.ru/epz/order/notice/ea20/view/common-info.html?regNumber=0873400003922000216" TargetMode="External"/><Relationship Id="rId34" Type="http://schemas.openxmlformats.org/officeDocument/2006/relationships/hyperlink" Target="https://zakupki.gov.ru/epz/order/notice/ea20/view/common-info.html?regNumber=0873400003922000037" TargetMode="External"/><Relationship Id="rId50" Type="http://schemas.openxmlformats.org/officeDocument/2006/relationships/hyperlink" Target="https://zakupki.gov.ru/epz/order/notice/ea20/view/common-info.html?regNumber=0873400003922000058" TargetMode="External"/><Relationship Id="rId55" Type="http://schemas.openxmlformats.org/officeDocument/2006/relationships/hyperlink" Target="https://zakupki.gov.ru/epz/order/notice/ea20/view/common-info.html?regNumber=0873400003922000063" TargetMode="External"/><Relationship Id="rId76" Type="http://schemas.openxmlformats.org/officeDocument/2006/relationships/hyperlink" Target="https://zakupki.gov.ru/epz/order/notice/ea20/view/common-info.html?regNumber=0873400003922000038" TargetMode="External"/><Relationship Id="rId97" Type="http://schemas.openxmlformats.org/officeDocument/2006/relationships/hyperlink" Target="https://zakupki.gov.ru/epz/order/notice/ea20/view/common-info.html?regNumber=0873400003922000207" TargetMode="External"/><Relationship Id="rId104" Type="http://schemas.openxmlformats.org/officeDocument/2006/relationships/hyperlink" Target="https://zakupki.gov.ru/epz/order/notice/ea20/view/common-info.html?regNumber=0873400003922000197" TargetMode="External"/><Relationship Id="rId120" Type="http://schemas.openxmlformats.org/officeDocument/2006/relationships/hyperlink" Target="https://zakupki.gov.ru/epz/order/notice/ea20/view/common-info.html?regNumber=0873400003922000224" TargetMode="External"/><Relationship Id="rId125" Type="http://schemas.openxmlformats.org/officeDocument/2006/relationships/hyperlink" Target="https://zakupki.gov.ru/epz/order/notice/ea20/view/common-info.html?regNumber=0873400003922000230" TargetMode="External"/><Relationship Id="rId141" Type="http://schemas.openxmlformats.org/officeDocument/2006/relationships/hyperlink" Target="https://zakupki.gov.ru/epz/order/notice/ea20/view/common-info.html?regNumber=0873400003922000104" TargetMode="External"/><Relationship Id="rId146" Type="http://schemas.openxmlformats.org/officeDocument/2006/relationships/hyperlink" Target="https://zakupki.gov.ru/epz/order/notice/ea20/view/common-info.html?regNumber=0873400003922000111" TargetMode="External"/><Relationship Id="rId167" Type="http://schemas.openxmlformats.org/officeDocument/2006/relationships/hyperlink" Target="https://zakupki.gov.ru/epz/order/notice/ea20/view/common-info.html?regNumber=0873400003922000136" TargetMode="External"/><Relationship Id="rId7" Type="http://schemas.openxmlformats.org/officeDocument/2006/relationships/hyperlink" Target="https://zakupki.gov.ru/epz/order/notice/ea20/view/common-info.html?regNumber=0873400003922000007" TargetMode="External"/><Relationship Id="rId71" Type="http://schemas.openxmlformats.org/officeDocument/2006/relationships/hyperlink" Target="https://zakupki.gov.ru/epz/order/notice/ea20/view/common-info.html?regNumber=0873400003922000073" TargetMode="External"/><Relationship Id="rId92" Type="http://schemas.openxmlformats.org/officeDocument/2006/relationships/hyperlink" Target="https://zakupki.gov.ru/epz/order/notice/ea20/view/common-info.html?regNumber=0873400003922000091" TargetMode="External"/><Relationship Id="rId162" Type="http://schemas.openxmlformats.org/officeDocument/2006/relationships/hyperlink" Target="https://zakupki.gov.ru/epz/order/notice/ea20/view/common-info.html?regNumber=0873400003922000128" TargetMode="External"/><Relationship Id="rId2" Type="http://schemas.openxmlformats.org/officeDocument/2006/relationships/hyperlink" Target="https://zakupki.gov.ru/epz/order/notice/ea20/view/common-info.html?regNumber=0873400003922000002" TargetMode="External"/><Relationship Id="rId29" Type="http://schemas.openxmlformats.org/officeDocument/2006/relationships/hyperlink" Target="https://zakupki.gov.ru/epz/order/notice/ea20/view/common-info.html?regNumber=0873400003922000031" TargetMode="External"/><Relationship Id="rId24" Type="http://schemas.openxmlformats.org/officeDocument/2006/relationships/hyperlink" Target="https://zakupki.gov.ru/epz/order/notice/ea20/view/common-info.html?regNumber=0873400003922000026" TargetMode="External"/><Relationship Id="rId40" Type="http://schemas.openxmlformats.org/officeDocument/2006/relationships/hyperlink" Target="https://zakupki.gov.ru/epz/order/notice/ea20/view/common-info.html?regNumber=0873400003922000046" TargetMode="External"/><Relationship Id="rId45" Type="http://schemas.openxmlformats.org/officeDocument/2006/relationships/hyperlink" Target="https://zakupki.gov.ru/epz/order/notice/ea20/view/common-info.html?regNumber=0873400003922000051" TargetMode="External"/><Relationship Id="rId66" Type="http://schemas.openxmlformats.org/officeDocument/2006/relationships/hyperlink" Target="https://zakupki.gov.ru/epz/order/notice/ea20/view/common-info.html?regNumber=0873400003922000140" TargetMode="External"/><Relationship Id="rId87" Type="http://schemas.openxmlformats.org/officeDocument/2006/relationships/hyperlink" Target="https://zakupki.gov.ru/epz/order/notice/ea20/view/common-info.html?regNumber=0873400003922000086" TargetMode="External"/><Relationship Id="rId110" Type="http://schemas.openxmlformats.org/officeDocument/2006/relationships/hyperlink" Target="https://zakupki.gov.ru/epz/order/notice/ea20/view/common-info.html?regNumber=0873400003922000217" TargetMode="External"/><Relationship Id="rId115" Type="http://schemas.openxmlformats.org/officeDocument/2006/relationships/hyperlink" Target="https://zakupki.gov.ru/epz/order/notice/ea20/view/common-info.html?regNumber=0873400003922000201" TargetMode="External"/><Relationship Id="rId131" Type="http://schemas.openxmlformats.org/officeDocument/2006/relationships/hyperlink" Target="https://zakupki.gov.ru/epz/order/notice/ea20/view/common-info.html?regNumber=0873400003922000238" TargetMode="External"/><Relationship Id="rId136" Type="http://schemas.openxmlformats.org/officeDocument/2006/relationships/hyperlink" Target="https://zakupki.gov.ru/epz/order/notice/ea20/view/common-info.html?regNumber=0873400003922000099" TargetMode="External"/><Relationship Id="rId157" Type="http://schemas.openxmlformats.org/officeDocument/2006/relationships/hyperlink" Target="https://zakupki.gov.ru/epz/order/notice/ea20/view/common-info.html?regNumber=0873400003922000122" TargetMode="External"/><Relationship Id="rId178" Type="http://schemas.openxmlformats.org/officeDocument/2006/relationships/printerSettings" Target="../printerSettings/printerSettings2.bin"/><Relationship Id="rId61" Type="http://schemas.openxmlformats.org/officeDocument/2006/relationships/hyperlink" Target="https://zakupki.gov.ru/epz/order/notice/ea20/view/common-info.html?regNumber=0873400003922000069" TargetMode="External"/><Relationship Id="rId82" Type="http://schemas.openxmlformats.org/officeDocument/2006/relationships/hyperlink" Target="https://zakupki.gov.ru/epz/order/notice/ea20/view/common-info.html?regNumber=0873400003922000080" TargetMode="External"/><Relationship Id="rId152" Type="http://schemas.openxmlformats.org/officeDocument/2006/relationships/hyperlink" Target="https://zakupki.gov.ru/epz/order/notice/ea20/view/common-info.html?regNumber=0873400003922000117" TargetMode="External"/><Relationship Id="rId173" Type="http://schemas.openxmlformats.org/officeDocument/2006/relationships/hyperlink" Target="https://zakupki.gov.ru/epz/order/notice/ea20/view/common-info.html?regNumber=0873400003922000241" TargetMode="External"/><Relationship Id="rId19" Type="http://schemas.openxmlformats.org/officeDocument/2006/relationships/hyperlink" Target="https://zakupki.gov.ru/epz/order/notice/ea20/view/common-info.html?regNumber=0873400003922000021" TargetMode="External"/><Relationship Id="rId14" Type="http://schemas.openxmlformats.org/officeDocument/2006/relationships/hyperlink" Target="https://zakupki.gov.ru/epz/order/notice/ea20/view/common-info.html?regNumber=0873400003922000015" TargetMode="External"/><Relationship Id="rId30" Type="http://schemas.openxmlformats.org/officeDocument/2006/relationships/hyperlink" Target="https://zakupki.gov.ru/epz/order/notice/ea20/view/common-info.html?regNumber=0873400003922000032" TargetMode="External"/><Relationship Id="rId35" Type="http://schemas.openxmlformats.org/officeDocument/2006/relationships/hyperlink" Target="https://zakupki.gov.ru/epz/order/notice/ea20/view/common-info.html?regNumber=0873400003922000040" TargetMode="External"/><Relationship Id="rId56" Type="http://schemas.openxmlformats.org/officeDocument/2006/relationships/hyperlink" Target="https://zakupki.gov.ru/epz/order/notice/ea20/view/common-info.html?regNumber=0873400003922000064" TargetMode="External"/><Relationship Id="rId77" Type="http://schemas.openxmlformats.org/officeDocument/2006/relationships/hyperlink" Target="https://zakupki.gov.ru/epz/order/notice/ea20/view/common-info.html?regNumber=0873400003922000039" TargetMode="External"/><Relationship Id="rId100" Type="http://schemas.openxmlformats.org/officeDocument/2006/relationships/hyperlink" Target="https://zakupki.gov.ru/epz/order/notice/ea20/view/common-info.html?regNumber=0873400003922000168" TargetMode="External"/><Relationship Id="rId105" Type="http://schemas.openxmlformats.org/officeDocument/2006/relationships/hyperlink" Target="https://zakupki.gov.ru/epz/order/notice/ea20/view/common-info.html?regNumber=0873400003922000200" TargetMode="External"/><Relationship Id="rId126" Type="http://schemas.openxmlformats.org/officeDocument/2006/relationships/hyperlink" Target="https://zakupki.gov.ru/epz/order/notice/ea20/view/common-info.html?regNumber=0873400003922000228" TargetMode="External"/><Relationship Id="rId147" Type="http://schemas.openxmlformats.org/officeDocument/2006/relationships/hyperlink" Target="https://zakupki.gov.ru/epz/order/notice/ea20/view/common-info.html?regNumber=0873400003922000112" TargetMode="External"/><Relationship Id="rId168" Type="http://schemas.openxmlformats.org/officeDocument/2006/relationships/hyperlink" Target="https://zakupki.gov.ru/epz/order/notice/ea20/view/common-info.html?regNumber=0873400003922000137" TargetMode="External"/><Relationship Id="rId8" Type="http://schemas.openxmlformats.org/officeDocument/2006/relationships/hyperlink" Target="https://zakupki.gov.ru/epz/order/notice/ea20/view/common-info.html?regNumber=0873400003922000008" TargetMode="External"/><Relationship Id="rId51" Type="http://schemas.openxmlformats.org/officeDocument/2006/relationships/hyperlink" Target="https://zakupki.gov.ru/epz/order/notice/ea20/view/common-info.html?regNumber=0873400003922000059" TargetMode="External"/><Relationship Id="rId72" Type="http://schemas.openxmlformats.org/officeDocument/2006/relationships/hyperlink" Target="https://zakupki.gov.ru/epz/order/notice/ea20/view/common-info.html?regNumber=0873400003922000074" TargetMode="External"/><Relationship Id="rId93" Type="http://schemas.openxmlformats.org/officeDocument/2006/relationships/hyperlink" Target="https://zakupki.gov.ru/epz/order/notice/ea20/view/common-info.html?regNumber=0873400003922000092" TargetMode="External"/><Relationship Id="rId98" Type="http://schemas.openxmlformats.org/officeDocument/2006/relationships/hyperlink" Target="https://zakupki.gov.ru/epz/order/notice/ea20/view/common-info.html?regNumber=0873400003922000208" TargetMode="External"/><Relationship Id="rId121" Type="http://schemas.openxmlformats.org/officeDocument/2006/relationships/hyperlink" Target="https://zakupki.gov.ru/epz/order/notice/ea20/view/common-info.html?regNumber=0873400003922000192" TargetMode="External"/><Relationship Id="rId142" Type="http://schemas.openxmlformats.org/officeDocument/2006/relationships/hyperlink" Target="https://zakupki.gov.ru/epz/order/notice/ea20/view/common-info.html?regNumber=0873400003922000105" TargetMode="External"/><Relationship Id="rId163" Type="http://schemas.openxmlformats.org/officeDocument/2006/relationships/hyperlink" Target="https://zakupki.gov.ru/epz/order/notice/ea20/view/common-info.html?regNumber=0873400003922000129" TargetMode="External"/><Relationship Id="rId3" Type="http://schemas.openxmlformats.org/officeDocument/2006/relationships/hyperlink" Target="https://zakupki.gov.ru/epz/order/notice/ea20/view/common-info.html?regNumber=0873400003922000003" TargetMode="External"/><Relationship Id="rId25" Type="http://schemas.openxmlformats.org/officeDocument/2006/relationships/hyperlink" Target="https://zakupki.gov.ru/epz/order/notice/ea20/view/common-info.html?regNumber=0873400003922000027" TargetMode="External"/><Relationship Id="rId46" Type="http://schemas.openxmlformats.org/officeDocument/2006/relationships/hyperlink" Target="https://zakupki.gov.ru/epz/order/notice/ea20/view/common-info.html?regNumber=0873400003922000052" TargetMode="External"/><Relationship Id="rId67" Type="http://schemas.openxmlformats.org/officeDocument/2006/relationships/hyperlink" Target="https://zakupki.gov.ru/epz/order/notice/ea20/view/common-info.html?regNumber=0873400003922000142" TargetMode="External"/><Relationship Id="rId116" Type="http://schemas.openxmlformats.org/officeDocument/2006/relationships/hyperlink" Target="https://zakupki.gov.ru/epz/order/notice/ea20/view/common-info.html?regNumber=0873400003922000205" TargetMode="External"/><Relationship Id="rId137" Type="http://schemas.openxmlformats.org/officeDocument/2006/relationships/hyperlink" Target="https://zakupki.gov.ru/epz/order/notice/ea20/view/common-info.html?regNumber=0873400003922000100" TargetMode="External"/><Relationship Id="rId158" Type="http://schemas.openxmlformats.org/officeDocument/2006/relationships/hyperlink" Target="https://zakupki.gov.ru/epz/order/notice/ea20/view/common-info.html?regNumber=0873400003922000123" TargetMode="External"/><Relationship Id="rId20" Type="http://schemas.openxmlformats.org/officeDocument/2006/relationships/hyperlink" Target="https://zakupki.gov.ru/epz/order/notice/ea20/view/common-info.html?regNumber=0873400003922000022" TargetMode="External"/><Relationship Id="rId41" Type="http://schemas.openxmlformats.org/officeDocument/2006/relationships/hyperlink" Target="https://zakupki.gov.ru/epz/order/notice/ea20/view/common-info.html?regNumber=0873400003922000047" TargetMode="External"/><Relationship Id="rId62" Type="http://schemas.openxmlformats.org/officeDocument/2006/relationships/hyperlink" Target="https://zakupki.gov.ru/epz/order/notice/ea20/view/common-info.html?regNumber=0873400003922000124" TargetMode="External"/><Relationship Id="rId83" Type="http://schemas.openxmlformats.org/officeDocument/2006/relationships/hyperlink" Target="https://zakupki.gov.ru/epz/order/notice/ea20/view/common-info.html?regNumber=0873400003922000081" TargetMode="External"/><Relationship Id="rId88" Type="http://schemas.openxmlformats.org/officeDocument/2006/relationships/hyperlink" Target="https://zakupki.gov.ru/epz/order/notice/ea20/view/common-info.html?regNumber=0873400003922000087" TargetMode="External"/><Relationship Id="rId111" Type="http://schemas.openxmlformats.org/officeDocument/2006/relationships/hyperlink" Target="https://zakupki.gov.ru/epz/order/notice/ea20/view/common-info.html?regNumber=0873400003922000218" TargetMode="External"/><Relationship Id="rId132" Type="http://schemas.openxmlformats.org/officeDocument/2006/relationships/hyperlink" Target="https://zakupki.gov.ru/epz/order/notice/ea20/view/common-info.html?regNumber=0873400003922000095" TargetMode="External"/><Relationship Id="rId153" Type="http://schemas.openxmlformats.org/officeDocument/2006/relationships/hyperlink" Target="https://zakupki.gov.ru/epz/order/notice/ea20/view/common-info.html?regNumber=0873400003922000118" TargetMode="External"/><Relationship Id="rId174" Type="http://schemas.openxmlformats.org/officeDocument/2006/relationships/hyperlink" Target="https://zakupki.gov.ru/epz/order/notice/ea20/view/common-info.html?regNumber=0873400003922000232" TargetMode="External"/><Relationship Id="rId15" Type="http://schemas.openxmlformats.org/officeDocument/2006/relationships/hyperlink" Target="https://zakupki.gov.ru/epz/order/notice/ea20/view/common-info.html?regNumber=0873400003922000016" TargetMode="External"/><Relationship Id="rId36" Type="http://schemas.openxmlformats.org/officeDocument/2006/relationships/hyperlink" Target="https://zakupki.gov.ru/epz/order/notice/ea20/view/common-info.html?regNumber=0873400003922000042" TargetMode="External"/><Relationship Id="rId57" Type="http://schemas.openxmlformats.org/officeDocument/2006/relationships/hyperlink" Target="https://zakupki.gov.ru/epz/order/notice/ea20/view/common-info.html?regNumber=0873400003922000065" TargetMode="External"/><Relationship Id="rId106" Type="http://schemas.openxmlformats.org/officeDocument/2006/relationships/hyperlink" Target="https://zakupki.gov.ru/epz/order/notice/ea20/view/common-info.html?regNumber=0873400003922000204" TargetMode="External"/><Relationship Id="rId127" Type="http://schemas.openxmlformats.org/officeDocument/2006/relationships/hyperlink" Target="https://zakupki.gov.ru/epz/order/notice/ea20/view/common-info.html?regNumber=0873400003922000093" TargetMode="External"/><Relationship Id="rId10" Type="http://schemas.openxmlformats.org/officeDocument/2006/relationships/hyperlink" Target="https://zakupki.gov.ru/epz/order/notice/ea20/view/common-info.html?regNumber=0873400003922000011" TargetMode="External"/><Relationship Id="rId31" Type="http://schemas.openxmlformats.org/officeDocument/2006/relationships/hyperlink" Target="https://zakupki.gov.ru/epz/order/notice/ea20/view/common-info.html?regNumber=0873400003922000033" TargetMode="External"/><Relationship Id="rId52" Type="http://schemas.openxmlformats.org/officeDocument/2006/relationships/hyperlink" Target="https://zakupki.gov.ru/epz/order/notice/ea20/view/common-info.html?regNumber=0873400003922000060" TargetMode="External"/><Relationship Id="rId73" Type="http://schemas.openxmlformats.org/officeDocument/2006/relationships/hyperlink" Target="https://zakupki.gov.ru/epz/order/notice/ea20/view/common-info.html?regNumber=0873400003922000075" TargetMode="External"/><Relationship Id="rId78" Type="http://schemas.openxmlformats.org/officeDocument/2006/relationships/hyperlink" Target="https://zakupki.gov.ru/epz/order/notice/ea20/view/common-info.html?regNumber=0873400003922000083" TargetMode="External"/><Relationship Id="rId94" Type="http://schemas.openxmlformats.org/officeDocument/2006/relationships/hyperlink" Target="https://zakupki.gov.ru/epz/order/notice/ea20/view/common-info.html?regNumber=0873400003922000148" TargetMode="External"/><Relationship Id="rId99" Type="http://schemas.openxmlformats.org/officeDocument/2006/relationships/hyperlink" Target="https://zakupki.gov.ru/epz/order/notice/ea20/view/common-info.html?regNumber=0873400003922000210" TargetMode="External"/><Relationship Id="rId101" Type="http://schemas.openxmlformats.org/officeDocument/2006/relationships/hyperlink" Target="https://zakupki.gov.ru/epz/order/notice/ea20/view/common-info.html?regNumber=0873400003922000170" TargetMode="External"/><Relationship Id="rId122" Type="http://schemas.openxmlformats.org/officeDocument/2006/relationships/hyperlink" Target="https://zakupki.gov.ru/epz/order/notice/ea20/view/common-info.html?regNumber=0873400003922000193" TargetMode="External"/><Relationship Id="rId143" Type="http://schemas.openxmlformats.org/officeDocument/2006/relationships/hyperlink" Target="https://zakupki.gov.ru/epz/order/notice/ea20/view/common-info.html?regNumber=0873400003922000107" TargetMode="External"/><Relationship Id="rId148" Type="http://schemas.openxmlformats.org/officeDocument/2006/relationships/hyperlink" Target="https://zakupki.gov.ru/epz/order/notice/ea20/view/common-info.html?regNumber=0873400003922000113" TargetMode="External"/><Relationship Id="rId164" Type="http://schemas.openxmlformats.org/officeDocument/2006/relationships/hyperlink" Target="https://zakupki.gov.ru/epz/order/notice/ea20/view/common-info.html?regNumber=0873400003922000132" TargetMode="External"/><Relationship Id="rId169" Type="http://schemas.openxmlformats.org/officeDocument/2006/relationships/hyperlink" Target="https://zakupki.gov.ru/epz/order/notice/ea20/view/common-info.html?regNumber=0873400003922000138" TargetMode="External"/><Relationship Id="rId4" Type="http://schemas.openxmlformats.org/officeDocument/2006/relationships/hyperlink" Target="https://zakupki.gov.ru/epz/order/notice/ea20/view/common-info.html?regNumber=0873400003922000004" TargetMode="External"/><Relationship Id="rId9" Type="http://schemas.openxmlformats.org/officeDocument/2006/relationships/hyperlink" Target="https://zakupki.gov.ru/epz/order/notice/ea20/view/common-info.html?regNumber=0873400003922000009" TargetMode="External"/><Relationship Id="rId26" Type="http://schemas.openxmlformats.org/officeDocument/2006/relationships/hyperlink" Target="https://zakupki.gov.ru/epz/order/notice/ea20/view/common-info.html?regNumber=0873400003922000028" TargetMode="External"/><Relationship Id="rId47" Type="http://schemas.openxmlformats.org/officeDocument/2006/relationships/hyperlink" Target="https://zakupki.gov.ru/epz/order/notice/ea20/view/common-info.html?regNumber=0873400003922000054" TargetMode="External"/><Relationship Id="rId68" Type="http://schemas.openxmlformats.org/officeDocument/2006/relationships/hyperlink" Target="https://zakupki.gov.ru/epz/order/notice/ea20/view/common-info.html?regNumber=0873400003922000070" TargetMode="External"/><Relationship Id="rId89" Type="http://schemas.openxmlformats.org/officeDocument/2006/relationships/hyperlink" Target="https://zakupki.gov.ru/epz/order/notice/ea20/view/common-info.html?regNumber=0873400003922000088" TargetMode="External"/><Relationship Id="rId112" Type="http://schemas.openxmlformats.org/officeDocument/2006/relationships/hyperlink" Target="https://zakupki.gov.ru/epz/order/notice/ea20/view/common-info.html?regNumber=0873400003922000220" TargetMode="External"/><Relationship Id="rId133" Type="http://schemas.openxmlformats.org/officeDocument/2006/relationships/hyperlink" Target="https://zakupki.gov.ru/epz/order/notice/ea20/view/common-info.html?regNumber=0873400003922000096" TargetMode="External"/><Relationship Id="rId154" Type="http://schemas.openxmlformats.org/officeDocument/2006/relationships/hyperlink" Target="https://zakupki.gov.ru/epz/order/notice/ea20/view/common-info.html?regNumber=0873400003922000119" TargetMode="External"/><Relationship Id="rId175" Type="http://schemas.openxmlformats.org/officeDocument/2006/relationships/hyperlink" Target="https://zakupki.gov.ru/epz/order/notice/ea20/view/common-info.html?regNumber=0873400003922000236" TargetMode="External"/><Relationship Id="rId16" Type="http://schemas.openxmlformats.org/officeDocument/2006/relationships/hyperlink" Target="https://zakupki.gov.ru/epz/order/notice/ea20/view/common-info.html?regNumber=0873400003922000017" TargetMode="External"/><Relationship Id="rId37" Type="http://schemas.openxmlformats.org/officeDocument/2006/relationships/hyperlink" Target="https://zakupki.gov.ru/epz/order/notice/ea20/view/common-info.html?regNumber=0873400003922000041" TargetMode="External"/><Relationship Id="rId58" Type="http://schemas.openxmlformats.org/officeDocument/2006/relationships/hyperlink" Target="https://zakupki.gov.ru/epz/order/notice/ea20/view/common-info.html?regNumber=0873400003922000066" TargetMode="External"/><Relationship Id="rId79" Type="http://schemas.openxmlformats.org/officeDocument/2006/relationships/hyperlink" Target="https://zakupki.gov.ru/epz/order/notice/ea20/view/common-info.html?regNumber=0873400003922000078" TargetMode="External"/><Relationship Id="rId102" Type="http://schemas.openxmlformats.org/officeDocument/2006/relationships/hyperlink" Target="https://zakupki.gov.ru/epz/order/notice/ea20/view/common-info.html?regNumber=0873400003922000196" TargetMode="External"/><Relationship Id="rId123" Type="http://schemas.openxmlformats.org/officeDocument/2006/relationships/hyperlink" Target="https://zakupki.gov.ru/epz/order/notice/ea20/view/common-info.html?regNumber=0873400003922000221" TargetMode="External"/><Relationship Id="rId144" Type="http://schemas.openxmlformats.org/officeDocument/2006/relationships/hyperlink" Target="https://zakupki.gov.ru/epz/order/notice/ea20/view/common-info.html?regNumber=0873400003922000108" TargetMode="External"/><Relationship Id="rId90" Type="http://schemas.openxmlformats.org/officeDocument/2006/relationships/hyperlink" Target="https://zakupki.gov.ru/epz/order/notice/ea20/view/common-info.html?regNumber=0873400003922000089" TargetMode="External"/><Relationship Id="rId165" Type="http://schemas.openxmlformats.org/officeDocument/2006/relationships/hyperlink" Target="https://zakupki.gov.ru/epz/order/notice/ea20/view/common-info.html?regNumber=0873400003922000133" TargetMode="External"/><Relationship Id="rId27" Type="http://schemas.openxmlformats.org/officeDocument/2006/relationships/hyperlink" Target="https://zakupki.gov.ru/epz/order/notice/ea20/view/common-info.html?regNumber=0873400003922000029" TargetMode="External"/><Relationship Id="rId48" Type="http://schemas.openxmlformats.org/officeDocument/2006/relationships/hyperlink" Target="https://zakupki.gov.ru/epz/order/notice/ea20/view/common-info.html?regNumber=0873400003922000055" TargetMode="External"/><Relationship Id="rId69" Type="http://schemas.openxmlformats.org/officeDocument/2006/relationships/hyperlink" Target="https://zakupki.gov.ru/epz/order/notice/ea20/view/common-info.html?regNumber=0873400003922000071" TargetMode="External"/><Relationship Id="rId113" Type="http://schemas.openxmlformats.org/officeDocument/2006/relationships/hyperlink" Target="https://zakupki.gov.ru/epz/order/notice/ea20/view/common-info.html?regNumber=0873400003922000198" TargetMode="External"/><Relationship Id="rId134" Type="http://schemas.openxmlformats.org/officeDocument/2006/relationships/hyperlink" Target="https://zakupki.gov.ru/epz/order/notice/ea20/view/common-info.html?regNumber=0873400003922000097" TargetMode="External"/><Relationship Id="rId80" Type="http://schemas.openxmlformats.org/officeDocument/2006/relationships/hyperlink" Target="https://zakupki.gov.ru/epz/order/notice/ea20/view/common-info.html?regNumber=0873400003922000043" TargetMode="External"/><Relationship Id="rId155" Type="http://schemas.openxmlformats.org/officeDocument/2006/relationships/hyperlink" Target="https://zakupki.gov.ru/epz/order/notice/ea20/view/common-info.html?regNumber=0873400003922000120" TargetMode="External"/><Relationship Id="rId176" Type="http://schemas.openxmlformats.org/officeDocument/2006/relationships/hyperlink" Target="https://zakupki.gov.ru/epz/order/notice/ea20/view/common-info.html?regNumber=0873400003922000159" TargetMode="External"/><Relationship Id="rId17" Type="http://schemas.openxmlformats.org/officeDocument/2006/relationships/hyperlink" Target="https://zakupki.gov.ru/epz/order/notice/ea20/view/common-info.html?regNumber=0873400003922000018" TargetMode="External"/><Relationship Id="rId38" Type="http://schemas.openxmlformats.org/officeDocument/2006/relationships/hyperlink" Target="https://zakupki.gov.ru/epz/order/notice/ea20/view/common-info.html?regNumber=0873400003922000044" TargetMode="External"/><Relationship Id="rId59" Type="http://schemas.openxmlformats.org/officeDocument/2006/relationships/hyperlink" Target="https://zakupki.gov.ru/epz/order/notice/ea20/view/common-info.html?regNumber=0873400003922000067" TargetMode="External"/><Relationship Id="rId103" Type="http://schemas.openxmlformats.org/officeDocument/2006/relationships/hyperlink" Target="https://zakupki.gov.ru/epz/order/notice/ea20/view/common-info.html?regNumber=0873400003922000194" TargetMode="External"/><Relationship Id="rId124" Type="http://schemas.openxmlformats.org/officeDocument/2006/relationships/hyperlink" Target="https://zakupki.gov.ru/epz/order/notice/ea20/view/common-info.html?regNumber=0873400003922000223" TargetMode="External"/><Relationship Id="rId70" Type="http://schemas.openxmlformats.org/officeDocument/2006/relationships/hyperlink" Target="https://zakupki.gov.ru/epz/order/notice/ea20/view/common-info.html?regNumber=0873400003922000072" TargetMode="External"/><Relationship Id="rId91" Type="http://schemas.openxmlformats.org/officeDocument/2006/relationships/hyperlink" Target="https://zakupki.gov.ru/epz/order/notice/ea20/view/common-info.html?regNumber=0873400003922000090" TargetMode="External"/><Relationship Id="rId145" Type="http://schemas.openxmlformats.org/officeDocument/2006/relationships/hyperlink" Target="https://zakupki.gov.ru/epz/order/notice/ea20/view/common-info.html?regNumber=0873400003922000110" TargetMode="External"/><Relationship Id="rId166" Type="http://schemas.openxmlformats.org/officeDocument/2006/relationships/hyperlink" Target="https://zakupki.gov.ru/epz/order/notice/ea20/view/common-info.html?regNumber=0873400003922000134" TargetMode="External"/><Relationship Id="rId1" Type="http://schemas.openxmlformats.org/officeDocument/2006/relationships/hyperlink" Target="https://zakupki.gov.ru/epz/order/notice/ea20/view/common-info.html?regNumber=08734000039220000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004" TargetMode="External"/><Relationship Id="rId2" Type="http://schemas.openxmlformats.org/officeDocument/2006/relationships/hyperlink" Target="https://zakupki.gov.ru/epz/contract/contractCard/common-info.html?reestrNumber=1970515020221000185" TargetMode="External"/><Relationship Id="rId1" Type="http://schemas.openxmlformats.org/officeDocument/2006/relationships/hyperlink" Target="https://zakupki.gov.ru/epz/order/notice/ea20/view/common-info.html?regNumber=0873400003922000003"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036" TargetMode="External"/><Relationship Id="rId21" Type="http://schemas.openxmlformats.org/officeDocument/2006/relationships/hyperlink" Target="https://zakupki.gov.ru/epz/order/notice/ea44/view/common-info.html?regNumber=0873400003921000395" TargetMode="External"/><Relationship Id="rId42" Type="http://schemas.openxmlformats.org/officeDocument/2006/relationships/hyperlink" Target="https://zakupki.gov.ru/epz/order/notice/ea44/view/common-info.html?regNumber=0873400003921000352" TargetMode="External"/><Relationship Id="rId47" Type="http://schemas.openxmlformats.org/officeDocument/2006/relationships/hyperlink" Target="https://zakupki.gov.ru/epz/order/notice/ea44/view/common-info.html?regNumber=0873400003921000357" TargetMode="External"/><Relationship Id="rId63" Type="http://schemas.openxmlformats.org/officeDocument/2006/relationships/hyperlink" Target="https://zakupki.gov.ru/epz/order/notice/ea44/view/common-info.html?regNumber=0873400003921000403" TargetMode="External"/><Relationship Id="rId68" Type="http://schemas.openxmlformats.org/officeDocument/2006/relationships/hyperlink" Target="https://zakupki.gov.ru/epz/order/notice/ea44/view/common-info.html?regNumber=0873400003921000399" TargetMode="External"/><Relationship Id="rId84" Type="http://schemas.openxmlformats.org/officeDocument/2006/relationships/hyperlink" Target="https://zakupki.gov.ru/epz/order/notice/ea44/view/common-info.html?regNumber=0873400003921000418" TargetMode="External"/><Relationship Id="rId89" Type="http://schemas.openxmlformats.org/officeDocument/2006/relationships/hyperlink" Target="https://zakupki.gov.ru/epz/order/notice/ea44/view/common-info.html?regNumber=0873400003921000435" TargetMode="External"/><Relationship Id="rId112" Type="http://schemas.openxmlformats.org/officeDocument/2006/relationships/hyperlink" Target="https://zakupki.gov.ru/epz/order/notice/ea20/view/common-info.html?regNumber=0873400003922000012" TargetMode="External"/><Relationship Id="rId16" Type="http://schemas.openxmlformats.org/officeDocument/2006/relationships/hyperlink" Target="https://zakupki.gov.ru/epz/order/notice/ea44/view/common-info.html?regNumber=0873400003921000370" TargetMode="External"/><Relationship Id="rId107" Type="http://schemas.openxmlformats.org/officeDocument/2006/relationships/hyperlink" Target="https://zakupki.gov.ru/epz/order/notice/ea44/view/common-info.html?regNumber=0873400003921000469" TargetMode="External"/><Relationship Id="rId11" Type="http://schemas.openxmlformats.org/officeDocument/2006/relationships/hyperlink" Target="https://zakupki.gov.ru/epz/order/notice/ea44/view/supplier-results.html?regNumber=0873400003921000253" TargetMode="External"/><Relationship Id="rId32" Type="http://schemas.openxmlformats.org/officeDocument/2006/relationships/hyperlink" Target="https://zakupki.gov.ru/epz/order/notice/ea44/view/common-info.html?regNumber=0873400003921000389" TargetMode="External"/><Relationship Id="rId37" Type="http://schemas.openxmlformats.org/officeDocument/2006/relationships/hyperlink" Target="https://zakupki.gov.ru/epz/order/notice/ea44/view/common-info.html?regNumber=0873400003921000383" TargetMode="External"/><Relationship Id="rId53" Type="http://schemas.openxmlformats.org/officeDocument/2006/relationships/hyperlink" Target="https://zakupki.gov.ru/epz/order/notice/ea44/view/common-info.html?regNumber=0873400003921000377" TargetMode="External"/><Relationship Id="rId58" Type="http://schemas.openxmlformats.org/officeDocument/2006/relationships/hyperlink" Target="https://zakupki.gov.ru/epz/order/notice/ea44/view/common-info.html?regNumber=0873400003921000423" TargetMode="External"/><Relationship Id="rId74" Type="http://schemas.openxmlformats.org/officeDocument/2006/relationships/hyperlink" Target="https://zakupki.gov.ru/epz/order/notice/ea44/view/common-info.html?regNumber=0873400003921000410" TargetMode="External"/><Relationship Id="rId79" Type="http://schemas.openxmlformats.org/officeDocument/2006/relationships/hyperlink" Target="https://zakupki.gov.ru/epz/order/notice/ea44/view/common-info.html?regNumber=0873400003921000447" TargetMode="External"/><Relationship Id="rId102" Type="http://schemas.openxmlformats.org/officeDocument/2006/relationships/hyperlink" Target="https://zakupki.gov.ru/epz/order/notice/ea44/view/common-info.html?regNumber=0873400003921000464" TargetMode="External"/><Relationship Id="rId123" Type="http://schemas.openxmlformats.org/officeDocument/2006/relationships/hyperlink" Target="https://zakupki.gov.ru/epz/order/notice/ea20/view/common-info.html?regNumber=0873400003922000148" TargetMode="External"/><Relationship Id="rId128" Type="http://schemas.openxmlformats.org/officeDocument/2006/relationships/hyperlink" Target="https://zakupki.gov.ru/epz/order/notice/ea20/view/common-info.html?regNumber=0873400003922000133"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36" TargetMode="External"/><Relationship Id="rId95" Type="http://schemas.openxmlformats.org/officeDocument/2006/relationships/hyperlink" Target="https://zakupki.gov.ru/epz/order/notice/ea44/view/common-info.html?regNumber=0873400003921000441" TargetMode="External"/><Relationship Id="rId22" Type="http://schemas.openxmlformats.org/officeDocument/2006/relationships/hyperlink" Target="https://zakupki.gov.ru/epz/order/notice/ea44/view/common-info.html?regNumber=0873400003921000391" TargetMode="External"/><Relationship Id="rId27" Type="http://schemas.openxmlformats.org/officeDocument/2006/relationships/hyperlink" Target="https://zakupki.gov.ru/epz/order/notice/ea44/view/common-info.html?regNumber=0873400003921000402" TargetMode="External"/><Relationship Id="rId43" Type="http://schemas.openxmlformats.org/officeDocument/2006/relationships/hyperlink" Target="https://zakupki.gov.ru/epz/order/notice/ea44/view/common-info.html?regNumber=0873400003921000353" TargetMode="External"/><Relationship Id="rId48" Type="http://schemas.openxmlformats.org/officeDocument/2006/relationships/hyperlink" Target="https://zakupki.gov.ru/epz/order/notice/ea44/view/common-info.html?regNumber=0873400003921000363" TargetMode="External"/><Relationship Id="rId64" Type="http://schemas.openxmlformats.org/officeDocument/2006/relationships/hyperlink" Target="https://zakupki.gov.ru/epz/order/notice/ea44/view/common-info.html?regNumber=0873400003921000412" TargetMode="External"/><Relationship Id="rId69" Type="http://schemas.openxmlformats.org/officeDocument/2006/relationships/hyperlink" Target="https://zakupki.gov.ru/epz/order/notice/ea44/view/common-info.html?regNumber=0873400003921000401" TargetMode="External"/><Relationship Id="rId113" Type="http://schemas.openxmlformats.org/officeDocument/2006/relationships/hyperlink" Target="https://zakupki.gov.ru/epz/order/notice/ea20/view/common-info.html?regNumber=0873400003922000020" TargetMode="External"/><Relationship Id="rId118" Type="http://schemas.openxmlformats.org/officeDocument/2006/relationships/hyperlink" Target="https://zakupki.gov.ru/epz/order/notice/ea20/view/common-info.html?regNumber=0873400003922000042" TargetMode="External"/><Relationship Id="rId80" Type="http://schemas.openxmlformats.org/officeDocument/2006/relationships/hyperlink" Target="https://zakupki.gov.ru/epz/order/notice/ea44/view/common-info.html?regNumber=0873400003921000430" TargetMode="External"/><Relationship Id="rId85" Type="http://schemas.openxmlformats.org/officeDocument/2006/relationships/hyperlink" Target="https://zakupki.gov.ru/epz/order/notice/ea44/view/common-info.html?regNumber=0873400003921000420" TargetMode="External"/><Relationship Id="rId12" Type="http://schemas.openxmlformats.org/officeDocument/2006/relationships/hyperlink" Target="https://zakupki.gov.ru/epz/order/notice/ea44/view/supplier-results.html?regNumber=0873400003921000258" TargetMode="External"/><Relationship Id="rId17" Type="http://schemas.openxmlformats.org/officeDocument/2006/relationships/hyperlink" Target="https://zakupki.gov.ru/epz/order/notice/ea44/view/common-info.html?regNumber=0873400003921000390" TargetMode="External"/><Relationship Id="rId33" Type="http://schemas.openxmlformats.org/officeDocument/2006/relationships/hyperlink" Target="https://zakupki.gov.ru/epz/order/notice/ea44/view/common-info.html?regNumber=0873400003921000394" TargetMode="External"/><Relationship Id="rId38" Type="http://schemas.openxmlformats.org/officeDocument/2006/relationships/hyperlink" Target="https://zakupki.gov.ru/epz/order/notice/ea44/view/common-info.html?regNumber=0873400003921000387" TargetMode="External"/><Relationship Id="rId59" Type="http://schemas.openxmlformats.org/officeDocument/2006/relationships/hyperlink" Target="https://zakupki.gov.ru/epz/order/notice/ea44/view/common-info.html?regNumber=0873400003921000424" TargetMode="External"/><Relationship Id="rId103" Type="http://schemas.openxmlformats.org/officeDocument/2006/relationships/hyperlink" Target="https://zakupki.gov.ru/epz/order/notice/ea44/view/common-info.html?regNumber=0873400003921000465" TargetMode="External"/><Relationship Id="rId108" Type="http://schemas.openxmlformats.org/officeDocument/2006/relationships/hyperlink" Target="https://zakupki.gov.ru/epz/order/notice/ea20/view/common-info.html?regNumber=0873400003922000002" TargetMode="External"/><Relationship Id="rId124" Type="http://schemas.openxmlformats.org/officeDocument/2006/relationships/hyperlink" Target="https://zakupki.gov.ru/epz/order/notice/ea20/view/common-info.html?regNumber=0873400003922000228" TargetMode="External"/><Relationship Id="rId129" Type="http://schemas.openxmlformats.org/officeDocument/2006/relationships/hyperlink" Target="https://zakupki.gov.ru/epz/order/notice/ea20/view/common-info.html?regNumber=0873400003922000136" TargetMode="External"/><Relationship Id="rId54" Type="http://schemas.openxmlformats.org/officeDocument/2006/relationships/hyperlink" Target="https://zakupki.gov.ru/epz/order/notice/ea44/view/common-info.html?regNumber=0873400003921000378" TargetMode="External"/><Relationship Id="rId70" Type="http://schemas.openxmlformats.org/officeDocument/2006/relationships/hyperlink" Target="https://zakupki.gov.ru/epz/order/notice/ea44/view/common-info.html?regNumber=0873400003921000404" TargetMode="External"/><Relationship Id="rId75" Type="http://schemas.openxmlformats.org/officeDocument/2006/relationships/hyperlink" Target="https://zakupki.gov.ru/epz/order/notice/ea44/view/common-info.html?regNumber=0873400003921000415" TargetMode="External"/><Relationship Id="rId91" Type="http://schemas.openxmlformats.org/officeDocument/2006/relationships/hyperlink" Target="https://zakupki.gov.ru/epz/order/notice/ea44/view/common-info.html?regNumber=0873400003921000437" TargetMode="External"/><Relationship Id="rId96" Type="http://schemas.openxmlformats.org/officeDocument/2006/relationships/hyperlink" Target="https://zakupki.gov.ru/epz/order/notice/ea44/view/common-info.html?regNumber=0873400003921000442"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supplier-results.html?regNumber=0873400003921000397" TargetMode="External"/><Relationship Id="rId28" Type="http://schemas.openxmlformats.org/officeDocument/2006/relationships/hyperlink" Target="https://zakupki.gov.ru/epz/order/notice/ea44/view/common-info.html?regNumber=0873400003921000433" TargetMode="External"/><Relationship Id="rId49" Type="http://schemas.openxmlformats.org/officeDocument/2006/relationships/hyperlink" Target="https://zakupki.gov.ru/epz/order/notice/ea44/view/common-info.html?regNumber=0873400003921000368" TargetMode="External"/><Relationship Id="rId114" Type="http://schemas.openxmlformats.org/officeDocument/2006/relationships/hyperlink" Target="https://zakupki.gov.ru/epz/order/notice/ea20/view/common-info.html?regNumber=0873400003922000023" TargetMode="External"/><Relationship Id="rId119" Type="http://schemas.openxmlformats.org/officeDocument/2006/relationships/hyperlink" Target="https://zakupki.gov.ru/epz/order/notice/ea20/view/common-info.html?regNumber=0873400003922000049" TargetMode="External"/><Relationship Id="rId44" Type="http://schemas.openxmlformats.org/officeDocument/2006/relationships/hyperlink" Target="https://zakupki.gov.ru/epz/order/notice/ea44/view/common-info.html?regNumber=0873400003921000365" TargetMode="External"/><Relationship Id="rId60" Type="http://schemas.openxmlformats.org/officeDocument/2006/relationships/hyperlink" Target="https://zakupki.gov.ru/epz/order/notice/ea44/view/common-info.html?regNumber=0873400003921000413" TargetMode="External"/><Relationship Id="rId65" Type="http://schemas.openxmlformats.org/officeDocument/2006/relationships/hyperlink" Target="https://zakupki.gov.ru/epz/order/notice/ea44/view/common-info.html?regNumber=0873400003921000425" TargetMode="External"/><Relationship Id="rId81" Type="http://schemas.openxmlformats.org/officeDocument/2006/relationships/hyperlink" Target="https://zakupki.gov.ru/epz/order/notice/ea44/view/common-info.html?regNumber=0873400003921000449" TargetMode="External"/><Relationship Id="rId86" Type="http://schemas.openxmlformats.org/officeDocument/2006/relationships/hyperlink" Target="https://zakupki.gov.ru/epz/order/notice/ea44/view/common-info.html?regNumber=0873400003921000421" TargetMode="External"/><Relationship Id="rId130" Type="http://schemas.openxmlformats.org/officeDocument/2006/relationships/hyperlink" Target="https://zakupki.gov.ru/epz/order/notice/ea20/view/common-info.html?regNumber=0873400003922000232" TargetMode="External"/><Relationship Id="rId13" Type="http://schemas.openxmlformats.org/officeDocument/2006/relationships/hyperlink" Target="https://zakupki.gov.ru/epz/order/notice/ea44/view/common-info.html?regNumber=0873400003921000384"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44/view/common-info.html?regNumber=0873400003921000393" TargetMode="External"/><Relationship Id="rId109" Type="http://schemas.openxmlformats.org/officeDocument/2006/relationships/hyperlink" Target="https://zakupki.gov.ru/epz/order/notice/ea20/view/common-info.html?regNumber=0873400003922000003" TargetMode="External"/><Relationship Id="rId34" Type="http://schemas.openxmlformats.org/officeDocument/2006/relationships/hyperlink" Target="https://zakupki.gov.ru/epz/order/notice/ea44/view/common-info.html?regNumber=0873400003921000417" TargetMode="External"/><Relationship Id="rId50" Type="http://schemas.openxmlformats.org/officeDocument/2006/relationships/hyperlink" Target="https://zakupki.gov.ru/epz/order/notice/ea44/view/common-info.html?regNumber=0873400003921000371" TargetMode="External"/><Relationship Id="rId55" Type="http://schemas.openxmlformats.org/officeDocument/2006/relationships/hyperlink" Target="https://zakupki.gov.ru/epz/order/notice/ea44/view/common-info.html?regNumber=0873400003921000380" TargetMode="External"/><Relationship Id="rId76" Type="http://schemas.openxmlformats.org/officeDocument/2006/relationships/hyperlink" Target="https://zakupki.gov.ru/epz/order/notice/ea44/view/common-info.html?regNumber=0873400003921000416" TargetMode="External"/><Relationship Id="rId97" Type="http://schemas.openxmlformats.org/officeDocument/2006/relationships/hyperlink" Target="https://zakupki.gov.ru/epz/order/notice/ea44/view/common-info.html?regNumber=0873400003921000448" TargetMode="External"/><Relationship Id="rId104" Type="http://schemas.openxmlformats.org/officeDocument/2006/relationships/hyperlink" Target="https://zakupki.gov.ru/epz/order/notice/ea44/view/common-info.html?regNumber=0873400003921000466" TargetMode="External"/><Relationship Id="rId120" Type="http://schemas.openxmlformats.org/officeDocument/2006/relationships/hyperlink" Target="https://zakupki.gov.ru/epz/order/notice/ea20/view/common-info.html?regNumber=0873400003922000039" TargetMode="External"/><Relationship Id="rId125" Type="http://schemas.openxmlformats.org/officeDocument/2006/relationships/hyperlink" Target="https://zakupki.gov.ru/epz/order/notice/ea20/view/common-info.html?regNumber=0873400003922000107"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05" TargetMode="External"/><Relationship Id="rId92" Type="http://schemas.openxmlformats.org/officeDocument/2006/relationships/hyperlink" Target="https://zakupki.gov.ru/epz/order/notice/ea44/view/common-info.html?regNumber=0873400003921000438"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67" TargetMode="External"/><Relationship Id="rId24" Type="http://schemas.openxmlformats.org/officeDocument/2006/relationships/hyperlink" Target="https://zakupki.gov.ru/epz/order/notice/ea44/view/common-info.html?regNumber=0873400003921000408" TargetMode="External"/><Relationship Id="rId40" Type="http://schemas.openxmlformats.org/officeDocument/2006/relationships/hyperlink" Target="https://zakupki.gov.ru/epz/order/notice/ea44/view/common-info.html?regNumber=0873400003921000386" TargetMode="External"/><Relationship Id="rId45" Type="http://schemas.openxmlformats.org/officeDocument/2006/relationships/hyperlink" Target="https://zakupki.gov.ru/epz/order/notice/ea44/view/common-info.html?regNumber=0873400003921000355" TargetMode="External"/><Relationship Id="rId66" Type="http://schemas.openxmlformats.org/officeDocument/2006/relationships/hyperlink" Target="https://zakupki.gov.ru/epz/order/notice/ea44/view/common-info.html?regNumber=0873400003921000396" TargetMode="External"/><Relationship Id="rId87" Type="http://schemas.openxmlformats.org/officeDocument/2006/relationships/hyperlink" Target="https://zakupki.gov.ru/epz/order/notice/ea44/view/common-info.html?regNumber=0873400003921000432" TargetMode="External"/><Relationship Id="rId110" Type="http://schemas.openxmlformats.org/officeDocument/2006/relationships/hyperlink" Target="https://zakupki.gov.ru/epz/order/notice/ea20/view/common-info.html?regNumber=0873400003922000004" TargetMode="External"/><Relationship Id="rId115" Type="http://schemas.openxmlformats.org/officeDocument/2006/relationships/hyperlink" Target="https://zakupki.gov.ru/epz/order/notice/ea20/view/common-info.html?regNumber=0873400003922000024" TargetMode="External"/><Relationship Id="rId131" Type="http://schemas.openxmlformats.org/officeDocument/2006/relationships/hyperlink" Target="https://zakupki.gov.ru/epz/order/notice/ea20/view/common-info.html?regNumber=0873400003922000236" TargetMode="External"/><Relationship Id="rId61" Type="http://schemas.openxmlformats.org/officeDocument/2006/relationships/hyperlink" Target="https://zakupki.gov.ru/epz/order/notice/ea44/view/common-info.html?regNumber=0873400003921000422" TargetMode="External"/><Relationship Id="rId82" Type="http://schemas.openxmlformats.org/officeDocument/2006/relationships/hyperlink" Target="https://zakupki.gov.ru/epz/order/notice/ea44/view/common-info.html?regNumber=0873400003921000451" TargetMode="External"/><Relationship Id="rId19" Type="http://schemas.openxmlformats.org/officeDocument/2006/relationships/hyperlink" Target="https://zakupki.gov.ru/epz/order/notice/ea44/view/common-info.html?regNumber=0873400003921000373" TargetMode="External"/><Relationship Id="rId14" Type="http://schemas.openxmlformats.org/officeDocument/2006/relationships/hyperlink" Target="https://zakupki.gov.ru/epz/order/notice/ea44/view/common-info.html?regNumber=0873400003921000379" TargetMode="External"/><Relationship Id="rId30" Type="http://schemas.openxmlformats.org/officeDocument/2006/relationships/hyperlink" Target="https://zakupki.gov.ru/epz/order/notice/ea44/view/common-info.html?regNumber=0873400003921000369" TargetMode="External"/><Relationship Id="rId35" Type="http://schemas.openxmlformats.org/officeDocument/2006/relationships/hyperlink" Target="https://zakupki.gov.ru/epz/order/notice/ea44/view/common-info.html?regNumber=0873400003921000427" TargetMode="External"/><Relationship Id="rId56" Type="http://schemas.openxmlformats.org/officeDocument/2006/relationships/hyperlink" Target="https://zakupki.gov.ru/epz/order/notice/ea44/view/common-info.html?regNumber=0873400003921000388" TargetMode="External"/><Relationship Id="rId77" Type="http://schemas.openxmlformats.org/officeDocument/2006/relationships/hyperlink" Target="https://zakupki.gov.ru/epz/order/notice/ea44/view/common-info.html?regNumber=0873400003921000431" TargetMode="External"/><Relationship Id="rId100" Type="http://schemas.openxmlformats.org/officeDocument/2006/relationships/hyperlink" Target="https://zakupki.gov.ru/epz/order/notice/ea44/view/common-info.html?regNumber=0873400003921000453" TargetMode="External"/><Relationship Id="rId105" Type="http://schemas.openxmlformats.org/officeDocument/2006/relationships/hyperlink" Target="https://zakupki.gov.ru/epz/order/notice/ea44/view/common-info.html?regNumber=0873400003921000467" TargetMode="External"/><Relationship Id="rId126" Type="http://schemas.openxmlformats.org/officeDocument/2006/relationships/hyperlink" Target="https://zakupki.gov.ru/epz/order/notice/ea20/view/common-info.html?regNumber=0873400003922000126" TargetMode="External"/><Relationship Id="rId8" Type="http://schemas.openxmlformats.org/officeDocument/2006/relationships/hyperlink" Target="https://zakupki.gov.ru/epz/order/notice/ea44/view/common-info.html?regNumber=0873400003921000240" TargetMode="External"/><Relationship Id="rId51" Type="http://schemas.openxmlformats.org/officeDocument/2006/relationships/hyperlink" Target="https://zakupki.gov.ru/epz/order/notice/ea44/view/common-info.html?regNumber=0873400003921000375" TargetMode="External"/><Relationship Id="rId72" Type="http://schemas.openxmlformats.org/officeDocument/2006/relationships/hyperlink" Target="https://zakupki.gov.ru/epz/order/notice/ea44/view/common-info.html?regNumber=0873400003921000406" TargetMode="External"/><Relationship Id="rId93" Type="http://schemas.openxmlformats.org/officeDocument/2006/relationships/hyperlink" Target="https://zakupki.gov.ru/epz/order/notice/ea44/view/common-info.html?regNumber=0873400003921000439" TargetMode="External"/><Relationship Id="rId98" Type="http://schemas.openxmlformats.org/officeDocument/2006/relationships/hyperlink" Target="https://zakupki.gov.ru/epz/order/notice/ea44/view/common-info.html?regNumber=0873400003921000450" TargetMode="External"/><Relationship Id="rId121" Type="http://schemas.openxmlformats.org/officeDocument/2006/relationships/hyperlink" Target="https://zakupki.gov.ru/epz/order/notice/ea20/view/common-info.html?regNumber=0873400003922000083"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411" TargetMode="External"/><Relationship Id="rId46" Type="http://schemas.openxmlformats.org/officeDocument/2006/relationships/hyperlink" Target="https://zakupki.gov.ru/epz/order/notice/ea44/view/common-info.html?regNumber=0873400003921000356" TargetMode="External"/><Relationship Id="rId67" Type="http://schemas.openxmlformats.org/officeDocument/2006/relationships/hyperlink" Target="https://zakupki.gov.ru/epz/order/notice/ea44/view/common-info.html?regNumber=0873400003921000398" TargetMode="External"/><Relationship Id="rId116" Type="http://schemas.openxmlformats.org/officeDocument/2006/relationships/hyperlink" Target="https://zakupki.gov.ru/epz/order/notice/ea20/view/common-info.html?regNumber=0873400003922000030" TargetMode="External"/><Relationship Id="rId20" Type="http://schemas.openxmlformats.org/officeDocument/2006/relationships/hyperlink" Target="https://zakupki.gov.ru/epz/order/notice/ea44/view/common-info.html?regNumber=0873400003921000385" TargetMode="External"/><Relationship Id="rId41" Type="http://schemas.openxmlformats.org/officeDocument/2006/relationships/hyperlink" Target="https://zakupki.gov.ru/epz/order/notice/ea44/view/common-info.html?regNumber=0873400003921000351" TargetMode="External"/><Relationship Id="rId62" Type="http://schemas.openxmlformats.org/officeDocument/2006/relationships/hyperlink" Target="https://zakupki.gov.ru/epz/order/notice/ea44/view/common-info.html?regNumber=0873400003921000414" TargetMode="External"/><Relationship Id="rId83" Type="http://schemas.openxmlformats.org/officeDocument/2006/relationships/hyperlink" Target="https://zakupki.gov.ru/epz/order/notice/ea44/view/common-info.html?regNumber=0873400003921000400" TargetMode="External"/><Relationship Id="rId88" Type="http://schemas.openxmlformats.org/officeDocument/2006/relationships/hyperlink" Target="https://zakupki.gov.ru/epz/order/notice/ea44/view/common-info.html?regNumber=0873400003921000434" TargetMode="External"/><Relationship Id="rId111" Type="http://schemas.openxmlformats.org/officeDocument/2006/relationships/hyperlink" Target="https://zakupki.gov.ru/epz/order/notice/ea20/view/common-info.html?regNumber=0873400003922000011" TargetMode="External"/><Relationship Id="rId132" Type="http://schemas.openxmlformats.org/officeDocument/2006/relationships/hyperlink" Target="https://zakupki.gov.ru/epz/order/notice/ea20/view/common-info.html?regNumber=0873400003922000159" TargetMode="External"/><Relationship Id="rId15" Type="http://schemas.openxmlformats.org/officeDocument/2006/relationships/hyperlink" Target="https://zakupki.gov.ru/epz/order/notice/ea44/view/common-info.html?regNumber=0873400003921000372" TargetMode="External"/><Relationship Id="rId36" Type="http://schemas.openxmlformats.org/officeDocument/2006/relationships/hyperlink" Target="https://zakupki.gov.ru/epz/order/notice/ea44/view/common-info.html?regNumber=0873400003921000428" TargetMode="External"/><Relationship Id="rId57" Type="http://schemas.openxmlformats.org/officeDocument/2006/relationships/hyperlink" Target="https://zakupki.gov.ru/epz/order/notice/ea44/view/common-info.html?regNumber=0873400003921000419" TargetMode="External"/><Relationship Id="rId106" Type="http://schemas.openxmlformats.org/officeDocument/2006/relationships/hyperlink" Target="https://zakupki.gov.ru/epz/order/notice/ea44/view/common-info.html?regNumber=0873400003921000468" TargetMode="External"/><Relationship Id="rId127" Type="http://schemas.openxmlformats.org/officeDocument/2006/relationships/hyperlink" Target="https://zakupki.gov.ru/epz/order/notice/ea20/view/common-info.html?regNumber=0873400003922000128" TargetMode="External"/><Relationship Id="rId10" Type="http://schemas.openxmlformats.org/officeDocument/2006/relationships/hyperlink" Target="https://zakupki.gov.ru/epz/order/notice/ea44/view/supplier-results.html?regNumber=0873400003921000250" TargetMode="External"/><Relationship Id="rId31" Type="http://schemas.openxmlformats.org/officeDocument/2006/relationships/hyperlink" Target="https://zakupki.gov.ru/epz/order/notice/ea44/view/common-info.html?regNumber=0873400003921000429" TargetMode="External"/><Relationship Id="rId52" Type="http://schemas.openxmlformats.org/officeDocument/2006/relationships/hyperlink" Target="https://zakupki.gov.ru/epz/order/notice/ea44/view/common-info.html?regNumber=0873400003921000376" TargetMode="External"/><Relationship Id="rId73" Type="http://schemas.openxmlformats.org/officeDocument/2006/relationships/hyperlink" Target="https://zakupki.gov.ru/epz/order/notice/ea44/view/common-info.html?regNumber=0873400003921000407" TargetMode="External"/><Relationship Id="rId78" Type="http://schemas.openxmlformats.org/officeDocument/2006/relationships/hyperlink" Target="https://zakupki.gov.ru/epz/order/notice/ea44/view/common-info.html?regNumber=0873400003921000444" TargetMode="External"/><Relationship Id="rId94" Type="http://schemas.openxmlformats.org/officeDocument/2006/relationships/hyperlink" Target="https://zakupki.gov.ru/epz/order/notice/ea44/view/common-info.html?regNumber=0873400003921000440" TargetMode="External"/><Relationship Id="rId99" Type="http://schemas.openxmlformats.org/officeDocument/2006/relationships/hyperlink" Target="https://zakupki.gov.ru/epz/order/notice/ea44/view/common-info.html?regNumber=0873400003921000452" TargetMode="External"/><Relationship Id="rId101" Type="http://schemas.openxmlformats.org/officeDocument/2006/relationships/hyperlink" Target="https://zakupki.gov.ru/epz/order/notice/ea44/view/common-info.html?regNumber=0873400003921000458" TargetMode="External"/><Relationship Id="rId122" Type="http://schemas.openxmlformats.org/officeDocument/2006/relationships/hyperlink" Target="https://zakupki.gov.ru/epz/order/notice/ea20/view/common-info.html?regNumber=0873400003922000043"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order/notice/ea44/view/supplier-results.html?regNumber=0873400003921000249" TargetMode="External"/><Relationship Id="rId26" Type="http://schemas.openxmlformats.org/officeDocument/2006/relationships/hyperlink" Target="https://zakupki.gov.ru/epz/order/notice/ea44/view/common-info.html?regNumber=0873400003921000402"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046" TargetMode="External"/><Relationship Id="rId18" Type="http://schemas.openxmlformats.org/officeDocument/2006/relationships/hyperlink" Target="https://zakupki.gov.ru/epz/order/notice/ea20/view/common-info.html?regNumber=0873400003922000052" TargetMode="External"/><Relationship Id="rId26" Type="http://schemas.openxmlformats.org/officeDocument/2006/relationships/hyperlink" Target="https://zakupki.gov.ru/epz/order/notice/ea20/view/common-info.html?regNumber=0873400003922000065" TargetMode="External"/><Relationship Id="rId39" Type="http://schemas.openxmlformats.org/officeDocument/2006/relationships/hyperlink" Target="https://zakupki.gov.ru/epz/order/notice/ea20/view/common-info.html?regNumber=0873400003922000196" TargetMode="External"/><Relationship Id="rId21" Type="http://schemas.openxmlformats.org/officeDocument/2006/relationships/hyperlink" Target="https://zakupki.gov.ru/epz/order/notice/ea20/view/common-info.html?regNumber=0873400003922000056" TargetMode="External"/><Relationship Id="rId34" Type="http://schemas.openxmlformats.org/officeDocument/2006/relationships/hyperlink" Target="https://zakupki.gov.ru/epz/order/notice/ea20/view/common-info.html?regNumber=0873400003922000085" TargetMode="External"/><Relationship Id="rId42" Type="http://schemas.openxmlformats.org/officeDocument/2006/relationships/hyperlink" Target="https://zakupki.gov.ru/epz/order/notice/ea20/view/common-info.html?regNumber=0873400003922000093" TargetMode="External"/><Relationship Id="rId47" Type="http://schemas.openxmlformats.org/officeDocument/2006/relationships/hyperlink" Target="https://zakupki.gov.ru/epz/order/notice/ea20/view/common-info.html?regNumber=0873400003922000101" TargetMode="External"/><Relationship Id="rId50" Type="http://schemas.openxmlformats.org/officeDocument/2006/relationships/hyperlink" Target="https://zakupki.gov.ru/epz/order/notice/ea20/view/common-info.html?regNumber=0873400003922000113" TargetMode="External"/><Relationship Id="rId55" Type="http://schemas.openxmlformats.org/officeDocument/2006/relationships/hyperlink" Target="https://zakupki.gov.ru/epz/order/notice/ea20/view/common-info.html?regNumber=0873400003922000123" TargetMode="External"/><Relationship Id="rId7" Type="http://schemas.openxmlformats.org/officeDocument/2006/relationships/hyperlink" Target="https://zakupki.gov.ru/epz/order/notice/ea44/view/supplier-results.html?regNumber=0873400003921000283" TargetMode="External"/><Relationship Id="rId2" Type="http://schemas.openxmlformats.org/officeDocument/2006/relationships/hyperlink" Target="https://zakupki.gov.ru/epz/contract/contractCard/common-info.html?reestrNumber=1970515020221000132" TargetMode="External"/><Relationship Id="rId16" Type="http://schemas.openxmlformats.org/officeDocument/2006/relationships/hyperlink" Target="https://zakupki.gov.ru/epz/order/notice/ea20/view/common-info.html?regNumber=0873400003922000050" TargetMode="External"/><Relationship Id="rId29" Type="http://schemas.openxmlformats.org/officeDocument/2006/relationships/hyperlink" Target="https://zakupki.gov.ru/epz/order/notice/ea20/view/common-info.html?regNumber=0873400003922000068" TargetMode="External"/><Relationship Id="rId11" Type="http://schemas.openxmlformats.org/officeDocument/2006/relationships/hyperlink" Target="https://zakupki.gov.ru/epz/order/notice/ea20/view/common-info.html?regNumber=0873400003922000041" TargetMode="External"/><Relationship Id="rId24" Type="http://schemas.openxmlformats.org/officeDocument/2006/relationships/hyperlink" Target="https://zakupki.gov.ru/epz/order/notice/ea20/view/common-info.html?regNumber=0873400003922000062" TargetMode="External"/><Relationship Id="rId32" Type="http://schemas.openxmlformats.org/officeDocument/2006/relationships/hyperlink" Target="https://zakupki.gov.ru/epz/order/notice/ea20/view/common-info.html?regNumber=0873400003922000071" TargetMode="External"/><Relationship Id="rId37" Type="http://schemas.openxmlformats.org/officeDocument/2006/relationships/hyperlink" Target="https://zakupki.gov.ru/epz/order/notice/ea20/view/common-info.html?regNumber=0873400003922000160" TargetMode="External"/><Relationship Id="rId40" Type="http://schemas.openxmlformats.org/officeDocument/2006/relationships/hyperlink" Target="https://zakupki.gov.ru/epz/order/notice/ea20/view/common-info.html?regNumber=0873400003922000218" TargetMode="External"/><Relationship Id="rId45" Type="http://schemas.openxmlformats.org/officeDocument/2006/relationships/hyperlink" Target="https://zakupki.gov.ru/epz/order/notice/ea20/view/common-info.html?regNumber=0873400003922000097" TargetMode="External"/><Relationship Id="rId53" Type="http://schemas.openxmlformats.org/officeDocument/2006/relationships/hyperlink" Target="https://zakupki.gov.ru/epz/order/notice/ea20/view/common-info.html?regNumber=0873400003922000121" TargetMode="External"/><Relationship Id="rId58" Type="http://schemas.openxmlformats.org/officeDocument/2006/relationships/hyperlink" Target="https://zakupki.gov.ru/epz/order/notice/ea20/view/common-info.html?regNumber=0873400003922000134" TargetMode="External"/><Relationship Id="rId5" Type="http://schemas.openxmlformats.org/officeDocument/2006/relationships/hyperlink" Target="https://zakupki.gov.ru/epz/order/notice/ea44/view/common-info.html?regNumber=0873400003921000282" TargetMode="External"/><Relationship Id="rId61" Type="http://schemas.openxmlformats.org/officeDocument/2006/relationships/hyperlink" Target="https://zakupki.gov.ru/epz/order/notice/ea20/view/common-info.html?regNumber=0873400003922000144" TargetMode="External"/><Relationship Id="rId19" Type="http://schemas.openxmlformats.org/officeDocument/2006/relationships/hyperlink" Target="https://zakupki.gov.ru/epz/order/notice/ea20/view/common-info.html?regNumber=0873400003922000054" TargetMode="External"/><Relationship Id="rId14" Type="http://schemas.openxmlformats.org/officeDocument/2006/relationships/hyperlink" Target="https://zakupki.gov.ru/epz/order/notice/ea20/view/common-info.html?regNumber=0873400003922000047" TargetMode="External"/><Relationship Id="rId22" Type="http://schemas.openxmlformats.org/officeDocument/2006/relationships/hyperlink" Target="https://zakupki.gov.ru/epz/order/notice/ea20/view/common-info.html?regNumber=0873400003922000058" TargetMode="External"/><Relationship Id="rId27" Type="http://schemas.openxmlformats.org/officeDocument/2006/relationships/hyperlink" Target="https://zakupki.gov.ru/epz/order/notice/ea20/view/common-info.html?regNumber=0873400003922000066" TargetMode="External"/><Relationship Id="rId30" Type="http://schemas.openxmlformats.org/officeDocument/2006/relationships/hyperlink" Target="https://zakupki.gov.ru/epz/order/notice/ea20/view/common-info.html?regNumber=0873400003922000069" TargetMode="External"/><Relationship Id="rId35" Type="http://schemas.openxmlformats.org/officeDocument/2006/relationships/hyperlink" Target="https://zakupki.gov.ru/epz/order/notice/ea20/view/common-info.html?regNumber=0873400003922000087" TargetMode="External"/><Relationship Id="rId43" Type="http://schemas.openxmlformats.org/officeDocument/2006/relationships/hyperlink" Target="https://zakupki.gov.ru/epz/order/notice/ea20/view/common-info.html?regNumber=0873400003922000094" TargetMode="External"/><Relationship Id="rId48" Type="http://schemas.openxmlformats.org/officeDocument/2006/relationships/hyperlink" Target="https://zakupki.gov.ru/epz/order/notice/ea20/view/common-info.html?regNumber=0873400003922000104" TargetMode="External"/><Relationship Id="rId56" Type="http://schemas.openxmlformats.org/officeDocument/2006/relationships/hyperlink" Target="https://zakupki.gov.ru/epz/order/notice/ea20/view/common-info.html?regNumber=0873400003922000129" TargetMode="External"/><Relationship Id="rId8" Type="http://schemas.openxmlformats.org/officeDocument/2006/relationships/hyperlink" Target="https://zakupki.gov.ru/epz/order/notice/ea20/view/common-info.html?regNumber=0873400003922000035" TargetMode="External"/><Relationship Id="rId51" Type="http://schemas.openxmlformats.org/officeDocument/2006/relationships/hyperlink" Target="https://zakupki.gov.ru/epz/order/notice/ea20/view/common-info.html?regNumber=0873400003922000114" TargetMode="External"/><Relationship Id="rId3" Type="http://schemas.openxmlformats.org/officeDocument/2006/relationships/hyperlink" Target="https://zakupki.gov.ru/epz/contract/contractCard/common-info.html?reestrNumber=1970515020221000185" TargetMode="External"/><Relationship Id="rId12" Type="http://schemas.openxmlformats.org/officeDocument/2006/relationships/hyperlink" Target="https://zakupki.gov.ru/epz/order/notice/ea20/view/common-info.html?regNumber=0873400003922000044" TargetMode="External"/><Relationship Id="rId17" Type="http://schemas.openxmlformats.org/officeDocument/2006/relationships/hyperlink" Target="https://zakupki.gov.ru/epz/order/notice/ea20/view/common-info.html?regNumber=0873400003922000051" TargetMode="External"/><Relationship Id="rId25" Type="http://schemas.openxmlformats.org/officeDocument/2006/relationships/hyperlink" Target="https://zakupki.gov.ru/epz/order/notice/ea20/view/common-info.html?regNumber=0873400003922000063" TargetMode="External"/><Relationship Id="rId33" Type="http://schemas.openxmlformats.org/officeDocument/2006/relationships/hyperlink" Target="https://zakupki.gov.ru/epz/order/notice/ea20/view/common-info.html?regNumber=0873400003922000038" TargetMode="External"/><Relationship Id="rId38" Type="http://schemas.openxmlformats.org/officeDocument/2006/relationships/hyperlink" Target="https://zakupki.gov.ru/epz/order/notice/ea20/view/common-info.html?regNumber=0873400003922000170" TargetMode="External"/><Relationship Id="rId46" Type="http://schemas.openxmlformats.org/officeDocument/2006/relationships/hyperlink" Target="https://zakupki.gov.ru/epz/order/notice/ea20/view/common-info.html?regNumber=0873400003922000100" TargetMode="External"/><Relationship Id="rId59" Type="http://schemas.openxmlformats.org/officeDocument/2006/relationships/hyperlink" Target="https://zakupki.gov.ru/epz/order/notice/ea20/view/common-info.html?regNumber=0873400003922000137" TargetMode="External"/><Relationship Id="rId20" Type="http://schemas.openxmlformats.org/officeDocument/2006/relationships/hyperlink" Target="https://zakupki.gov.ru/epz/order/notice/ea20/view/common-info.html?regNumber=0873400003922000055" TargetMode="External"/><Relationship Id="rId41" Type="http://schemas.openxmlformats.org/officeDocument/2006/relationships/hyperlink" Target="https://zakupki.gov.ru/epz/order/notice/ea20/view/common-info.html?regNumber=0873400003922000222" TargetMode="External"/><Relationship Id="rId54" Type="http://schemas.openxmlformats.org/officeDocument/2006/relationships/hyperlink" Target="https://zakupki.gov.ru/epz/order/notice/ea20/view/common-info.html?regNumber=0873400003922000122" TargetMode="External"/><Relationship Id="rId62" Type="http://schemas.openxmlformats.org/officeDocument/2006/relationships/hyperlink" Target="https://zakupki.gov.ru/epz/order/notice/ea20/view/common-info.html?regNumber=087340000392200024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5" Type="http://schemas.openxmlformats.org/officeDocument/2006/relationships/hyperlink" Target="https://zakupki.gov.ru/epz/order/notice/ea20/view/common-info.html?regNumber=0873400003922000048" TargetMode="External"/><Relationship Id="rId23" Type="http://schemas.openxmlformats.org/officeDocument/2006/relationships/hyperlink" Target="https://zakupki.gov.ru/epz/order/notice/ea20/view/common-info.html?regNumber=0873400003922000059" TargetMode="External"/><Relationship Id="rId28" Type="http://schemas.openxmlformats.org/officeDocument/2006/relationships/hyperlink" Target="https://zakupki.gov.ru/epz/order/notice/ea20/view/common-info.html?regNumber=0873400003922000067" TargetMode="External"/><Relationship Id="rId36" Type="http://schemas.openxmlformats.org/officeDocument/2006/relationships/hyperlink" Target="https://zakupki.gov.ru/epz/order/notice/ea20/view/common-info.html?regNumber=0873400003922000092" TargetMode="External"/><Relationship Id="rId49" Type="http://schemas.openxmlformats.org/officeDocument/2006/relationships/hyperlink" Target="https://zakupki.gov.ru/epz/order/notice/ea20/view/common-info.html?regNumber=0873400003922000105" TargetMode="External"/><Relationship Id="rId57" Type="http://schemas.openxmlformats.org/officeDocument/2006/relationships/hyperlink" Target="https://zakupki.gov.ru/epz/order/notice/ea20/view/common-info.html?regNumber=0873400003922000132" TargetMode="External"/><Relationship Id="rId10" Type="http://schemas.openxmlformats.org/officeDocument/2006/relationships/hyperlink" Target="https://zakupki.gov.ru/epz/order/notice/ea20/view/common-info.html?regNumber=0873400003922000040" TargetMode="External"/><Relationship Id="rId31" Type="http://schemas.openxmlformats.org/officeDocument/2006/relationships/hyperlink" Target="https://zakupki.gov.ru/epz/order/notice/ea20/view/common-info.html?regNumber=0873400003922000070" TargetMode="External"/><Relationship Id="rId44" Type="http://schemas.openxmlformats.org/officeDocument/2006/relationships/hyperlink" Target="https://zakupki.gov.ru/epz/order/notice/ea20/view/common-info.html?regNumber=0873400003922000096" TargetMode="External"/><Relationship Id="rId52" Type="http://schemas.openxmlformats.org/officeDocument/2006/relationships/hyperlink" Target="https://zakupki.gov.ru/epz/order/notice/ea20/view/common-info.html?regNumber=0873400003922000119" TargetMode="External"/><Relationship Id="rId60" Type="http://schemas.openxmlformats.org/officeDocument/2006/relationships/hyperlink" Target="https://zakupki.gov.ru/epz/order/notice/ea20/view/common-info.html?regNumber=0873400003922000138"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03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168" TargetMode="External"/><Relationship Id="rId13" Type="http://schemas.openxmlformats.org/officeDocument/2006/relationships/hyperlink" Target="https://zakupki.gov.ru/epz/order/notice/ea20/view/common-info.html?regNumber=0873400003922000215" TargetMode="External"/><Relationship Id="rId18" Type="http://schemas.openxmlformats.org/officeDocument/2006/relationships/hyperlink" Target="https://zakupki.gov.ru/epz/order/notice/ea20/view/common-info.html?regNumber=0873400003922000238" TargetMode="External"/><Relationship Id="rId3" Type="http://schemas.openxmlformats.org/officeDocument/2006/relationships/hyperlink" Target="https://zakupki.gov.ru/epz/order/notice/ea20/view/common-info.html?regNumber=0873400003922000061" TargetMode="External"/><Relationship Id="rId21" Type="http://schemas.openxmlformats.org/officeDocument/2006/relationships/hyperlink" Target="https://zakupki.gov.ru/epz/order/notice/ea20/view/common-info.html?regNumber=0873400003922000143" TargetMode="External"/><Relationship Id="rId7" Type="http://schemas.openxmlformats.org/officeDocument/2006/relationships/hyperlink" Target="https://zakupki.gov.ru/epz/order/notice/ea20/view/common-info.html?regNumber=0873400003922000088" TargetMode="External"/><Relationship Id="rId12" Type="http://schemas.openxmlformats.org/officeDocument/2006/relationships/hyperlink" Target="https://zakupki.gov.ru/epz/order/notice/ea20/view/common-info.html?regNumber=0873400003922000204" TargetMode="External"/><Relationship Id="rId17" Type="http://schemas.openxmlformats.org/officeDocument/2006/relationships/hyperlink" Target="https://zakupki.gov.ru/epz/order/notice/ea20/view/common-info.html?regNumber=0873400003922000212" TargetMode="External"/><Relationship Id="rId2" Type="http://schemas.openxmlformats.org/officeDocument/2006/relationships/hyperlink" Target="https://zakupki.gov.ru/epz/order/notice/ea20/view/common-info.html?regNumber=0873400003922000060" TargetMode="External"/><Relationship Id="rId16" Type="http://schemas.openxmlformats.org/officeDocument/2006/relationships/hyperlink" Target="https://zakupki.gov.ru/epz/order/notice/ea20/view/common-info.html?regNumber=0873400003922000230" TargetMode="External"/><Relationship Id="rId20" Type="http://schemas.openxmlformats.org/officeDocument/2006/relationships/hyperlink" Target="https://zakupki.gov.ru/epz/order/notice/ea20/view/common-info.html?regNumber=0873400003922000125" TargetMode="External"/><Relationship Id="rId1" Type="http://schemas.openxmlformats.org/officeDocument/2006/relationships/hyperlink" Target="https://zakupki.gov.ru/epz/order/notice/ea20/view/common-info.html?regNumber=0873400003922000045" TargetMode="External"/><Relationship Id="rId6" Type="http://schemas.openxmlformats.org/officeDocument/2006/relationships/hyperlink" Target="https://zakupki.gov.ru/epz/order/notice/ea20/view/common-info.html?regNumber=0873400003922000084" TargetMode="External"/><Relationship Id="rId11" Type="http://schemas.openxmlformats.org/officeDocument/2006/relationships/hyperlink" Target="https://zakupki.gov.ru/epz/order/notice/ea20/view/common-info.html?regNumber=0873400003922000200" TargetMode="External"/><Relationship Id="rId5" Type="http://schemas.openxmlformats.org/officeDocument/2006/relationships/hyperlink" Target="https://zakupki.gov.ru/epz/order/notice/ea20/view/common-info.html?regNumber=0873400003922000124" TargetMode="External"/><Relationship Id="rId15" Type="http://schemas.openxmlformats.org/officeDocument/2006/relationships/hyperlink" Target="https://zakupki.gov.ru/epz/order/notice/ea20/view/common-info.html?regNumber=0873400003922000199" TargetMode="External"/><Relationship Id="rId10" Type="http://schemas.openxmlformats.org/officeDocument/2006/relationships/hyperlink" Target="https://zakupki.gov.ru/epz/order/notice/ea20/view/common-info.html?regNumber=0873400003922000197" TargetMode="External"/><Relationship Id="rId19" Type="http://schemas.openxmlformats.org/officeDocument/2006/relationships/hyperlink" Target="https://zakupki.gov.ru/epz/order/notice/ea20/view/common-info.html?regNumber=0873400003922000099" TargetMode="External"/><Relationship Id="rId4" Type="http://schemas.openxmlformats.org/officeDocument/2006/relationships/hyperlink" Target="https://zakupki.gov.ru/epz/order/notice/ea20/view/common-info.html?regNumber=0873400003922000064" TargetMode="External"/><Relationship Id="rId9" Type="http://schemas.openxmlformats.org/officeDocument/2006/relationships/hyperlink" Target="https://zakupki.gov.ru/epz/order/notice/ea20/view/common-info.html?regNumber=0873400003922000194" TargetMode="External"/><Relationship Id="rId14" Type="http://schemas.openxmlformats.org/officeDocument/2006/relationships/hyperlink" Target="https://zakupki.gov.ru/epz/order/notice/ea20/view/common-info.html?regNumber=0873400003922000216" TargetMode="External"/><Relationship Id="rId22" Type="http://schemas.openxmlformats.org/officeDocument/2006/relationships/hyperlink" Target="https://zakupki.gov.ru/epz/order/notice/ea20/view/common-info.html?regNumber=087340000392200024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031" TargetMode="External"/><Relationship Id="rId13" Type="http://schemas.openxmlformats.org/officeDocument/2006/relationships/hyperlink" Target="https://zakupki.gov.ru/epz/order/notice/ea20/view/common-info.html?regNumber=0873400003922000075" TargetMode="External"/><Relationship Id="rId18" Type="http://schemas.openxmlformats.org/officeDocument/2006/relationships/hyperlink" Target="https://zakupki.gov.ru/epz/order/notice/ea20/view/common-info.html?regNumber=0873400003922000080" TargetMode="External"/><Relationship Id="rId3" Type="http://schemas.openxmlformats.org/officeDocument/2006/relationships/hyperlink" Target="https://zakupki.gov.ru/epz/order/notice/ea20/view/common-info.html?regNumber=0873400003922000025" TargetMode="External"/><Relationship Id="rId21" Type="http://schemas.openxmlformats.org/officeDocument/2006/relationships/hyperlink" Target="https://zakupki.gov.ru/epz/order/notice/ea20/view/common-info.html?regNumber=0873400003922000207" TargetMode="External"/><Relationship Id="rId7" Type="http://schemas.openxmlformats.org/officeDocument/2006/relationships/hyperlink" Target="https://zakupki.gov.ru/epz/order/notice/ea20/view/common-info.html?regNumber=0873400003922000029" TargetMode="External"/><Relationship Id="rId12" Type="http://schemas.openxmlformats.org/officeDocument/2006/relationships/hyperlink" Target="https://zakupki.gov.ru/epz/order/notice/ea20/view/common-info.html?regNumber=0873400003922000074" TargetMode="External"/><Relationship Id="rId17" Type="http://schemas.openxmlformats.org/officeDocument/2006/relationships/hyperlink" Target="https://zakupki.gov.ru/epz/order/notice/ea20/view/common-info.html?regNumber=0873400003922000079"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8" TargetMode="External"/><Relationship Id="rId20" Type="http://schemas.openxmlformats.org/officeDocument/2006/relationships/hyperlink" Target="https://zakupki.gov.ru/epz/order/notice/ea20/view/common-info.html?regNumber=0873400003922000082" TargetMode="External"/><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028" TargetMode="External"/><Relationship Id="rId11" Type="http://schemas.openxmlformats.org/officeDocument/2006/relationships/hyperlink" Target="https://zakupki.gov.ru/epz/order/notice/ea20/view/common-info.html?regNumber=0873400003922000073" TargetMode="External"/><Relationship Id="rId5" Type="http://schemas.openxmlformats.org/officeDocument/2006/relationships/hyperlink" Target="https://zakupki.gov.ru/epz/order/notice/ea20/view/common-info.html?regNumber=0873400003922000027" TargetMode="External"/><Relationship Id="rId15" Type="http://schemas.openxmlformats.org/officeDocument/2006/relationships/hyperlink" Target="https://zakupki.gov.ru/epz/order/notice/ea20/view/common-info.html?regNumber=0873400003922000077" TargetMode="External"/><Relationship Id="rId10" Type="http://schemas.openxmlformats.org/officeDocument/2006/relationships/hyperlink" Target="https://zakupki.gov.ru/epz/order/notice/ea20/view/common-info.html?regNumber=0873400003922000072" TargetMode="External"/><Relationship Id="rId19" Type="http://schemas.openxmlformats.org/officeDocument/2006/relationships/hyperlink" Target="https://zakupki.gov.ru/epz/order/notice/ea20/view/common-info.html?regNumber=0873400003922000081" TargetMode="External"/><Relationship Id="rId4" Type="http://schemas.openxmlformats.org/officeDocument/2006/relationships/hyperlink" Target="https://zakupki.gov.ru/epz/order/notice/ea20/view/common-info.html?regNumber=0873400003922000026" TargetMode="External"/><Relationship Id="rId9" Type="http://schemas.openxmlformats.org/officeDocument/2006/relationships/hyperlink" Target="https://zakupki.gov.ru/epz/order/notice/ea20/view/common-info.html?regNumber=0873400003922000032" TargetMode="External"/><Relationship Id="rId14" Type="http://schemas.openxmlformats.org/officeDocument/2006/relationships/hyperlink" Target="https://zakupki.gov.ru/epz/order/notice/ea20/view/common-info.html?regNumber=0873400003922000076"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021" TargetMode="External"/><Relationship Id="rId18" Type="http://schemas.openxmlformats.org/officeDocument/2006/relationships/hyperlink" Target="https://zakupki.gov.ru/epz/order/notice/ea20/view/common-info.html?regNumber=0873400003922000139" TargetMode="External"/><Relationship Id="rId26" Type="http://schemas.openxmlformats.org/officeDocument/2006/relationships/hyperlink" Target="https://zakupki.gov.ru/epz/order/notice/ea20/view/common-info.html?regNumber=0873400003922000208" TargetMode="External"/><Relationship Id="rId39" Type="http://schemas.openxmlformats.org/officeDocument/2006/relationships/hyperlink" Target="https://zakupki.gov.ru/epz/order/notice/ea20/view/common-info.html?regNumber=0873400003922000102" TargetMode="External"/><Relationship Id="rId21" Type="http://schemas.openxmlformats.org/officeDocument/2006/relationships/hyperlink" Target="https://zakupki.gov.ru/epz/order/notice/ea20/view/common-info.html?regNumber=0873400003922000086" TargetMode="External"/><Relationship Id="rId34" Type="http://schemas.openxmlformats.org/officeDocument/2006/relationships/hyperlink" Target="https://zakupki.gov.ru/epz/order/notice/ea20/view/common-info.html?regNumber=0873400003922000192" TargetMode="External"/><Relationship Id="rId42" Type="http://schemas.openxmlformats.org/officeDocument/2006/relationships/hyperlink" Target="https://zakupki.gov.ru/epz/order/notice/ea20/view/common-info.html?regNumber=0873400003922000110" TargetMode="External"/><Relationship Id="rId47" Type="http://schemas.openxmlformats.org/officeDocument/2006/relationships/hyperlink" Target="https://zakupki.gov.ru/epz/order/notice/ea20/view/common-info.html?regNumber=0873400003922000117" TargetMode="External"/><Relationship Id="rId50" Type="http://schemas.openxmlformats.org/officeDocument/2006/relationships/hyperlink" Target="https://zakupki.gov.ru/epz/order/notice/ea20/view/common-info.html?regNumber=0873400003922000127" TargetMode="External"/><Relationship Id="rId7" Type="http://schemas.openxmlformats.org/officeDocument/2006/relationships/hyperlink" Target="https://zakupki.gov.ru/epz/order/notice/ea20/view/common-info.html?regNumber=0873400003922000013" TargetMode="External"/><Relationship Id="rId2" Type="http://schemas.openxmlformats.org/officeDocument/2006/relationships/hyperlink" Target="https://zakupki.gov.ru/epz/order/notice/ea20/view/common-info.html?regNumber=0873400003922000005" TargetMode="External"/><Relationship Id="rId16" Type="http://schemas.openxmlformats.org/officeDocument/2006/relationships/hyperlink" Target="https://zakupki.gov.ru/epz/order/notice/ea20/view/common-info.html?regNumber=0873400003922000130" TargetMode="External"/><Relationship Id="rId29" Type="http://schemas.openxmlformats.org/officeDocument/2006/relationships/hyperlink" Target="https://zakupki.gov.ru/epz/order/notice/ea20/view/common-info.html?regNumber=0873400003922000198" TargetMode="External"/><Relationship Id="rId11" Type="http://schemas.openxmlformats.org/officeDocument/2006/relationships/hyperlink" Target="https://zakupki.gov.ru/epz/order/notice/ea20/view/common-info.html?regNumber=0873400003922000017" TargetMode="External"/><Relationship Id="rId24" Type="http://schemas.openxmlformats.org/officeDocument/2006/relationships/hyperlink" Target="https://zakupki.gov.ru/epz/order/notice/ea20/view/common-info.html?regNumber=0873400003922000091" TargetMode="External"/><Relationship Id="rId32" Type="http://schemas.openxmlformats.org/officeDocument/2006/relationships/hyperlink" Target="https://zakupki.gov.ru/epz/order/notice/ea20/view/common-info.html?regNumber=0873400003922000209" TargetMode="External"/><Relationship Id="rId37" Type="http://schemas.openxmlformats.org/officeDocument/2006/relationships/hyperlink" Target="https://zakupki.gov.ru/epz/order/notice/ea20/view/common-info.html?regNumber=0873400003922000095" TargetMode="External"/><Relationship Id="rId40" Type="http://schemas.openxmlformats.org/officeDocument/2006/relationships/hyperlink" Target="https://zakupki.gov.ru/epz/order/notice/ea20/view/common-info.html?regNumber=0873400003922000103" TargetMode="External"/><Relationship Id="rId45" Type="http://schemas.openxmlformats.org/officeDocument/2006/relationships/hyperlink" Target="https://zakupki.gov.ru/epz/order/notice/ea20/view/common-info.html?regNumber=0873400003922000115" TargetMode="External"/><Relationship Id="rId5" Type="http://schemas.openxmlformats.org/officeDocument/2006/relationships/hyperlink" Target="https://zakupki.gov.ru/epz/order/notice/ea20/view/common-info.html?regNumber=0873400003922000008" TargetMode="External"/><Relationship Id="rId15" Type="http://schemas.openxmlformats.org/officeDocument/2006/relationships/hyperlink" Target="https://zakupki.gov.ru/epz/order/notice/ea20/view/common-info.html?regNumber=0873400003922000033" TargetMode="External"/><Relationship Id="rId23" Type="http://schemas.openxmlformats.org/officeDocument/2006/relationships/hyperlink" Target="https://zakupki.gov.ru/epz/order/notice/ea20/view/common-info.html?regNumber=0873400003922000090" TargetMode="External"/><Relationship Id="rId28" Type="http://schemas.openxmlformats.org/officeDocument/2006/relationships/hyperlink" Target="https://zakupki.gov.ru/epz/order/notice/ea20/view/common-info.html?regNumber=0873400003922000214" TargetMode="External"/><Relationship Id="rId36" Type="http://schemas.openxmlformats.org/officeDocument/2006/relationships/hyperlink" Target="https://zakupki.gov.ru/epz/order/notice/ea20/view/common-info.html?regNumber=0873400003922000213" TargetMode="External"/><Relationship Id="rId49" Type="http://schemas.openxmlformats.org/officeDocument/2006/relationships/hyperlink" Target="https://zakupki.gov.ru/epz/order/notice/ea20/view/common-info.html?regNumber=0873400003922000120" TargetMode="External"/><Relationship Id="rId10" Type="http://schemas.openxmlformats.org/officeDocument/2006/relationships/hyperlink" Target="https://zakupki.gov.ru/epz/order/notice/ea20/view/common-info.html?regNumber=0873400003922000016" TargetMode="External"/><Relationship Id="rId19" Type="http://schemas.openxmlformats.org/officeDocument/2006/relationships/hyperlink" Target="https://zakupki.gov.ru/epz/order/notice/ea20/view/common-info.html?regNumber=0873400003922000140" TargetMode="External"/><Relationship Id="rId31" Type="http://schemas.openxmlformats.org/officeDocument/2006/relationships/hyperlink" Target="https://zakupki.gov.ru/epz/order/notice/ea20/view/common-info.html?regNumber=0873400003922000205" TargetMode="External"/><Relationship Id="rId44" Type="http://schemas.openxmlformats.org/officeDocument/2006/relationships/hyperlink" Target="https://zakupki.gov.ru/epz/order/notice/ea20/view/common-info.html?regNumber=0873400003922000112" TargetMode="External"/><Relationship Id="rId4" Type="http://schemas.openxmlformats.org/officeDocument/2006/relationships/hyperlink" Target="https://zakupki.gov.ru/epz/order/notice/ea20/view/common-info.html?regNumber=0873400003922000007" TargetMode="External"/><Relationship Id="rId9" Type="http://schemas.openxmlformats.org/officeDocument/2006/relationships/hyperlink" Target="https://zakupki.gov.ru/epz/order/notice/ea20/view/common-info.html?regNumber=0873400003922000015" TargetMode="External"/><Relationship Id="rId14" Type="http://schemas.openxmlformats.org/officeDocument/2006/relationships/hyperlink" Target="https://zakupki.gov.ru/epz/order/notice/ea20/view/common-info.html?regNumber=0873400003922000022" TargetMode="External"/><Relationship Id="rId22" Type="http://schemas.openxmlformats.org/officeDocument/2006/relationships/hyperlink" Target="https://zakupki.gov.ru/epz/order/notice/ea20/view/common-info.html?regNumber=0873400003922000089" TargetMode="External"/><Relationship Id="rId27" Type="http://schemas.openxmlformats.org/officeDocument/2006/relationships/hyperlink" Target="https://zakupki.gov.ru/epz/order/notice/ea20/view/common-info.html?regNumber=0873400003922000210" TargetMode="External"/><Relationship Id="rId30" Type="http://schemas.openxmlformats.org/officeDocument/2006/relationships/hyperlink" Target="https://zakupki.gov.ru/epz/order/notice/ea20/view/common-info.html?regNumber=0873400003922000201" TargetMode="External"/><Relationship Id="rId35" Type="http://schemas.openxmlformats.org/officeDocument/2006/relationships/hyperlink" Target="https://zakupki.gov.ru/epz/order/notice/ea20/view/common-info.html?regNumber=0873400003922000193" TargetMode="External"/><Relationship Id="rId43" Type="http://schemas.openxmlformats.org/officeDocument/2006/relationships/hyperlink" Target="https://zakupki.gov.ru/epz/order/notice/ea20/view/common-info.html?regNumber=0873400003922000111" TargetMode="External"/><Relationship Id="rId48" Type="http://schemas.openxmlformats.org/officeDocument/2006/relationships/hyperlink" Target="https://zakupki.gov.ru/epz/order/notice/ea20/view/common-info.html?regNumber=0873400003922000118" TargetMode="External"/><Relationship Id="rId8" Type="http://schemas.openxmlformats.org/officeDocument/2006/relationships/hyperlink" Target="https://zakupki.gov.ru/epz/order/notice/ea20/view/common-info.html?regNumber=0873400003922000014" TargetMode="External"/><Relationship Id="rId51" Type="http://schemas.openxmlformats.org/officeDocument/2006/relationships/hyperlink" Target="https://zakupki.gov.ru/epz/order/notice/ea20/view/common-info.html?regNumber=0873400003922000171" TargetMode="External"/><Relationship Id="rId3" Type="http://schemas.openxmlformats.org/officeDocument/2006/relationships/hyperlink" Target="https://zakupki.gov.ru/epz/order/notice/ea20/view/common-info.html?regNumber=0873400003922000006" TargetMode="External"/><Relationship Id="rId12" Type="http://schemas.openxmlformats.org/officeDocument/2006/relationships/hyperlink" Target="https://zakupki.gov.ru/epz/order/notice/ea20/view/common-info.html?regNumber=0873400003922000018" TargetMode="External"/><Relationship Id="rId17" Type="http://schemas.openxmlformats.org/officeDocument/2006/relationships/hyperlink" Target="https://zakupki.gov.ru/epz/order/notice/ea20/view/common-info.html?regNumber=0873400003922000131" TargetMode="External"/><Relationship Id="rId25" Type="http://schemas.openxmlformats.org/officeDocument/2006/relationships/hyperlink" Target="https://zakupki.gov.ru/epz/order/notice/ea20/view/common-info.html?regNumber=0873400003922000203" TargetMode="External"/><Relationship Id="rId33" Type="http://schemas.openxmlformats.org/officeDocument/2006/relationships/hyperlink" Target="https://zakupki.gov.ru/epz/order/notice/ea20/view/common-info.html?regNumber=0873400003922000211" TargetMode="External"/><Relationship Id="rId38" Type="http://schemas.openxmlformats.org/officeDocument/2006/relationships/hyperlink" Target="https://zakupki.gov.ru/epz/order/notice/ea20/view/common-info.html?regNumber=0873400003922000098" TargetMode="External"/><Relationship Id="rId46" Type="http://schemas.openxmlformats.org/officeDocument/2006/relationships/hyperlink" Target="https://zakupki.gov.ru/epz/order/notice/ea20/view/common-info.html?regNumber=0873400003922000116" TargetMode="External"/><Relationship Id="rId20" Type="http://schemas.openxmlformats.org/officeDocument/2006/relationships/hyperlink" Target="https://zakupki.gov.ru/epz/order/notice/ea20/view/common-info.html?regNumber=0873400003922000142" TargetMode="External"/><Relationship Id="rId41" Type="http://schemas.openxmlformats.org/officeDocument/2006/relationships/hyperlink" Target="https://zakupki.gov.ru/epz/order/notice/ea20/view/common-info.html?regNumber=0873400003922000108"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9"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224" TargetMode="External"/><Relationship Id="rId2" Type="http://schemas.openxmlformats.org/officeDocument/2006/relationships/hyperlink" Target="https://zakupki.gov.ru/epz/order/notice/ea20/view/common-info.html?regNumber=0873400003922000220" TargetMode="External"/><Relationship Id="rId1" Type="http://schemas.openxmlformats.org/officeDocument/2006/relationships/hyperlink" Target="https://zakupki.gov.ru/epz/order/notice/ea20/view/common-info.html?regNumber=0873400003922000217" TargetMode="External"/><Relationship Id="rId6" Type="http://schemas.openxmlformats.org/officeDocument/2006/relationships/printerSettings" Target="../printerSettings/printerSettings4.bin"/><Relationship Id="rId5" Type="http://schemas.openxmlformats.org/officeDocument/2006/relationships/hyperlink" Target="https://zakupki.gov.ru/epz/order/notice/ea20/view/common-info.html?regNumber=0873400003922000223" TargetMode="External"/><Relationship Id="rId4" Type="http://schemas.openxmlformats.org/officeDocument/2006/relationships/hyperlink" Target="https://zakupki.gov.ru/epz/order/notice/ea20/view/common-info.html?regNumber=0873400003922000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3"/>
  <sheetViews>
    <sheetView view="pageBreakPreview" zoomScale="70" zoomScaleNormal="70" zoomScaleSheetLayoutView="70" workbookViewId="0">
      <pane xSplit="2" ySplit="2" topLeftCell="C63" activePane="bottomRight" state="frozen"/>
      <selection pane="topRight" activeCell="C1" sqref="C1"/>
      <selection pane="bottomLeft" activeCell="A3" sqref="A3"/>
      <selection pane="bottomRight" activeCell="I155" sqref="I155"/>
    </sheetView>
  </sheetViews>
  <sheetFormatPr defaultRowHeight="15.75" x14ac:dyDescent="0.25"/>
  <cols>
    <col min="1" max="1" width="39.42578125" style="27" customWidth="1"/>
    <col min="2" max="2" width="26.7109375" style="3" customWidth="1"/>
    <col min="3" max="5" width="13" style="16" customWidth="1"/>
    <col min="6" max="6" width="18.5703125" style="3" customWidth="1"/>
    <col min="7" max="7" width="31.140625" style="28" customWidth="1"/>
    <col min="8" max="8" width="27.42578125" style="29" customWidth="1"/>
    <col min="9" max="9" width="13.85546875" style="16" customWidth="1"/>
    <col min="10" max="10" width="32.85546875" style="3" customWidth="1"/>
    <col min="11" max="11" width="22.140625" style="29" customWidth="1"/>
    <col min="12" max="12" width="30.85546875" style="29" customWidth="1"/>
    <col min="13" max="13" width="19.85546875" style="3" customWidth="1"/>
    <col min="14" max="15" width="20.140625" style="3" customWidth="1"/>
    <col min="16" max="16" width="17.28515625" style="29" customWidth="1"/>
    <col min="17" max="17" width="33.28515625" style="29" customWidth="1"/>
    <col min="18" max="18" width="9.140625" style="3"/>
    <col min="19" max="19" width="24.140625" style="29" customWidth="1"/>
    <col min="20" max="21" width="14.28515625" style="3" customWidth="1"/>
    <col min="22" max="22" width="18.5703125" style="3" customWidth="1"/>
    <col min="23" max="23" width="17.140625" style="3" customWidth="1"/>
    <col min="24" max="24" width="16.28515625" style="3" customWidth="1"/>
    <col min="25" max="27" width="17.5703125" style="30" customWidth="1"/>
    <col min="28" max="28" width="17.5703125" style="3" customWidth="1"/>
    <col min="29" max="29" width="16.140625" style="16" customWidth="1"/>
    <col min="30" max="30" width="15.140625" style="16" customWidth="1"/>
    <col min="31" max="31" width="13.28515625" style="16" customWidth="1"/>
    <col min="32" max="32" width="16.7109375" style="29" customWidth="1"/>
    <col min="33" max="16384" width="9.140625" style="3"/>
  </cols>
  <sheetData>
    <row r="1" spans="1:32" ht="103.5" customHeight="1" x14ac:dyDescent="0.25">
      <c r="A1" s="39" t="s">
        <v>0</v>
      </c>
      <c r="B1" s="40" t="s">
        <v>14</v>
      </c>
      <c r="C1" s="41" t="s">
        <v>1</v>
      </c>
      <c r="D1" s="44" t="s">
        <v>1354</v>
      </c>
      <c r="E1" s="44" t="s">
        <v>841</v>
      </c>
      <c r="F1" s="42" t="s">
        <v>51</v>
      </c>
      <c r="G1" s="43" t="s">
        <v>2</v>
      </c>
      <c r="H1" s="38" t="s">
        <v>6</v>
      </c>
      <c r="I1" s="41" t="s">
        <v>3</v>
      </c>
      <c r="J1" s="38" t="s">
        <v>4</v>
      </c>
      <c r="K1" s="38" t="s">
        <v>5</v>
      </c>
      <c r="L1" s="38" t="s">
        <v>7</v>
      </c>
      <c r="M1" s="47" t="s">
        <v>15</v>
      </c>
      <c r="N1" s="47" t="s">
        <v>16</v>
      </c>
      <c r="O1" s="47" t="s">
        <v>167</v>
      </c>
      <c r="P1" s="48" t="s">
        <v>17</v>
      </c>
      <c r="Q1" s="48" t="s">
        <v>2500</v>
      </c>
      <c r="R1" s="46" t="s">
        <v>18</v>
      </c>
      <c r="S1" s="54" t="s">
        <v>2466</v>
      </c>
      <c r="T1" s="46" t="s">
        <v>8</v>
      </c>
      <c r="U1" s="52" t="s">
        <v>2465</v>
      </c>
      <c r="V1" s="49" t="s">
        <v>19</v>
      </c>
      <c r="W1" s="50"/>
      <c r="X1" s="50"/>
      <c r="Y1" s="50"/>
      <c r="Z1" s="50"/>
      <c r="AA1" s="51"/>
      <c r="AB1" s="46" t="s">
        <v>233</v>
      </c>
      <c r="AC1" s="41" t="s">
        <v>21</v>
      </c>
      <c r="AD1" s="41"/>
      <c r="AE1" s="41"/>
      <c r="AF1" s="48" t="s">
        <v>65</v>
      </c>
    </row>
    <row r="2" spans="1:32" ht="44.25" customHeight="1" x14ac:dyDescent="0.25">
      <c r="A2" s="39"/>
      <c r="B2" s="40"/>
      <c r="C2" s="41"/>
      <c r="D2" s="45"/>
      <c r="E2" s="45"/>
      <c r="F2" s="42"/>
      <c r="G2" s="43"/>
      <c r="H2" s="38"/>
      <c r="I2" s="41"/>
      <c r="J2" s="38"/>
      <c r="K2" s="38"/>
      <c r="L2" s="38"/>
      <c r="M2" s="47"/>
      <c r="N2" s="47"/>
      <c r="O2" s="47"/>
      <c r="P2" s="48"/>
      <c r="Q2" s="48"/>
      <c r="R2" s="46"/>
      <c r="S2" s="55"/>
      <c r="T2" s="46"/>
      <c r="U2" s="53"/>
      <c r="V2" s="36" t="s">
        <v>20</v>
      </c>
      <c r="W2" s="36" t="s">
        <v>11</v>
      </c>
      <c r="X2" s="36" t="s">
        <v>12</v>
      </c>
      <c r="Y2" s="36" t="s">
        <v>13</v>
      </c>
      <c r="Z2" s="36" t="s">
        <v>2462</v>
      </c>
      <c r="AA2" s="36" t="s">
        <v>2423</v>
      </c>
      <c r="AB2" s="46"/>
      <c r="AC2" s="33" t="s">
        <v>11</v>
      </c>
      <c r="AD2" s="33" t="s">
        <v>12</v>
      </c>
      <c r="AE2" s="33" t="s">
        <v>13</v>
      </c>
      <c r="AF2" s="48"/>
    </row>
    <row r="3" spans="1:32" ht="62.25" customHeight="1" x14ac:dyDescent="0.25">
      <c r="A3" s="58" t="s">
        <v>30</v>
      </c>
      <c r="B3" s="59" t="s">
        <v>27</v>
      </c>
      <c r="C3" s="60">
        <v>44267</v>
      </c>
      <c r="D3" s="60"/>
      <c r="E3" s="60"/>
      <c r="F3" s="61" t="s">
        <v>35</v>
      </c>
      <c r="G3" s="59" t="s">
        <v>52</v>
      </c>
      <c r="H3" s="62" t="s">
        <v>53</v>
      </c>
      <c r="I3" s="60">
        <v>44302</v>
      </c>
      <c r="J3" s="59" t="s">
        <v>45</v>
      </c>
      <c r="K3" s="61" t="s">
        <v>133</v>
      </c>
      <c r="L3" s="61" t="s">
        <v>29</v>
      </c>
      <c r="M3" s="2">
        <f>X3*T3</f>
        <v>6217442799.2600002</v>
      </c>
      <c r="N3" s="1">
        <v>6217442799.2600002</v>
      </c>
      <c r="O3" s="1">
        <v>18652328397.779999</v>
      </c>
      <c r="P3" s="61" t="s">
        <v>49</v>
      </c>
      <c r="Q3" s="61" t="s">
        <v>48</v>
      </c>
      <c r="R3" s="63" t="s">
        <v>25</v>
      </c>
      <c r="S3" s="61">
        <v>30</v>
      </c>
      <c r="T3" s="1">
        <v>204.82</v>
      </c>
      <c r="U3" s="1">
        <f>T3*S3</f>
        <v>6144.5999999999995</v>
      </c>
      <c r="V3" s="2">
        <v>91066929</v>
      </c>
      <c r="W3" s="2" t="s">
        <v>38</v>
      </c>
      <c r="X3" s="2">
        <v>30355643</v>
      </c>
      <c r="Y3" s="2">
        <v>30355643</v>
      </c>
      <c r="Z3" s="2">
        <f>X3/S3</f>
        <v>1011854.7666666667</v>
      </c>
      <c r="AA3" s="64">
        <f>_xlfn.CEILING.MATH(Z3)</f>
        <v>1011855</v>
      </c>
      <c r="AB3" s="2"/>
      <c r="AC3" s="60">
        <v>44378</v>
      </c>
      <c r="AD3" s="60">
        <v>44651</v>
      </c>
      <c r="AE3" s="60">
        <v>45016</v>
      </c>
      <c r="AF3" s="65" t="s">
        <v>66</v>
      </c>
    </row>
    <row r="4" spans="1:32" ht="113.25" customHeight="1" x14ac:dyDescent="0.25">
      <c r="A4" s="58" t="s">
        <v>32</v>
      </c>
      <c r="B4" s="59" t="s">
        <v>28</v>
      </c>
      <c r="C4" s="60">
        <v>44267</v>
      </c>
      <c r="D4" s="60"/>
      <c r="E4" s="60"/>
      <c r="F4" s="61" t="s">
        <v>35</v>
      </c>
      <c r="G4" s="59" t="s">
        <v>54</v>
      </c>
      <c r="H4" s="62" t="s">
        <v>55</v>
      </c>
      <c r="I4" s="60">
        <v>44305</v>
      </c>
      <c r="J4" s="59" t="s">
        <v>46</v>
      </c>
      <c r="K4" s="37" t="s">
        <v>72</v>
      </c>
      <c r="L4" s="61" t="s">
        <v>31</v>
      </c>
      <c r="M4" s="2">
        <v>4514726372.6800003</v>
      </c>
      <c r="N4" s="1">
        <v>4514726372.6800003</v>
      </c>
      <c r="O4" s="1">
        <v>13544179118.040001</v>
      </c>
      <c r="P4" s="61" t="s">
        <v>34</v>
      </c>
      <c r="Q4" s="61" t="s">
        <v>47</v>
      </c>
      <c r="R4" s="63" t="s">
        <v>25</v>
      </c>
      <c r="S4" s="61">
        <v>60</v>
      </c>
      <c r="T4" s="1">
        <v>307.82</v>
      </c>
      <c r="U4" s="1">
        <f t="shared" ref="U4:U67" si="0">T4*S4</f>
        <v>18469.2</v>
      </c>
      <c r="V4" s="2">
        <v>44000322</v>
      </c>
      <c r="W4" s="2">
        <v>6360000</v>
      </c>
      <c r="X4" s="2">
        <v>4200000</v>
      </c>
      <c r="Y4" s="2">
        <v>4106774</v>
      </c>
      <c r="Z4" s="2">
        <f t="shared" ref="Z4:Z7" si="1">X4/S4</f>
        <v>70000</v>
      </c>
      <c r="AA4" s="64">
        <f t="shared" ref="AA4:AA7" si="2">_xlfn.CEILING.MATH(Z4)</f>
        <v>70000</v>
      </c>
      <c r="AB4" s="2"/>
      <c r="AC4" s="60">
        <v>44561</v>
      </c>
      <c r="AD4" s="60">
        <v>44926</v>
      </c>
      <c r="AE4" s="60">
        <v>45291</v>
      </c>
      <c r="AF4" s="65" t="s">
        <v>66</v>
      </c>
    </row>
    <row r="5" spans="1:32" ht="61.5" customHeight="1" x14ac:dyDescent="0.25">
      <c r="A5" s="58" t="s">
        <v>792</v>
      </c>
      <c r="B5" s="59" t="s">
        <v>793</v>
      </c>
      <c r="C5" s="60">
        <v>44267</v>
      </c>
      <c r="D5" s="60"/>
      <c r="E5" s="60"/>
      <c r="F5" s="61" t="s">
        <v>35</v>
      </c>
      <c r="G5" s="59" t="s">
        <v>794</v>
      </c>
      <c r="H5" s="62" t="s">
        <v>795</v>
      </c>
      <c r="I5" s="60">
        <v>44306</v>
      </c>
      <c r="J5" s="59" t="s">
        <v>796</v>
      </c>
      <c r="K5" s="37" t="s">
        <v>76</v>
      </c>
      <c r="L5" s="61" t="s">
        <v>797</v>
      </c>
      <c r="M5" s="2">
        <v>2756348412.52</v>
      </c>
      <c r="N5" s="1">
        <v>2446268314.8600001</v>
      </c>
      <c r="O5" s="1">
        <v>7958965139.8999996</v>
      </c>
      <c r="P5" s="61" t="s">
        <v>798</v>
      </c>
      <c r="Q5" s="61" t="s">
        <v>799</v>
      </c>
      <c r="R5" s="63" t="s">
        <v>25</v>
      </c>
      <c r="S5" s="61">
        <v>60</v>
      </c>
      <c r="T5" s="1">
        <v>201.97</v>
      </c>
      <c r="U5" s="1">
        <f t="shared" si="0"/>
        <v>12118.2</v>
      </c>
      <c r="V5" s="2">
        <f>W5+X5+Y5</f>
        <v>39406670</v>
      </c>
      <c r="W5" s="2">
        <v>13647316</v>
      </c>
      <c r="X5" s="2">
        <v>12112038</v>
      </c>
      <c r="Y5" s="2">
        <v>13647316</v>
      </c>
      <c r="Z5" s="2">
        <f t="shared" si="1"/>
        <v>201867.3</v>
      </c>
      <c r="AA5" s="64">
        <f t="shared" si="2"/>
        <v>201868</v>
      </c>
      <c r="AB5" s="2"/>
      <c r="AC5" s="60">
        <v>44530</v>
      </c>
      <c r="AD5" s="60">
        <v>44774</v>
      </c>
      <c r="AE5" s="60">
        <v>45108</v>
      </c>
      <c r="AF5" s="65" t="s">
        <v>66</v>
      </c>
    </row>
    <row r="6" spans="1:32" ht="44.25" customHeight="1" x14ac:dyDescent="0.25">
      <c r="A6" s="4" t="s">
        <v>39</v>
      </c>
      <c r="B6" s="59" t="s">
        <v>36</v>
      </c>
      <c r="C6" s="6">
        <v>44301</v>
      </c>
      <c r="D6" s="6"/>
      <c r="E6" s="6"/>
      <c r="F6" s="37" t="s">
        <v>35</v>
      </c>
      <c r="G6" s="5" t="s">
        <v>67</v>
      </c>
      <c r="H6" s="66" t="s">
        <v>68</v>
      </c>
      <c r="I6" s="6">
        <v>44368</v>
      </c>
      <c r="J6" s="5" t="s">
        <v>58</v>
      </c>
      <c r="K6" s="67" t="s">
        <v>72</v>
      </c>
      <c r="L6" s="9" t="s">
        <v>40</v>
      </c>
      <c r="M6" s="10">
        <v>234317302.96000001</v>
      </c>
      <c r="N6" s="36">
        <v>234317302.96000001</v>
      </c>
      <c r="O6" s="36">
        <v>702951908.88</v>
      </c>
      <c r="P6" s="9" t="s">
        <v>59</v>
      </c>
      <c r="Q6" s="9" t="s">
        <v>60</v>
      </c>
      <c r="R6" s="68" t="s">
        <v>41</v>
      </c>
      <c r="S6" s="9">
        <v>112</v>
      </c>
      <c r="T6" s="36">
        <v>1889.29</v>
      </c>
      <c r="U6" s="1">
        <f t="shared" si="0"/>
        <v>211600.47999999998</v>
      </c>
      <c r="V6" s="10">
        <v>372072</v>
      </c>
      <c r="W6" s="10">
        <v>124024</v>
      </c>
      <c r="X6" s="10">
        <v>124024</v>
      </c>
      <c r="Y6" s="10">
        <v>124024</v>
      </c>
      <c r="Z6" s="2">
        <f t="shared" si="1"/>
        <v>1107.3571428571429</v>
      </c>
      <c r="AA6" s="64">
        <f t="shared" si="2"/>
        <v>1108</v>
      </c>
      <c r="AB6" s="10"/>
      <c r="AC6" s="6">
        <v>44392</v>
      </c>
      <c r="AD6" s="6">
        <v>44652</v>
      </c>
      <c r="AE6" s="6">
        <v>45017</v>
      </c>
      <c r="AF6" s="65" t="s">
        <v>2508</v>
      </c>
    </row>
    <row r="7" spans="1:32" ht="44.25" customHeight="1" x14ac:dyDescent="0.25">
      <c r="A7" s="4" t="s">
        <v>42</v>
      </c>
      <c r="B7" s="59" t="s">
        <v>37</v>
      </c>
      <c r="C7" s="6">
        <v>44301</v>
      </c>
      <c r="D7" s="6"/>
      <c r="E7" s="6"/>
      <c r="F7" s="37" t="s">
        <v>35</v>
      </c>
      <c r="G7" s="5" t="s">
        <v>69</v>
      </c>
      <c r="H7" s="66" t="s">
        <v>70</v>
      </c>
      <c r="I7" s="6">
        <v>44368</v>
      </c>
      <c r="J7" s="5" t="s">
        <v>61</v>
      </c>
      <c r="K7" s="67" t="s">
        <v>72</v>
      </c>
      <c r="L7" s="9" t="s">
        <v>43</v>
      </c>
      <c r="M7" s="10">
        <v>188459323.84</v>
      </c>
      <c r="N7" s="36">
        <v>188459323.84</v>
      </c>
      <c r="O7" s="36">
        <v>565377971.51999998</v>
      </c>
      <c r="P7" s="9" t="s">
        <v>62</v>
      </c>
      <c r="Q7" s="9" t="s">
        <v>63</v>
      </c>
      <c r="R7" s="68" t="s">
        <v>41</v>
      </c>
      <c r="S7" s="9">
        <v>56</v>
      </c>
      <c r="T7" s="36">
        <v>1044.6400000000001</v>
      </c>
      <c r="U7" s="1">
        <f t="shared" si="0"/>
        <v>58499.840000000004</v>
      </c>
      <c r="V7" s="10">
        <v>541218</v>
      </c>
      <c r="W7" s="10">
        <v>180406</v>
      </c>
      <c r="X7" s="10">
        <v>180406</v>
      </c>
      <c r="Y7" s="10">
        <v>180406</v>
      </c>
      <c r="Z7" s="2">
        <f t="shared" si="1"/>
        <v>3221.5357142857142</v>
      </c>
      <c r="AA7" s="64">
        <f t="shared" si="2"/>
        <v>3222</v>
      </c>
      <c r="AB7" s="10"/>
      <c r="AC7" s="6">
        <v>44392</v>
      </c>
      <c r="AD7" s="6">
        <v>44652</v>
      </c>
      <c r="AE7" s="6">
        <v>45017</v>
      </c>
      <c r="AF7" s="65" t="s">
        <v>66</v>
      </c>
    </row>
    <row r="8" spans="1:32" ht="63" customHeight="1" x14ac:dyDescent="0.25">
      <c r="A8" s="4" t="s">
        <v>78</v>
      </c>
      <c r="B8" s="5" t="s">
        <v>77</v>
      </c>
      <c r="C8" s="6">
        <v>44432</v>
      </c>
      <c r="D8" s="6"/>
      <c r="E8" s="6"/>
      <c r="F8" s="37">
        <v>1416</v>
      </c>
      <c r="G8" s="5" t="s">
        <v>121</v>
      </c>
      <c r="H8" s="66" t="s">
        <v>123</v>
      </c>
      <c r="I8" s="6">
        <v>44453</v>
      </c>
      <c r="J8" s="5" t="s">
        <v>114</v>
      </c>
      <c r="K8" s="9" t="s">
        <v>115</v>
      </c>
      <c r="L8" s="9" t="s">
        <v>79</v>
      </c>
      <c r="M8" s="10">
        <v>235320541.12</v>
      </c>
      <c r="N8" s="36">
        <f>M8</f>
        <v>235320541.12</v>
      </c>
      <c r="O8" s="36">
        <f>N8</f>
        <v>235320541.12</v>
      </c>
      <c r="P8" s="9" t="s">
        <v>64</v>
      </c>
      <c r="Q8" s="9" t="s">
        <v>2499</v>
      </c>
      <c r="R8" s="68" t="s">
        <v>24</v>
      </c>
      <c r="S8" s="9">
        <v>1.5</v>
      </c>
      <c r="T8" s="36">
        <f>M8/V8</f>
        <v>6006.4</v>
      </c>
      <c r="U8" s="1">
        <f t="shared" si="0"/>
        <v>9009.5999999999985</v>
      </c>
      <c r="V8" s="10">
        <v>39178.300000000003</v>
      </c>
      <c r="W8" s="10">
        <v>31794</v>
      </c>
      <c r="X8" s="10">
        <v>7384.3</v>
      </c>
      <c r="Y8" s="10"/>
      <c r="Z8" s="2">
        <f t="shared" ref="Z8:Z34" si="3">V8/S8</f>
        <v>26118.866666666669</v>
      </c>
      <c r="AA8" s="64">
        <f t="shared" ref="AA8:AA67" si="4">_xlfn.CEILING.MATH(Z8)</f>
        <v>26119</v>
      </c>
      <c r="AB8" s="68"/>
      <c r="AC8" s="6">
        <v>44593</v>
      </c>
      <c r="AD8" s="6">
        <v>44682</v>
      </c>
      <c r="AE8" s="6"/>
      <c r="AF8" s="35" t="s">
        <v>66</v>
      </c>
    </row>
    <row r="9" spans="1:32" ht="44.25" customHeight="1" x14ac:dyDescent="0.25">
      <c r="A9" s="4" t="s">
        <v>81</v>
      </c>
      <c r="B9" s="5" t="s">
        <v>80</v>
      </c>
      <c r="C9" s="6">
        <v>44432</v>
      </c>
      <c r="D9" s="6"/>
      <c r="E9" s="6"/>
      <c r="F9" s="37">
        <v>1416</v>
      </c>
      <c r="G9" s="5" t="s">
        <v>122</v>
      </c>
      <c r="H9" s="66" t="s">
        <v>124</v>
      </c>
      <c r="I9" s="6">
        <v>44453</v>
      </c>
      <c r="J9" s="5" t="s">
        <v>116</v>
      </c>
      <c r="K9" s="9" t="s">
        <v>73</v>
      </c>
      <c r="L9" s="9" t="s">
        <v>82</v>
      </c>
      <c r="M9" s="10">
        <v>55488105</v>
      </c>
      <c r="N9" s="36">
        <v>44297910</v>
      </c>
      <c r="O9" s="36">
        <v>55488105</v>
      </c>
      <c r="P9" s="9" t="s">
        <v>23</v>
      </c>
      <c r="Q9" s="9" t="s">
        <v>75</v>
      </c>
      <c r="R9" s="68" t="s">
        <v>22</v>
      </c>
      <c r="S9" s="9">
        <v>20</v>
      </c>
      <c r="T9" s="36">
        <v>12.51</v>
      </c>
      <c r="U9" s="1">
        <f t="shared" si="0"/>
        <v>250.2</v>
      </c>
      <c r="V9" s="10">
        <v>4435500</v>
      </c>
      <c r="W9" s="10">
        <v>3541000</v>
      </c>
      <c r="X9" s="10">
        <v>894500</v>
      </c>
      <c r="Y9" s="10"/>
      <c r="Z9" s="2">
        <f t="shared" si="3"/>
        <v>221775</v>
      </c>
      <c r="AA9" s="64">
        <f t="shared" si="4"/>
        <v>221775</v>
      </c>
      <c r="AB9" s="37"/>
      <c r="AC9" s="6">
        <v>44593</v>
      </c>
      <c r="AD9" s="6">
        <v>44652</v>
      </c>
      <c r="AE9" s="6"/>
      <c r="AF9" s="65" t="s">
        <v>1489</v>
      </c>
    </row>
    <row r="10" spans="1:32" ht="44.25" customHeight="1" x14ac:dyDescent="0.25">
      <c r="A10" s="4" t="s">
        <v>85</v>
      </c>
      <c r="B10" s="5" t="s">
        <v>84</v>
      </c>
      <c r="C10" s="6">
        <v>44432</v>
      </c>
      <c r="D10" s="6"/>
      <c r="E10" s="6"/>
      <c r="F10" s="37">
        <v>1416</v>
      </c>
      <c r="G10" s="5" t="s">
        <v>141</v>
      </c>
      <c r="H10" s="66" t="s">
        <v>142</v>
      </c>
      <c r="I10" s="6">
        <v>44481</v>
      </c>
      <c r="J10" s="5" t="s">
        <v>143</v>
      </c>
      <c r="K10" s="37" t="s">
        <v>144</v>
      </c>
      <c r="L10" s="9" t="s">
        <v>83</v>
      </c>
      <c r="M10" s="10">
        <v>917378499</v>
      </c>
      <c r="N10" s="36">
        <v>651100223</v>
      </c>
      <c r="O10" s="36">
        <v>917378499</v>
      </c>
      <c r="P10" s="9" t="s">
        <v>145</v>
      </c>
      <c r="Q10" s="36" t="s">
        <v>126</v>
      </c>
      <c r="R10" s="68" t="s">
        <v>24</v>
      </c>
      <c r="S10" s="36">
        <v>20</v>
      </c>
      <c r="T10" s="36">
        <v>3559.87</v>
      </c>
      <c r="U10" s="1">
        <f t="shared" si="0"/>
        <v>71197.399999999994</v>
      </c>
      <c r="V10" s="10">
        <v>257700</v>
      </c>
      <c r="W10" s="10">
        <v>182900</v>
      </c>
      <c r="X10" s="10">
        <v>74800</v>
      </c>
      <c r="Y10" s="10"/>
      <c r="Z10" s="2">
        <f t="shared" si="3"/>
        <v>12885</v>
      </c>
      <c r="AA10" s="64">
        <f t="shared" si="4"/>
        <v>12885</v>
      </c>
      <c r="AB10" s="37"/>
      <c r="AC10" s="6">
        <v>44593</v>
      </c>
      <c r="AD10" s="6">
        <v>44681</v>
      </c>
      <c r="AE10" s="6"/>
      <c r="AF10" s="65" t="s">
        <v>66</v>
      </c>
    </row>
    <row r="11" spans="1:32" ht="63" x14ac:dyDescent="0.25">
      <c r="A11" s="4" t="s">
        <v>87</v>
      </c>
      <c r="B11" s="5" t="s">
        <v>86</v>
      </c>
      <c r="C11" s="6">
        <v>44432</v>
      </c>
      <c r="D11" s="6"/>
      <c r="E11" s="6"/>
      <c r="F11" s="37">
        <v>1416</v>
      </c>
      <c r="G11" s="5" t="s">
        <v>137</v>
      </c>
      <c r="H11" s="66" t="s">
        <v>138</v>
      </c>
      <c r="I11" s="6">
        <v>44481</v>
      </c>
      <c r="J11" s="5" t="s">
        <v>139</v>
      </c>
      <c r="K11" s="9" t="s">
        <v>115</v>
      </c>
      <c r="L11" s="9" t="s">
        <v>88</v>
      </c>
      <c r="M11" s="10">
        <v>993275973.13999999</v>
      </c>
      <c r="N11" s="36">
        <f>M11</f>
        <v>993275973.13999999</v>
      </c>
      <c r="O11" s="36">
        <f>N11</f>
        <v>993275973.13999999</v>
      </c>
      <c r="P11" s="9" t="s">
        <v>64</v>
      </c>
      <c r="Q11" s="9" t="s">
        <v>74</v>
      </c>
      <c r="R11" s="68" t="s">
        <v>24</v>
      </c>
      <c r="S11" s="9">
        <v>1.5</v>
      </c>
      <c r="T11" s="36">
        <f>M11/V11</f>
        <v>6006.44</v>
      </c>
      <c r="U11" s="1">
        <f t="shared" si="0"/>
        <v>9009.66</v>
      </c>
      <c r="V11" s="10">
        <v>165368.5</v>
      </c>
      <c r="W11" s="10">
        <v>134253</v>
      </c>
      <c r="X11" s="10">
        <v>31115.5</v>
      </c>
      <c r="Y11" s="10"/>
      <c r="Z11" s="2">
        <f t="shared" si="3"/>
        <v>110245.66666666667</v>
      </c>
      <c r="AA11" s="64">
        <f t="shared" si="4"/>
        <v>110246</v>
      </c>
      <c r="AB11" s="68"/>
      <c r="AC11" s="6">
        <v>44593</v>
      </c>
      <c r="AD11" s="6">
        <v>44682</v>
      </c>
      <c r="AE11" s="6"/>
      <c r="AF11" s="35" t="s">
        <v>66</v>
      </c>
    </row>
    <row r="12" spans="1:32" ht="94.5" x14ac:dyDescent="0.25">
      <c r="A12" s="4" t="s">
        <v>89</v>
      </c>
      <c r="B12" s="5" t="s">
        <v>90</v>
      </c>
      <c r="C12" s="6">
        <v>44432</v>
      </c>
      <c r="D12" s="6"/>
      <c r="E12" s="6"/>
      <c r="F12" s="37">
        <v>1416</v>
      </c>
      <c r="G12" s="5" t="s">
        <v>146</v>
      </c>
      <c r="H12" s="66" t="s">
        <v>147</v>
      </c>
      <c r="I12" s="6">
        <v>44475</v>
      </c>
      <c r="J12" s="5" t="s">
        <v>148</v>
      </c>
      <c r="K12" s="9" t="s">
        <v>149</v>
      </c>
      <c r="L12" s="9" t="s">
        <v>91</v>
      </c>
      <c r="M12" s="10">
        <v>726541131.69000006</v>
      </c>
      <c r="N12" s="36">
        <f>M12</f>
        <v>726541131.69000006</v>
      </c>
      <c r="O12" s="36">
        <f>N12</f>
        <v>726541131.69000006</v>
      </c>
      <c r="P12" s="9" t="s">
        <v>607</v>
      </c>
      <c r="Q12" s="9" t="s">
        <v>457</v>
      </c>
      <c r="R12" s="68" t="s">
        <v>24</v>
      </c>
      <c r="S12" s="9">
        <v>1.5</v>
      </c>
      <c r="T12" s="36">
        <f>M12/V12</f>
        <v>1212.97</v>
      </c>
      <c r="U12" s="1">
        <f t="shared" si="0"/>
        <v>1819.4549999999999</v>
      </c>
      <c r="V12" s="10">
        <v>598977</v>
      </c>
      <c r="W12" s="10">
        <v>400000</v>
      </c>
      <c r="X12" s="10">
        <v>198977</v>
      </c>
      <c r="Y12" s="10"/>
      <c r="Z12" s="2">
        <f t="shared" si="3"/>
        <v>399318</v>
      </c>
      <c r="AA12" s="64">
        <f t="shared" si="4"/>
        <v>399318</v>
      </c>
      <c r="AB12" s="68"/>
      <c r="AC12" s="6">
        <v>44593</v>
      </c>
      <c r="AD12" s="6">
        <v>44652</v>
      </c>
      <c r="AE12" s="6"/>
      <c r="AF12" s="35" t="s">
        <v>1552</v>
      </c>
    </row>
    <row r="13" spans="1:32" ht="44.25" customHeight="1" x14ac:dyDescent="0.25">
      <c r="A13" s="4" t="s">
        <v>94</v>
      </c>
      <c r="B13" s="5" t="s">
        <v>93</v>
      </c>
      <c r="C13" s="6">
        <v>44432</v>
      </c>
      <c r="D13" s="6"/>
      <c r="E13" s="6"/>
      <c r="F13" s="37">
        <v>1416</v>
      </c>
      <c r="G13" s="5" t="s">
        <v>159</v>
      </c>
      <c r="H13" s="66" t="s">
        <v>160</v>
      </c>
      <c r="I13" s="6">
        <v>44476</v>
      </c>
      <c r="J13" s="5" t="s">
        <v>161</v>
      </c>
      <c r="K13" s="37" t="s">
        <v>144</v>
      </c>
      <c r="L13" s="9" t="s">
        <v>92</v>
      </c>
      <c r="M13" s="10">
        <v>477378567</v>
      </c>
      <c r="N13" s="36">
        <v>338757229.19999999</v>
      </c>
      <c r="O13" s="36">
        <v>477378567</v>
      </c>
      <c r="P13" s="9" t="s">
        <v>145</v>
      </c>
      <c r="Q13" s="9" t="s">
        <v>126</v>
      </c>
      <c r="R13" s="68" t="s">
        <v>24</v>
      </c>
      <c r="S13" s="9">
        <v>20</v>
      </c>
      <c r="T13" s="36">
        <v>3559.87</v>
      </c>
      <c r="U13" s="1">
        <f t="shared" si="0"/>
        <v>71197.399999999994</v>
      </c>
      <c r="V13" s="10">
        <v>134100</v>
      </c>
      <c r="W13" s="10">
        <v>95160</v>
      </c>
      <c r="X13" s="10">
        <v>38940</v>
      </c>
      <c r="Y13" s="10"/>
      <c r="Z13" s="2">
        <f t="shared" si="3"/>
        <v>6705</v>
      </c>
      <c r="AA13" s="64">
        <f t="shared" si="4"/>
        <v>6705</v>
      </c>
      <c r="AB13" s="37"/>
      <c r="AC13" s="6">
        <v>44593</v>
      </c>
      <c r="AD13" s="6">
        <v>44681</v>
      </c>
      <c r="AE13" s="6"/>
      <c r="AF13" s="65" t="s">
        <v>66</v>
      </c>
    </row>
    <row r="14" spans="1:32" ht="44.25" customHeight="1" x14ac:dyDescent="0.25">
      <c r="A14" s="4" t="s">
        <v>96</v>
      </c>
      <c r="B14" s="5" t="s">
        <v>95</v>
      </c>
      <c r="C14" s="6">
        <v>44432</v>
      </c>
      <c r="D14" s="6"/>
      <c r="E14" s="6"/>
      <c r="F14" s="37">
        <v>1416</v>
      </c>
      <c r="G14" s="5" t="s">
        <v>150</v>
      </c>
      <c r="H14" s="66" t="s">
        <v>151</v>
      </c>
      <c r="I14" s="6">
        <v>44481</v>
      </c>
      <c r="J14" s="5" t="s">
        <v>152</v>
      </c>
      <c r="K14" s="37" t="s">
        <v>144</v>
      </c>
      <c r="L14" s="9" t="s">
        <v>92</v>
      </c>
      <c r="M14" s="10">
        <v>912679470.60000002</v>
      </c>
      <c r="N14" s="36">
        <v>647682747.79999995</v>
      </c>
      <c r="O14" s="36">
        <v>912679470.60000002</v>
      </c>
      <c r="P14" s="9" t="s">
        <v>145</v>
      </c>
      <c r="Q14" s="36" t="s">
        <v>126</v>
      </c>
      <c r="R14" s="68" t="s">
        <v>24</v>
      </c>
      <c r="S14" s="36">
        <v>20</v>
      </c>
      <c r="T14" s="36">
        <v>3559.87</v>
      </c>
      <c r="U14" s="1">
        <f t="shared" si="0"/>
        <v>71197.399999999994</v>
      </c>
      <c r="V14" s="10">
        <v>256380</v>
      </c>
      <c r="W14" s="10">
        <v>181940</v>
      </c>
      <c r="X14" s="10">
        <v>74440</v>
      </c>
      <c r="Y14" s="10"/>
      <c r="Z14" s="2">
        <f t="shared" si="3"/>
        <v>12819</v>
      </c>
      <c r="AA14" s="64">
        <f t="shared" si="4"/>
        <v>12819</v>
      </c>
      <c r="AB14" s="37"/>
      <c r="AC14" s="6">
        <v>44593</v>
      </c>
      <c r="AD14" s="6">
        <v>44681</v>
      </c>
      <c r="AE14" s="6"/>
      <c r="AF14" s="65" t="s">
        <v>66</v>
      </c>
    </row>
    <row r="15" spans="1:32" ht="121.5" customHeight="1" x14ac:dyDescent="0.25">
      <c r="A15" s="4" t="s">
        <v>99</v>
      </c>
      <c r="B15" s="5" t="s">
        <v>98</v>
      </c>
      <c r="C15" s="6">
        <v>44432</v>
      </c>
      <c r="D15" s="6"/>
      <c r="E15" s="6"/>
      <c r="F15" s="37">
        <v>1416</v>
      </c>
      <c r="G15" s="5" t="s">
        <v>153</v>
      </c>
      <c r="H15" s="66" t="s">
        <v>154</v>
      </c>
      <c r="I15" s="6">
        <v>44475</v>
      </c>
      <c r="J15" s="5" t="s">
        <v>130</v>
      </c>
      <c r="K15" s="9" t="s">
        <v>76</v>
      </c>
      <c r="L15" s="9" t="s">
        <v>97</v>
      </c>
      <c r="M15" s="10">
        <v>644584400</v>
      </c>
      <c r="N15" s="36">
        <f>M15</f>
        <v>644584400</v>
      </c>
      <c r="O15" s="36">
        <f>N15</f>
        <v>644584400</v>
      </c>
      <c r="P15" s="9" t="s">
        <v>131</v>
      </c>
      <c r="Q15" s="9" t="s">
        <v>132</v>
      </c>
      <c r="R15" s="68" t="s">
        <v>100</v>
      </c>
      <c r="S15" s="9">
        <v>1000</v>
      </c>
      <c r="T15" s="36">
        <f>M15/V15</f>
        <v>48.5</v>
      </c>
      <c r="U15" s="1">
        <f t="shared" si="0"/>
        <v>48500</v>
      </c>
      <c r="V15" s="10">
        <v>13290400</v>
      </c>
      <c r="W15" s="10">
        <v>13290400</v>
      </c>
      <c r="X15" s="10"/>
      <c r="Y15" s="10"/>
      <c r="Z15" s="2">
        <f t="shared" si="3"/>
        <v>13290.4</v>
      </c>
      <c r="AA15" s="64">
        <f t="shared" si="4"/>
        <v>13291</v>
      </c>
      <c r="AB15" s="68"/>
      <c r="AC15" s="6">
        <v>44576</v>
      </c>
      <c r="AD15" s="6"/>
      <c r="AE15" s="6"/>
      <c r="AF15" s="35" t="s">
        <v>1489</v>
      </c>
    </row>
    <row r="16" spans="1:32" ht="44.25" customHeight="1" x14ac:dyDescent="0.25">
      <c r="A16" s="4" t="s">
        <v>103</v>
      </c>
      <c r="B16" s="5" t="s">
        <v>102</v>
      </c>
      <c r="C16" s="6">
        <v>44432</v>
      </c>
      <c r="D16" s="6"/>
      <c r="E16" s="6"/>
      <c r="F16" s="37">
        <v>1416</v>
      </c>
      <c r="G16" s="5" t="s">
        <v>119</v>
      </c>
      <c r="H16" s="66" t="s">
        <v>120</v>
      </c>
      <c r="I16" s="6">
        <v>44456</v>
      </c>
      <c r="J16" s="5" t="s">
        <v>117</v>
      </c>
      <c r="K16" s="9" t="s">
        <v>73</v>
      </c>
      <c r="L16" s="9" t="s">
        <v>101</v>
      </c>
      <c r="M16" s="10">
        <v>107012720</v>
      </c>
      <c r="N16" s="36">
        <v>89507400</v>
      </c>
      <c r="O16" s="36">
        <v>107012720</v>
      </c>
      <c r="P16" s="9" t="s">
        <v>23</v>
      </c>
      <c r="Q16" s="9" t="s">
        <v>118</v>
      </c>
      <c r="R16" s="68" t="s">
        <v>22</v>
      </c>
      <c r="S16" s="9">
        <v>2000</v>
      </c>
      <c r="T16" s="36">
        <v>12.38</v>
      </c>
      <c r="U16" s="1">
        <f t="shared" si="0"/>
        <v>24760</v>
      </c>
      <c r="V16" s="10">
        <v>8644000</v>
      </c>
      <c r="W16" s="10">
        <v>7230000</v>
      </c>
      <c r="X16" s="10">
        <v>1414000</v>
      </c>
      <c r="Y16" s="10">
        <v>0</v>
      </c>
      <c r="Z16" s="2">
        <f t="shared" si="3"/>
        <v>4322</v>
      </c>
      <c r="AA16" s="64">
        <f t="shared" si="4"/>
        <v>4322</v>
      </c>
      <c r="AB16" s="37"/>
      <c r="AC16" s="6">
        <v>44593</v>
      </c>
      <c r="AD16" s="6">
        <v>44652</v>
      </c>
      <c r="AE16" s="6"/>
      <c r="AF16" s="65" t="s">
        <v>66</v>
      </c>
    </row>
    <row r="17" spans="1:32" ht="44.25" customHeight="1" x14ac:dyDescent="0.25">
      <c r="A17" s="4" t="s">
        <v>387</v>
      </c>
      <c r="B17" s="5" t="s">
        <v>388</v>
      </c>
      <c r="C17" s="6">
        <v>44432</v>
      </c>
      <c r="D17" s="6"/>
      <c r="E17" s="6"/>
      <c r="F17" s="37">
        <v>1416</v>
      </c>
      <c r="G17" s="5" t="s">
        <v>389</v>
      </c>
      <c r="H17" s="66" t="s">
        <v>390</v>
      </c>
      <c r="I17" s="6">
        <v>44477</v>
      </c>
      <c r="J17" s="5" t="s">
        <v>391</v>
      </c>
      <c r="K17" s="37" t="s">
        <v>72</v>
      </c>
      <c r="L17" s="9" t="s">
        <v>392</v>
      </c>
      <c r="M17" s="36">
        <v>889024042.79999995</v>
      </c>
      <c r="N17" s="36">
        <v>977745908.39999998</v>
      </c>
      <c r="O17" s="36">
        <v>977745908.39999998</v>
      </c>
      <c r="P17" s="9" t="s">
        <v>57</v>
      </c>
      <c r="Q17" s="9" t="s">
        <v>126</v>
      </c>
      <c r="R17" s="68" t="s">
        <v>24</v>
      </c>
      <c r="S17" s="9">
        <v>10</v>
      </c>
      <c r="T17" s="36">
        <v>25791.239999999998</v>
      </c>
      <c r="U17" s="1">
        <f t="shared" si="0"/>
        <v>257912.39999999997</v>
      </c>
      <c r="V17" s="10">
        <v>37910</v>
      </c>
      <c r="W17" s="10">
        <v>37910</v>
      </c>
      <c r="X17" s="10"/>
      <c r="Y17" s="10"/>
      <c r="Z17" s="2">
        <f t="shared" si="3"/>
        <v>3791</v>
      </c>
      <c r="AA17" s="64">
        <f t="shared" si="4"/>
        <v>3791</v>
      </c>
      <c r="AB17" s="37"/>
      <c r="AC17" s="6">
        <v>44593</v>
      </c>
      <c r="AD17" s="6"/>
      <c r="AE17" s="6"/>
      <c r="AF17" s="65" t="s">
        <v>66</v>
      </c>
    </row>
    <row r="18" spans="1:32" ht="44.25" customHeight="1" x14ac:dyDescent="0.25">
      <c r="A18" s="4" t="s">
        <v>393</v>
      </c>
      <c r="B18" s="5" t="s">
        <v>394</v>
      </c>
      <c r="C18" s="6">
        <v>44432</v>
      </c>
      <c r="D18" s="6"/>
      <c r="E18" s="6"/>
      <c r="F18" s="37">
        <v>1416</v>
      </c>
      <c r="G18" s="5" t="s">
        <v>395</v>
      </c>
      <c r="H18" s="66" t="s">
        <v>396</v>
      </c>
      <c r="I18" s="6">
        <v>44477</v>
      </c>
      <c r="J18" s="5" t="s">
        <v>397</v>
      </c>
      <c r="K18" s="37" t="s">
        <v>72</v>
      </c>
      <c r="L18" s="9" t="s">
        <v>392</v>
      </c>
      <c r="M18" s="10">
        <v>988062404.39999998</v>
      </c>
      <c r="N18" s="36">
        <v>1086842853.5999999</v>
      </c>
      <c r="O18" s="36">
        <v>1086842853.5999999</v>
      </c>
      <c r="P18" s="9" t="s">
        <v>57</v>
      </c>
      <c r="Q18" s="9" t="s">
        <v>126</v>
      </c>
      <c r="R18" s="68" t="s">
        <v>24</v>
      </c>
      <c r="S18" s="9">
        <v>10</v>
      </c>
      <c r="T18" s="36">
        <v>25791.239999999998</v>
      </c>
      <c r="U18" s="1">
        <f t="shared" si="0"/>
        <v>257912.39999999997</v>
      </c>
      <c r="V18" s="10">
        <v>42140</v>
      </c>
      <c r="W18" s="10">
        <v>42140</v>
      </c>
      <c r="X18" s="10"/>
      <c r="Y18" s="10"/>
      <c r="Z18" s="2">
        <f t="shared" si="3"/>
        <v>4214</v>
      </c>
      <c r="AA18" s="64">
        <f t="shared" si="4"/>
        <v>4214</v>
      </c>
      <c r="AB18" s="37"/>
      <c r="AC18" s="6">
        <v>44593</v>
      </c>
      <c r="AD18" s="6"/>
      <c r="AE18" s="6"/>
      <c r="AF18" s="65" t="s">
        <v>66</v>
      </c>
    </row>
    <row r="19" spans="1:32" ht="44.25" customHeight="1" x14ac:dyDescent="0.25">
      <c r="A19" s="4" t="s">
        <v>398</v>
      </c>
      <c r="B19" s="5" t="s">
        <v>399</v>
      </c>
      <c r="C19" s="6">
        <v>44432</v>
      </c>
      <c r="D19" s="6"/>
      <c r="E19" s="6"/>
      <c r="F19" s="37">
        <v>1416</v>
      </c>
      <c r="G19" s="5" t="s">
        <v>400</v>
      </c>
      <c r="H19" s="66" t="s">
        <v>401</v>
      </c>
      <c r="I19" s="6">
        <v>44477</v>
      </c>
      <c r="J19" s="5" t="s">
        <v>402</v>
      </c>
      <c r="K19" s="37" t="s">
        <v>72</v>
      </c>
      <c r="L19" s="9" t="s">
        <v>44</v>
      </c>
      <c r="M19" s="10">
        <v>867875226</v>
      </c>
      <c r="N19" s="36">
        <v>946496958.30999994</v>
      </c>
      <c r="O19" s="36">
        <v>946496958.30999994</v>
      </c>
      <c r="P19" s="9" t="s">
        <v>57</v>
      </c>
      <c r="Q19" s="9" t="s">
        <v>126</v>
      </c>
      <c r="R19" s="68" t="s">
        <v>24</v>
      </c>
      <c r="S19" s="9">
        <v>10</v>
      </c>
      <c r="T19" s="36">
        <v>25791.239999935689</v>
      </c>
      <c r="U19" s="1">
        <f t="shared" si="0"/>
        <v>257912.39999935689</v>
      </c>
      <c r="V19" s="69">
        <v>36698.389000000003</v>
      </c>
      <c r="W19" s="69">
        <v>36698.389000000003</v>
      </c>
      <c r="X19" s="10"/>
      <c r="Y19" s="10"/>
      <c r="Z19" s="2">
        <f t="shared" si="3"/>
        <v>3669.8389000000002</v>
      </c>
      <c r="AA19" s="64">
        <f t="shared" si="4"/>
        <v>3670</v>
      </c>
      <c r="AB19" s="37"/>
      <c r="AC19" s="6">
        <v>44593</v>
      </c>
      <c r="AD19" s="6"/>
      <c r="AE19" s="6"/>
      <c r="AF19" s="65" t="s">
        <v>66</v>
      </c>
    </row>
    <row r="20" spans="1:32" ht="94.5" customHeight="1" x14ac:dyDescent="0.25">
      <c r="A20" s="4" t="s">
        <v>106</v>
      </c>
      <c r="B20" s="5" t="s">
        <v>105</v>
      </c>
      <c r="C20" s="6">
        <v>44432</v>
      </c>
      <c r="D20" s="6"/>
      <c r="E20" s="6"/>
      <c r="F20" s="37">
        <v>1416</v>
      </c>
      <c r="G20" s="5" t="s">
        <v>165</v>
      </c>
      <c r="H20" s="66" t="s">
        <v>166</v>
      </c>
      <c r="I20" s="6">
        <v>44475</v>
      </c>
      <c r="J20" s="5" t="s">
        <v>128</v>
      </c>
      <c r="K20" s="9" t="s">
        <v>76</v>
      </c>
      <c r="L20" s="9" t="s">
        <v>104</v>
      </c>
      <c r="M20" s="10">
        <v>2930740060.5</v>
      </c>
      <c r="N20" s="36">
        <f>M20</f>
        <v>2930740060.5</v>
      </c>
      <c r="O20" s="36">
        <v>5861480121</v>
      </c>
      <c r="P20" s="9" t="s">
        <v>71</v>
      </c>
      <c r="Q20" s="9" t="s">
        <v>129</v>
      </c>
      <c r="R20" s="68" t="s">
        <v>24</v>
      </c>
      <c r="S20" s="9">
        <v>15</v>
      </c>
      <c r="T20" s="36">
        <f>M20/V20</f>
        <v>2944.55</v>
      </c>
      <c r="U20" s="1">
        <f t="shared" si="0"/>
        <v>44168.25</v>
      </c>
      <c r="V20" s="10">
        <v>995310</v>
      </c>
      <c r="W20" s="10">
        <v>497655</v>
      </c>
      <c r="X20" s="10">
        <v>181245</v>
      </c>
      <c r="Y20" s="10">
        <v>316410</v>
      </c>
      <c r="Z20" s="2">
        <f t="shared" si="3"/>
        <v>66354</v>
      </c>
      <c r="AA20" s="64">
        <f t="shared" si="4"/>
        <v>66354</v>
      </c>
      <c r="AB20" s="10"/>
      <c r="AC20" s="6">
        <v>44681</v>
      </c>
      <c r="AD20" s="6">
        <v>44941</v>
      </c>
      <c r="AE20" s="6">
        <v>45046</v>
      </c>
      <c r="AF20" s="35" t="s">
        <v>66</v>
      </c>
    </row>
    <row r="21" spans="1:32" ht="63" customHeight="1" x14ac:dyDescent="0.25">
      <c r="A21" s="4" t="s">
        <v>108</v>
      </c>
      <c r="B21" s="5" t="s">
        <v>109</v>
      </c>
      <c r="C21" s="6">
        <v>44446</v>
      </c>
      <c r="D21" s="6"/>
      <c r="E21" s="6"/>
      <c r="F21" s="37" t="s">
        <v>35</v>
      </c>
      <c r="G21" s="5" t="s">
        <v>162</v>
      </c>
      <c r="H21" s="66" t="s">
        <v>163</v>
      </c>
      <c r="I21" s="6">
        <v>44476</v>
      </c>
      <c r="J21" s="5" t="s">
        <v>164</v>
      </c>
      <c r="K21" s="9" t="s">
        <v>72</v>
      </c>
      <c r="L21" s="9" t="s">
        <v>107</v>
      </c>
      <c r="M21" s="10">
        <v>493873856.39999998</v>
      </c>
      <c r="N21" s="36">
        <f>M21</f>
        <v>493873856.39999998</v>
      </c>
      <c r="O21" s="36">
        <v>493873856.39999998</v>
      </c>
      <c r="P21" s="9" t="s">
        <v>158</v>
      </c>
      <c r="Q21" s="9" t="s">
        <v>140</v>
      </c>
      <c r="R21" s="68" t="s">
        <v>33</v>
      </c>
      <c r="S21" s="9" t="s">
        <v>2556</v>
      </c>
      <c r="T21" s="36">
        <v>37.86</v>
      </c>
      <c r="U21" s="1" t="e">
        <f t="shared" si="0"/>
        <v>#VALUE!</v>
      </c>
      <c r="V21" s="10">
        <v>13044740</v>
      </c>
      <c r="W21" s="10">
        <v>13044740</v>
      </c>
      <c r="X21" s="10"/>
      <c r="Y21" s="10"/>
      <c r="Z21" s="2">
        <v>108706.17</v>
      </c>
      <c r="AA21" s="64">
        <f t="shared" si="4"/>
        <v>108707</v>
      </c>
      <c r="AB21" s="68"/>
      <c r="AC21" s="6">
        <v>44576</v>
      </c>
      <c r="AD21" s="6"/>
      <c r="AE21" s="6"/>
      <c r="AF21" s="35" t="s">
        <v>1489</v>
      </c>
    </row>
    <row r="22" spans="1:32" ht="63" customHeight="1" x14ac:dyDescent="0.25">
      <c r="A22" s="4" t="s">
        <v>111</v>
      </c>
      <c r="B22" s="5" t="s">
        <v>110</v>
      </c>
      <c r="C22" s="6">
        <v>44446</v>
      </c>
      <c r="D22" s="6"/>
      <c r="E22" s="6"/>
      <c r="F22" s="37" t="s">
        <v>35</v>
      </c>
      <c r="G22" s="5" t="s">
        <v>134</v>
      </c>
      <c r="H22" s="66" t="s">
        <v>135</v>
      </c>
      <c r="I22" s="6">
        <v>44477</v>
      </c>
      <c r="J22" s="5" t="s">
        <v>136</v>
      </c>
      <c r="K22" s="9" t="s">
        <v>72</v>
      </c>
      <c r="L22" s="9" t="s">
        <v>107</v>
      </c>
      <c r="M22" s="10">
        <v>492055062</v>
      </c>
      <c r="N22" s="36">
        <f>M22</f>
        <v>492055062</v>
      </c>
      <c r="O22" s="36">
        <v>492055062</v>
      </c>
      <c r="P22" s="9" t="s">
        <v>158</v>
      </c>
      <c r="Q22" s="9" t="s">
        <v>140</v>
      </c>
      <c r="R22" s="68" t="s">
        <v>33</v>
      </c>
      <c r="S22" s="9" t="s">
        <v>2556</v>
      </c>
      <c r="T22" s="36">
        <f>M22/V22</f>
        <v>37.86</v>
      </c>
      <c r="U22" s="1" t="e">
        <f t="shared" si="0"/>
        <v>#VALUE!</v>
      </c>
      <c r="V22" s="10">
        <v>12996700</v>
      </c>
      <c r="W22" s="10">
        <v>12996700</v>
      </c>
      <c r="X22" s="10"/>
      <c r="Y22" s="10"/>
      <c r="Z22" s="2">
        <v>108305.83</v>
      </c>
      <c r="AA22" s="64">
        <f t="shared" si="4"/>
        <v>108306</v>
      </c>
      <c r="AB22" s="68"/>
      <c r="AC22" s="6">
        <v>44576</v>
      </c>
      <c r="AD22" s="6"/>
      <c r="AE22" s="6"/>
      <c r="AF22" s="35" t="s">
        <v>1489</v>
      </c>
    </row>
    <row r="23" spans="1:32" ht="63" customHeight="1" x14ac:dyDescent="0.25">
      <c r="A23" s="4" t="s">
        <v>113</v>
      </c>
      <c r="B23" s="5" t="s">
        <v>112</v>
      </c>
      <c r="C23" s="6">
        <v>44446</v>
      </c>
      <c r="D23" s="6"/>
      <c r="E23" s="6"/>
      <c r="F23" s="37" t="s">
        <v>35</v>
      </c>
      <c r="G23" s="5" t="s">
        <v>155</v>
      </c>
      <c r="H23" s="66" t="s">
        <v>156</v>
      </c>
      <c r="I23" s="6">
        <v>44476</v>
      </c>
      <c r="J23" s="5" t="s">
        <v>157</v>
      </c>
      <c r="K23" s="9" t="s">
        <v>72</v>
      </c>
      <c r="L23" s="9" t="s">
        <v>107</v>
      </c>
      <c r="M23" s="10">
        <v>497500655.10000002</v>
      </c>
      <c r="N23" s="36">
        <f>M23</f>
        <v>497500655.10000002</v>
      </c>
      <c r="O23" s="36">
        <v>497500655.10000002</v>
      </c>
      <c r="P23" s="9" t="s">
        <v>158</v>
      </c>
      <c r="Q23" s="9" t="s">
        <v>140</v>
      </c>
      <c r="R23" s="68" t="s">
        <v>33</v>
      </c>
      <c r="S23" s="9" t="s">
        <v>2556</v>
      </c>
      <c r="T23" s="36">
        <f>M23/V23</f>
        <v>37.86</v>
      </c>
      <c r="U23" s="1" t="e">
        <f t="shared" si="0"/>
        <v>#VALUE!</v>
      </c>
      <c r="V23" s="10">
        <v>13140535</v>
      </c>
      <c r="W23" s="10">
        <v>13140535</v>
      </c>
      <c r="X23" s="10"/>
      <c r="Y23" s="10"/>
      <c r="Z23" s="2">
        <v>109504.46</v>
      </c>
      <c r="AA23" s="64">
        <f t="shared" si="4"/>
        <v>109505</v>
      </c>
      <c r="AB23" s="68"/>
      <c r="AC23" s="6">
        <v>44576</v>
      </c>
      <c r="AD23" s="6"/>
      <c r="AE23" s="6"/>
      <c r="AF23" s="35" t="s">
        <v>1489</v>
      </c>
    </row>
    <row r="24" spans="1:32" ht="150" customHeight="1" x14ac:dyDescent="0.25">
      <c r="A24" s="4" t="s">
        <v>192</v>
      </c>
      <c r="B24" s="5" t="s">
        <v>168</v>
      </c>
      <c r="C24" s="6">
        <v>44526</v>
      </c>
      <c r="D24" s="6"/>
      <c r="E24" s="6"/>
      <c r="F24" s="37">
        <v>1416</v>
      </c>
      <c r="G24" s="5" t="s">
        <v>709</v>
      </c>
      <c r="H24" s="70" t="s">
        <v>708</v>
      </c>
      <c r="I24" s="6">
        <v>44557</v>
      </c>
      <c r="J24" s="5" t="s">
        <v>455</v>
      </c>
      <c r="K24" s="9" t="s">
        <v>73</v>
      </c>
      <c r="L24" s="9" t="s">
        <v>180</v>
      </c>
      <c r="M24" s="10">
        <v>712977738</v>
      </c>
      <c r="N24" s="36">
        <f t="shared" ref="N24:N32" si="5">M24</f>
        <v>712977738</v>
      </c>
      <c r="O24" s="36">
        <v>1425955476</v>
      </c>
      <c r="P24" s="9" t="s">
        <v>443</v>
      </c>
      <c r="Q24" s="9" t="s">
        <v>444</v>
      </c>
      <c r="R24" s="68" t="s">
        <v>22</v>
      </c>
      <c r="S24" s="9">
        <v>500</v>
      </c>
      <c r="T24" s="36">
        <f>M24/V24</f>
        <v>3.63</v>
      </c>
      <c r="U24" s="1">
        <f t="shared" si="0"/>
        <v>1815</v>
      </c>
      <c r="V24" s="10">
        <f>W24+X24+Y24</f>
        <v>196412600</v>
      </c>
      <c r="W24" s="68">
        <v>11520500</v>
      </c>
      <c r="X24" s="68">
        <v>86685800</v>
      </c>
      <c r="Y24" s="10">
        <v>98206300</v>
      </c>
      <c r="Z24" s="2">
        <f t="shared" si="3"/>
        <v>392825.2</v>
      </c>
      <c r="AA24" s="64">
        <f t="shared" si="4"/>
        <v>392826</v>
      </c>
      <c r="AB24" s="68"/>
      <c r="AC24" s="6">
        <v>44607</v>
      </c>
      <c r="AD24" s="6">
        <v>44743</v>
      </c>
      <c r="AE24" s="6">
        <v>45108</v>
      </c>
      <c r="AF24" s="35" t="s">
        <v>66</v>
      </c>
    </row>
    <row r="25" spans="1:32" ht="157.5" x14ac:dyDescent="0.25">
      <c r="A25" s="4" t="s">
        <v>193</v>
      </c>
      <c r="B25" s="5" t="s">
        <v>169</v>
      </c>
      <c r="C25" s="6">
        <v>44526</v>
      </c>
      <c r="D25" s="6"/>
      <c r="E25" s="6"/>
      <c r="F25" s="37">
        <v>1416</v>
      </c>
      <c r="G25" s="5" t="s">
        <v>711</v>
      </c>
      <c r="H25" s="70" t="s">
        <v>710</v>
      </c>
      <c r="I25" s="6">
        <v>44554</v>
      </c>
      <c r="J25" s="5" t="s">
        <v>441</v>
      </c>
      <c r="K25" s="9" t="s">
        <v>73</v>
      </c>
      <c r="L25" s="9" t="s">
        <v>181</v>
      </c>
      <c r="M25" s="10">
        <v>872173070.91999996</v>
      </c>
      <c r="N25" s="36">
        <f t="shared" si="5"/>
        <v>872173070.91999996</v>
      </c>
      <c r="O25" s="36">
        <v>1744346141.8399999</v>
      </c>
      <c r="P25" s="9" t="s">
        <v>445</v>
      </c>
      <c r="Q25" s="9" t="s">
        <v>446</v>
      </c>
      <c r="R25" s="68" t="s">
        <v>22</v>
      </c>
      <c r="S25" s="9" t="s">
        <v>2557</v>
      </c>
      <c r="T25" s="36">
        <f>M25/V25</f>
        <v>5.3649999999999993</v>
      </c>
      <c r="U25" s="1" t="e">
        <f t="shared" si="0"/>
        <v>#VALUE!</v>
      </c>
      <c r="V25" s="10">
        <f>W25+X25+Y25</f>
        <v>162567208</v>
      </c>
      <c r="W25" s="68">
        <v>33894400</v>
      </c>
      <c r="X25" s="68">
        <v>47389204</v>
      </c>
      <c r="Y25" s="10">
        <v>81283604</v>
      </c>
      <c r="Z25" s="71" t="s">
        <v>2558</v>
      </c>
      <c r="AA25" s="72" t="s">
        <v>2559</v>
      </c>
      <c r="AB25" s="68"/>
      <c r="AC25" s="6">
        <v>44607</v>
      </c>
      <c r="AD25" s="6">
        <v>44743</v>
      </c>
      <c r="AE25" s="6">
        <v>45108</v>
      </c>
      <c r="AF25" s="35" t="s">
        <v>66</v>
      </c>
    </row>
    <row r="26" spans="1:32" ht="252" customHeight="1" x14ac:dyDescent="0.25">
      <c r="A26" s="4" t="s">
        <v>194</v>
      </c>
      <c r="B26" s="5" t="s">
        <v>170</v>
      </c>
      <c r="C26" s="6">
        <v>44526</v>
      </c>
      <c r="D26" s="6"/>
      <c r="E26" s="6"/>
      <c r="F26" s="37">
        <v>1416</v>
      </c>
      <c r="G26" s="5" t="s">
        <v>713</v>
      </c>
      <c r="H26" s="70" t="s">
        <v>712</v>
      </c>
      <c r="I26" s="6">
        <v>44554</v>
      </c>
      <c r="J26" s="5" t="s">
        <v>442</v>
      </c>
      <c r="K26" s="9" t="s">
        <v>73</v>
      </c>
      <c r="L26" s="9" t="s">
        <v>182</v>
      </c>
      <c r="M26" s="10">
        <v>1770314931.8399999</v>
      </c>
      <c r="N26" s="36">
        <f t="shared" si="5"/>
        <v>1770314931.8399999</v>
      </c>
      <c r="O26" s="36">
        <v>5591158343.6800003</v>
      </c>
      <c r="P26" s="9" t="s">
        <v>443</v>
      </c>
      <c r="Q26" s="9" t="s">
        <v>444</v>
      </c>
      <c r="R26" s="68" t="s">
        <v>22</v>
      </c>
      <c r="S26" s="9">
        <v>1000</v>
      </c>
      <c r="T26" s="36">
        <f>M26/V26</f>
        <v>2.3050487773008803</v>
      </c>
      <c r="U26" s="1">
        <f t="shared" si="0"/>
        <v>2305.0487773008804</v>
      </c>
      <c r="V26" s="10">
        <f>W26+X26+Y26</f>
        <v>768016256</v>
      </c>
      <c r="W26" s="68">
        <v>140833000</v>
      </c>
      <c r="X26" s="68">
        <v>243175128</v>
      </c>
      <c r="Y26" s="10">
        <v>384008128</v>
      </c>
      <c r="Z26" s="2">
        <f t="shared" si="3"/>
        <v>768016.25600000005</v>
      </c>
      <c r="AA26" s="64">
        <f t="shared" si="4"/>
        <v>768017</v>
      </c>
      <c r="AB26" s="68"/>
      <c r="AC26" s="6">
        <v>44607</v>
      </c>
      <c r="AD26" s="6">
        <v>44743</v>
      </c>
      <c r="AE26" s="6">
        <v>45108</v>
      </c>
      <c r="AF26" s="35" t="s">
        <v>66</v>
      </c>
    </row>
    <row r="27" spans="1:32" ht="78.75" customHeight="1" x14ac:dyDescent="0.25">
      <c r="A27" s="4" t="s">
        <v>195</v>
      </c>
      <c r="B27" s="5" t="s">
        <v>171</v>
      </c>
      <c r="C27" s="6">
        <v>44526</v>
      </c>
      <c r="D27" s="6"/>
      <c r="E27" s="6"/>
      <c r="F27" s="37">
        <v>1416</v>
      </c>
      <c r="G27" s="5" t="s">
        <v>467</v>
      </c>
      <c r="H27" s="66" t="s">
        <v>466</v>
      </c>
      <c r="I27" s="6">
        <v>44547</v>
      </c>
      <c r="J27" s="5" t="s">
        <v>344</v>
      </c>
      <c r="K27" s="9" t="s">
        <v>76</v>
      </c>
      <c r="L27" s="9" t="s">
        <v>183</v>
      </c>
      <c r="M27" s="10">
        <v>184688240</v>
      </c>
      <c r="N27" s="36">
        <f t="shared" si="5"/>
        <v>184688240</v>
      </c>
      <c r="O27" s="36">
        <f t="shared" ref="O27:O32" si="6">N27</f>
        <v>184688240</v>
      </c>
      <c r="P27" s="9" t="s">
        <v>131</v>
      </c>
      <c r="Q27" s="9" t="s">
        <v>349</v>
      </c>
      <c r="R27" s="68" t="s">
        <v>26</v>
      </c>
      <c r="S27" s="9">
        <v>500</v>
      </c>
      <c r="T27" s="36">
        <f>M27/V27</f>
        <v>51.04</v>
      </c>
      <c r="U27" s="1">
        <f t="shared" si="0"/>
        <v>25520</v>
      </c>
      <c r="V27" s="10">
        <v>3618500</v>
      </c>
      <c r="W27" s="68"/>
      <c r="X27" s="68"/>
      <c r="Y27" s="10"/>
      <c r="Z27" s="2">
        <f t="shared" si="3"/>
        <v>7237</v>
      </c>
      <c r="AA27" s="64">
        <f t="shared" si="4"/>
        <v>7237</v>
      </c>
      <c r="AB27" s="68"/>
      <c r="AC27" s="6">
        <v>44682</v>
      </c>
      <c r="AD27" s="6"/>
      <c r="AE27" s="6"/>
      <c r="AF27" s="35" t="s">
        <v>66</v>
      </c>
    </row>
    <row r="28" spans="1:32" ht="75" x14ac:dyDescent="0.25">
      <c r="A28" s="4" t="s">
        <v>196</v>
      </c>
      <c r="B28" s="5" t="s">
        <v>172</v>
      </c>
      <c r="C28" s="6">
        <v>44526</v>
      </c>
      <c r="D28" s="6"/>
      <c r="E28" s="6"/>
      <c r="F28" s="37">
        <v>1416</v>
      </c>
      <c r="G28" s="5" t="s">
        <v>715</v>
      </c>
      <c r="H28" s="70" t="s">
        <v>714</v>
      </c>
      <c r="I28" s="6">
        <v>44557</v>
      </c>
      <c r="J28" s="5" t="s">
        <v>599</v>
      </c>
      <c r="K28" s="9" t="s">
        <v>73</v>
      </c>
      <c r="L28" s="9" t="s">
        <v>184</v>
      </c>
      <c r="M28" s="10">
        <v>581087212</v>
      </c>
      <c r="N28" s="36">
        <f t="shared" si="5"/>
        <v>581087212</v>
      </c>
      <c r="O28" s="36">
        <f t="shared" si="6"/>
        <v>581087212</v>
      </c>
      <c r="P28" s="9" t="s">
        <v>600</v>
      </c>
      <c r="Q28" s="9" t="s">
        <v>591</v>
      </c>
      <c r="R28" s="68" t="s">
        <v>26</v>
      </c>
      <c r="S28" s="9">
        <v>400</v>
      </c>
      <c r="T28" s="36">
        <f>M28/V28</f>
        <v>175.81</v>
      </c>
      <c r="U28" s="1">
        <f t="shared" si="0"/>
        <v>70324</v>
      </c>
      <c r="V28" s="10">
        <f>W28+X28</f>
        <v>3305200</v>
      </c>
      <c r="W28" s="68">
        <v>2496000</v>
      </c>
      <c r="X28" s="68">
        <v>809200</v>
      </c>
      <c r="Y28" s="10"/>
      <c r="Z28" s="2">
        <f t="shared" si="3"/>
        <v>8263</v>
      </c>
      <c r="AA28" s="64">
        <f t="shared" si="4"/>
        <v>8263</v>
      </c>
      <c r="AB28" s="68"/>
      <c r="AC28" s="6">
        <v>44607</v>
      </c>
      <c r="AD28" s="6">
        <v>44666</v>
      </c>
      <c r="AE28" s="6"/>
      <c r="AF28" s="9" t="s">
        <v>66</v>
      </c>
    </row>
    <row r="29" spans="1:32" ht="183.75" customHeight="1" x14ac:dyDescent="0.25">
      <c r="A29" s="4" t="s">
        <v>197</v>
      </c>
      <c r="B29" s="5" t="s">
        <v>173</v>
      </c>
      <c r="C29" s="6">
        <v>44526</v>
      </c>
      <c r="D29" s="6"/>
      <c r="E29" s="6"/>
      <c r="F29" s="37">
        <v>1416</v>
      </c>
      <c r="G29" s="5" t="s">
        <v>717</v>
      </c>
      <c r="H29" s="70" t="s">
        <v>716</v>
      </c>
      <c r="I29" s="6">
        <v>44557</v>
      </c>
      <c r="J29" s="5" t="s">
        <v>601</v>
      </c>
      <c r="K29" s="9" t="s">
        <v>73</v>
      </c>
      <c r="L29" s="9" t="s">
        <v>186</v>
      </c>
      <c r="M29" s="10">
        <v>539346336</v>
      </c>
      <c r="N29" s="36">
        <f t="shared" si="5"/>
        <v>539346336</v>
      </c>
      <c r="O29" s="36">
        <f t="shared" si="6"/>
        <v>539346336</v>
      </c>
      <c r="P29" s="9" t="s">
        <v>602</v>
      </c>
      <c r="Q29" s="9" t="s">
        <v>603</v>
      </c>
      <c r="R29" s="68" t="s">
        <v>22</v>
      </c>
      <c r="S29" s="9">
        <v>1200</v>
      </c>
      <c r="T29" s="36">
        <f>M29/V29</f>
        <v>12.68</v>
      </c>
      <c r="U29" s="1">
        <f t="shared" si="0"/>
        <v>15216</v>
      </c>
      <c r="V29" s="10">
        <f>W29+X29</f>
        <v>42535200</v>
      </c>
      <c r="W29" s="68">
        <v>23778000</v>
      </c>
      <c r="X29" s="68">
        <v>18757200</v>
      </c>
      <c r="Y29" s="10"/>
      <c r="Z29" s="2">
        <f t="shared" si="3"/>
        <v>35446</v>
      </c>
      <c r="AA29" s="64">
        <f t="shared" si="4"/>
        <v>35446</v>
      </c>
      <c r="AB29" s="68"/>
      <c r="AC29" s="6">
        <v>44607</v>
      </c>
      <c r="AD29" s="6">
        <v>44743</v>
      </c>
      <c r="AE29" s="6"/>
      <c r="AF29" s="9" t="s">
        <v>66</v>
      </c>
    </row>
    <row r="30" spans="1:32" ht="94.5" customHeight="1" x14ac:dyDescent="0.25">
      <c r="A30" s="4" t="s">
        <v>198</v>
      </c>
      <c r="B30" s="5" t="s">
        <v>174</v>
      </c>
      <c r="C30" s="6">
        <v>44526</v>
      </c>
      <c r="D30" s="6"/>
      <c r="E30" s="6"/>
      <c r="F30" s="37">
        <v>1416</v>
      </c>
      <c r="G30" s="5" t="s">
        <v>719</v>
      </c>
      <c r="H30" s="70" t="s">
        <v>718</v>
      </c>
      <c r="I30" s="6">
        <v>44554</v>
      </c>
      <c r="J30" s="5" t="s">
        <v>440</v>
      </c>
      <c r="K30" s="9" t="s">
        <v>73</v>
      </c>
      <c r="L30" s="9" t="s">
        <v>187</v>
      </c>
      <c r="M30" s="10">
        <v>332455200</v>
      </c>
      <c r="N30" s="36">
        <f t="shared" si="5"/>
        <v>332455200</v>
      </c>
      <c r="O30" s="36">
        <f t="shared" si="6"/>
        <v>332455200</v>
      </c>
      <c r="P30" s="9" t="s">
        <v>608</v>
      </c>
      <c r="Q30" s="9" t="s">
        <v>75</v>
      </c>
      <c r="R30" s="68" t="s">
        <v>22</v>
      </c>
      <c r="S30" s="9">
        <v>2400</v>
      </c>
      <c r="T30" s="36">
        <f>M30/V30</f>
        <v>12.85</v>
      </c>
      <c r="U30" s="1">
        <f t="shared" si="0"/>
        <v>30840</v>
      </c>
      <c r="V30" s="10">
        <f>W30+X30</f>
        <v>25872000</v>
      </c>
      <c r="W30" s="68">
        <v>3312000</v>
      </c>
      <c r="X30" s="68">
        <v>22560000</v>
      </c>
      <c r="Y30" s="10"/>
      <c r="Z30" s="2">
        <f t="shared" si="3"/>
        <v>10780</v>
      </c>
      <c r="AA30" s="64">
        <f t="shared" si="4"/>
        <v>10780</v>
      </c>
      <c r="AB30" s="68"/>
      <c r="AC30" s="6">
        <v>44607</v>
      </c>
      <c r="AD30" s="6">
        <v>44743</v>
      </c>
      <c r="AE30" s="6"/>
      <c r="AF30" s="35" t="s">
        <v>66</v>
      </c>
    </row>
    <row r="31" spans="1:32" ht="94.5" customHeight="1" x14ac:dyDescent="0.25">
      <c r="A31" s="4" t="s">
        <v>199</v>
      </c>
      <c r="B31" s="5" t="s">
        <v>175</v>
      </c>
      <c r="C31" s="6">
        <v>44526</v>
      </c>
      <c r="D31" s="6"/>
      <c r="E31" s="6"/>
      <c r="F31" s="37">
        <v>1416</v>
      </c>
      <c r="G31" s="5" t="s">
        <v>469</v>
      </c>
      <c r="H31" s="66" t="s">
        <v>468</v>
      </c>
      <c r="I31" s="6">
        <v>44547</v>
      </c>
      <c r="J31" s="5" t="s">
        <v>346</v>
      </c>
      <c r="K31" s="9" t="s">
        <v>73</v>
      </c>
      <c r="L31" s="9" t="s">
        <v>185</v>
      </c>
      <c r="M31" s="10">
        <v>88117578</v>
      </c>
      <c r="N31" s="36">
        <f t="shared" si="5"/>
        <v>88117578</v>
      </c>
      <c r="O31" s="36">
        <f t="shared" si="6"/>
        <v>88117578</v>
      </c>
      <c r="P31" s="9" t="s">
        <v>608</v>
      </c>
      <c r="Q31" s="9" t="s">
        <v>75</v>
      </c>
      <c r="R31" s="68" t="s">
        <v>22</v>
      </c>
      <c r="S31" s="9">
        <v>600</v>
      </c>
      <c r="T31" s="36">
        <f>M31/V31</f>
        <v>24.93</v>
      </c>
      <c r="U31" s="1">
        <f t="shared" si="0"/>
        <v>14958</v>
      </c>
      <c r="V31" s="10">
        <v>3534600</v>
      </c>
      <c r="W31" s="68">
        <v>3534600</v>
      </c>
      <c r="X31" s="68"/>
      <c r="Y31" s="10"/>
      <c r="Z31" s="2">
        <f t="shared" si="3"/>
        <v>5891</v>
      </c>
      <c r="AA31" s="64">
        <f t="shared" si="4"/>
        <v>5891</v>
      </c>
      <c r="AB31" s="68"/>
      <c r="AC31" s="6">
        <v>44607</v>
      </c>
      <c r="AD31" s="6"/>
      <c r="AE31" s="6"/>
      <c r="AF31" s="35" t="s">
        <v>1489</v>
      </c>
    </row>
    <row r="32" spans="1:32" ht="78.75" customHeight="1" x14ac:dyDescent="0.25">
      <c r="A32" s="4" t="s">
        <v>200</v>
      </c>
      <c r="B32" s="5" t="s">
        <v>176</v>
      </c>
      <c r="C32" s="6">
        <v>44526</v>
      </c>
      <c r="D32" s="6"/>
      <c r="E32" s="6"/>
      <c r="F32" s="37">
        <v>1416</v>
      </c>
      <c r="G32" s="5" t="s">
        <v>471</v>
      </c>
      <c r="H32" s="66" t="s">
        <v>470</v>
      </c>
      <c r="I32" s="6">
        <v>44547</v>
      </c>
      <c r="J32" s="5" t="s">
        <v>345</v>
      </c>
      <c r="K32" s="9" t="s">
        <v>72</v>
      </c>
      <c r="L32" s="9" t="s">
        <v>188</v>
      </c>
      <c r="M32" s="10">
        <v>123166056</v>
      </c>
      <c r="N32" s="36">
        <f t="shared" si="5"/>
        <v>123166056</v>
      </c>
      <c r="O32" s="36">
        <f t="shared" si="6"/>
        <v>123166056</v>
      </c>
      <c r="P32" s="9" t="s">
        <v>452</v>
      </c>
      <c r="Q32" s="9" t="s">
        <v>349</v>
      </c>
      <c r="R32" s="68" t="s">
        <v>22</v>
      </c>
      <c r="S32" s="9">
        <v>1200</v>
      </c>
      <c r="T32" s="36">
        <f>M32/V32</f>
        <v>15.01</v>
      </c>
      <c r="U32" s="1">
        <f t="shared" si="0"/>
        <v>18012</v>
      </c>
      <c r="V32" s="10">
        <v>8205600</v>
      </c>
      <c r="W32" s="68">
        <v>8205600</v>
      </c>
      <c r="X32" s="68"/>
      <c r="Y32" s="10"/>
      <c r="Z32" s="2">
        <f t="shared" si="3"/>
        <v>6838</v>
      </c>
      <c r="AA32" s="64">
        <f t="shared" si="4"/>
        <v>6838</v>
      </c>
      <c r="AB32" s="68"/>
      <c r="AC32" s="6">
        <v>44593</v>
      </c>
      <c r="AD32" s="6"/>
      <c r="AE32" s="6"/>
      <c r="AF32" s="35" t="s">
        <v>1489</v>
      </c>
    </row>
    <row r="33" spans="1:32" ht="78.75" customHeight="1" x14ac:dyDescent="0.25">
      <c r="A33" s="4" t="s">
        <v>201</v>
      </c>
      <c r="B33" s="5" t="s">
        <v>177</v>
      </c>
      <c r="C33" s="6">
        <v>44526</v>
      </c>
      <c r="D33" s="6"/>
      <c r="E33" s="6"/>
      <c r="F33" s="37">
        <v>1416</v>
      </c>
      <c r="G33" s="5" t="s">
        <v>465</v>
      </c>
      <c r="H33" s="66" t="s">
        <v>464</v>
      </c>
      <c r="I33" s="6">
        <v>44547</v>
      </c>
      <c r="J33" s="5" t="s">
        <v>347</v>
      </c>
      <c r="K33" s="9" t="s">
        <v>73</v>
      </c>
      <c r="L33" s="9" t="s">
        <v>189</v>
      </c>
      <c r="M33" s="10">
        <v>33005448</v>
      </c>
      <c r="N33" s="36">
        <v>33005448</v>
      </c>
      <c r="O33" s="36">
        <v>66010896</v>
      </c>
      <c r="P33" s="9" t="s">
        <v>351</v>
      </c>
      <c r="Q33" s="9" t="s">
        <v>75</v>
      </c>
      <c r="R33" s="68" t="s">
        <v>22</v>
      </c>
      <c r="S33" s="9">
        <v>250</v>
      </c>
      <c r="T33" s="36">
        <f>M33/V33</f>
        <v>3.9449999999999998</v>
      </c>
      <c r="U33" s="1">
        <f t="shared" si="0"/>
        <v>986.25</v>
      </c>
      <c r="V33" s="10">
        <f>W33+X33+Y33</f>
        <v>8366400</v>
      </c>
      <c r="W33" s="68">
        <v>461750</v>
      </c>
      <c r="X33" s="68">
        <v>3721450</v>
      </c>
      <c r="Y33" s="10">
        <v>4183200</v>
      </c>
      <c r="Z33" s="2">
        <f t="shared" si="3"/>
        <v>33465.599999999999</v>
      </c>
      <c r="AA33" s="64">
        <f t="shared" si="4"/>
        <v>33466</v>
      </c>
      <c r="AB33" s="68"/>
      <c r="AC33" s="6">
        <v>44607</v>
      </c>
      <c r="AD33" s="6">
        <v>44743</v>
      </c>
      <c r="AE33" s="6">
        <v>45108</v>
      </c>
      <c r="AF33" s="35" t="s">
        <v>66</v>
      </c>
    </row>
    <row r="34" spans="1:32" ht="78.75" customHeight="1" x14ac:dyDescent="0.25">
      <c r="A34" s="4" t="s">
        <v>202</v>
      </c>
      <c r="B34" s="5" t="s">
        <v>178</v>
      </c>
      <c r="C34" s="6">
        <v>44526</v>
      </c>
      <c r="D34" s="6"/>
      <c r="E34" s="6"/>
      <c r="F34" s="37">
        <v>1416</v>
      </c>
      <c r="G34" s="5" t="s">
        <v>461</v>
      </c>
      <c r="H34" s="66" t="s">
        <v>462</v>
      </c>
      <c r="I34" s="6">
        <v>44547</v>
      </c>
      <c r="J34" s="5" t="s">
        <v>348</v>
      </c>
      <c r="K34" s="9" t="s">
        <v>73</v>
      </c>
      <c r="L34" s="9" t="s">
        <v>190</v>
      </c>
      <c r="M34" s="10">
        <v>3053610</v>
      </c>
      <c r="N34" s="36">
        <v>3053610</v>
      </c>
      <c r="O34" s="36">
        <v>6107220</v>
      </c>
      <c r="P34" s="9" t="s">
        <v>352</v>
      </c>
      <c r="Q34" s="9" t="s">
        <v>349</v>
      </c>
      <c r="R34" s="68" t="s">
        <v>22</v>
      </c>
      <c r="S34" s="9">
        <v>250</v>
      </c>
      <c r="T34" s="36">
        <f>M34/V34</f>
        <v>3.8849999999999998</v>
      </c>
      <c r="U34" s="1">
        <f t="shared" si="0"/>
        <v>971.25</v>
      </c>
      <c r="V34" s="10">
        <f>W34+X34+Y34</f>
        <v>786000</v>
      </c>
      <c r="W34" s="68">
        <v>196500</v>
      </c>
      <c r="X34" s="68">
        <v>196500</v>
      </c>
      <c r="Y34" s="10">
        <v>393000</v>
      </c>
      <c r="Z34" s="2">
        <f t="shared" si="3"/>
        <v>3144</v>
      </c>
      <c r="AA34" s="64">
        <f t="shared" si="4"/>
        <v>3144</v>
      </c>
      <c r="AB34" s="68"/>
      <c r="AC34" s="6">
        <v>44607</v>
      </c>
      <c r="AD34" s="6">
        <v>44743</v>
      </c>
      <c r="AE34" s="6">
        <v>45108</v>
      </c>
      <c r="AF34" s="35" t="s">
        <v>66</v>
      </c>
    </row>
    <row r="35" spans="1:32" ht="157.5" x14ac:dyDescent="0.25">
      <c r="A35" s="4" t="s">
        <v>203</v>
      </c>
      <c r="B35" s="5" t="s">
        <v>179</v>
      </c>
      <c r="C35" s="6">
        <v>44526</v>
      </c>
      <c r="D35" s="6"/>
      <c r="E35" s="6"/>
      <c r="F35" s="37">
        <v>1416</v>
      </c>
      <c r="G35" s="5" t="s">
        <v>721</v>
      </c>
      <c r="H35" s="70" t="s">
        <v>720</v>
      </c>
      <c r="I35" s="6">
        <v>44557</v>
      </c>
      <c r="J35" s="5" t="s">
        <v>460</v>
      </c>
      <c r="K35" s="9" t="s">
        <v>73</v>
      </c>
      <c r="L35" s="9" t="s">
        <v>191</v>
      </c>
      <c r="M35" s="10">
        <v>280956446</v>
      </c>
      <c r="N35" s="36">
        <v>280956466</v>
      </c>
      <c r="O35" s="36">
        <v>561912932</v>
      </c>
      <c r="P35" s="9" t="s">
        <v>445</v>
      </c>
      <c r="Q35" s="9" t="s">
        <v>446</v>
      </c>
      <c r="R35" s="68" t="s">
        <v>22</v>
      </c>
      <c r="S35" s="9" t="s">
        <v>2560</v>
      </c>
      <c r="T35" s="36">
        <f>M35/V35</f>
        <v>5.364999618090299</v>
      </c>
      <c r="U35" s="1" t="e">
        <f t="shared" si="0"/>
        <v>#VALUE!</v>
      </c>
      <c r="V35" s="10">
        <f>W35+X35+Y35</f>
        <v>52368400</v>
      </c>
      <c r="W35" s="68">
        <v>11609400</v>
      </c>
      <c r="X35" s="68">
        <v>14574800</v>
      </c>
      <c r="Y35" s="10">
        <v>26184200</v>
      </c>
      <c r="Z35" s="71" t="s">
        <v>2561</v>
      </c>
      <c r="AA35" s="64" t="e">
        <f t="shared" si="4"/>
        <v>#VALUE!</v>
      </c>
      <c r="AB35" s="68"/>
      <c r="AC35" s="6">
        <v>44607</v>
      </c>
      <c r="AD35" s="6">
        <v>44743</v>
      </c>
      <c r="AE35" s="6">
        <v>45108</v>
      </c>
      <c r="AF35" s="9" t="s">
        <v>66</v>
      </c>
    </row>
    <row r="36" spans="1:32" ht="78.75" customHeight="1" x14ac:dyDescent="0.25">
      <c r="A36" s="4" t="s">
        <v>214</v>
      </c>
      <c r="B36" s="5" t="s">
        <v>204</v>
      </c>
      <c r="C36" s="6">
        <v>44532</v>
      </c>
      <c r="D36" s="6"/>
      <c r="E36" s="6"/>
      <c r="F36" s="37">
        <v>1416</v>
      </c>
      <c r="G36" s="5" t="s">
        <v>472</v>
      </c>
      <c r="H36" s="66" t="s">
        <v>463</v>
      </c>
      <c r="I36" s="6">
        <v>44551</v>
      </c>
      <c r="J36" s="5" t="s">
        <v>473</v>
      </c>
      <c r="K36" s="9" t="s">
        <v>474</v>
      </c>
      <c r="L36" s="9" t="s">
        <v>221</v>
      </c>
      <c r="M36" s="10">
        <v>250865221.19999999</v>
      </c>
      <c r="N36" s="36">
        <f t="shared" ref="N36:N43" si="7">M36</f>
        <v>250865221.19999999</v>
      </c>
      <c r="O36" s="36">
        <f t="shared" ref="O36:O58" si="8">N36</f>
        <v>250865221.19999999</v>
      </c>
      <c r="P36" s="9" t="s">
        <v>475</v>
      </c>
      <c r="Q36" s="9" t="s">
        <v>476</v>
      </c>
      <c r="R36" s="68" t="s">
        <v>215</v>
      </c>
      <c r="S36" s="9">
        <v>120</v>
      </c>
      <c r="T36" s="36">
        <f>M36/V36</f>
        <v>142.66999999999999</v>
      </c>
      <c r="U36" s="1">
        <f t="shared" si="0"/>
        <v>17120.399999999998</v>
      </c>
      <c r="V36" s="10">
        <v>1758360</v>
      </c>
      <c r="W36" s="10">
        <v>1758360</v>
      </c>
      <c r="X36" s="10"/>
      <c r="Y36" s="10"/>
      <c r="Z36" s="2">
        <f t="shared" ref="Z36:Z66" si="9">V36/S36</f>
        <v>14653</v>
      </c>
      <c r="AA36" s="64">
        <f t="shared" si="4"/>
        <v>14653</v>
      </c>
      <c r="AB36" s="68"/>
      <c r="AC36" s="6">
        <v>44607</v>
      </c>
      <c r="AD36" s="6"/>
      <c r="AE36" s="6"/>
      <c r="AF36" s="35" t="s">
        <v>1489</v>
      </c>
    </row>
    <row r="37" spans="1:32" ht="75" x14ac:dyDescent="0.25">
      <c r="A37" s="4" t="s">
        <v>216</v>
      </c>
      <c r="B37" s="5" t="s">
        <v>205</v>
      </c>
      <c r="C37" s="6">
        <v>44532</v>
      </c>
      <c r="D37" s="6"/>
      <c r="E37" s="6"/>
      <c r="F37" s="37">
        <v>1416</v>
      </c>
      <c r="G37" s="5" t="s">
        <v>787</v>
      </c>
      <c r="H37" s="70" t="s">
        <v>677</v>
      </c>
      <c r="I37" s="6">
        <v>44580</v>
      </c>
      <c r="J37" s="5" t="s">
        <v>678</v>
      </c>
      <c r="K37" s="9" t="s">
        <v>679</v>
      </c>
      <c r="L37" s="9" t="s">
        <v>217</v>
      </c>
      <c r="M37" s="10">
        <v>694016200.79999995</v>
      </c>
      <c r="N37" s="36">
        <f t="shared" si="7"/>
        <v>694016200.79999995</v>
      </c>
      <c r="O37" s="36">
        <f t="shared" si="8"/>
        <v>694016200.79999995</v>
      </c>
      <c r="P37" s="9" t="s">
        <v>680</v>
      </c>
      <c r="Q37" s="9" t="s">
        <v>126</v>
      </c>
      <c r="R37" s="68" t="s">
        <v>24</v>
      </c>
      <c r="S37" s="9">
        <v>5</v>
      </c>
      <c r="T37" s="36">
        <f>M37/V37</f>
        <v>7950.24</v>
      </c>
      <c r="U37" s="1">
        <f t="shared" si="0"/>
        <v>39751.199999999997</v>
      </c>
      <c r="V37" s="10">
        <v>87295</v>
      </c>
      <c r="W37" s="10">
        <v>55075</v>
      </c>
      <c r="X37" s="10">
        <v>32220</v>
      </c>
      <c r="Y37" s="10"/>
      <c r="Z37" s="2">
        <f t="shared" si="9"/>
        <v>17459</v>
      </c>
      <c r="AA37" s="64">
        <f t="shared" si="4"/>
        <v>17459</v>
      </c>
      <c r="AB37" s="68"/>
      <c r="AC37" s="6">
        <v>44593</v>
      </c>
      <c r="AD37" s="6">
        <v>44743</v>
      </c>
      <c r="AE37" s="6"/>
      <c r="AF37" s="35" t="s">
        <v>66</v>
      </c>
    </row>
    <row r="38" spans="1:32" ht="80.25" customHeight="1" x14ac:dyDescent="0.25">
      <c r="A38" s="4" t="s">
        <v>219</v>
      </c>
      <c r="B38" s="5" t="s">
        <v>206</v>
      </c>
      <c r="C38" s="6">
        <v>44532</v>
      </c>
      <c r="D38" s="6"/>
      <c r="E38" s="6"/>
      <c r="F38" s="37">
        <v>1416</v>
      </c>
      <c r="G38" s="5" t="s">
        <v>660</v>
      </c>
      <c r="H38" s="70" t="s">
        <v>657</v>
      </c>
      <c r="I38" s="6">
        <v>44575</v>
      </c>
      <c r="J38" s="5" t="s">
        <v>661</v>
      </c>
      <c r="K38" s="9" t="s">
        <v>73</v>
      </c>
      <c r="L38" s="9" t="s">
        <v>218</v>
      </c>
      <c r="M38" s="10">
        <v>695997827.39999998</v>
      </c>
      <c r="N38" s="36">
        <f t="shared" si="7"/>
        <v>695997827.39999998</v>
      </c>
      <c r="O38" s="36">
        <f t="shared" si="8"/>
        <v>695997827.39999998</v>
      </c>
      <c r="P38" s="9" t="s">
        <v>662</v>
      </c>
      <c r="Q38" s="9" t="s">
        <v>126</v>
      </c>
      <c r="R38" s="68" t="s">
        <v>24</v>
      </c>
      <c r="S38" s="9">
        <v>5</v>
      </c>
      <c r="T38" s="36">
        <f>M38/V38</f>
        <v>18607.079999999998</v>
      </c>
      <c r="U38" s="1">
        <f t="shared" si="0"/>
        <v>93035.4</v>
      </c>
      <c r="V38" s="10">
        <f>W38+X38</f>
        <v>37405</v>
      </c>
      <c r="W38" s="10">
        <v>36225</v>
      </c>
      <c r="X38" s="10">
        <v>1180</v>
      </c>
      <c r="Y38" s="10"/>
      <c r="Z38" s="2">
        <f t="shared" si="9"/>
        <v>7481</v>
      </c>
      <c r="AA38" s="64">
        <f t="shared" si="4"/>
        <v>7481</v>
      </c>
      <c r="AB38" s="68"/>
      <c r="AC38" s="6">
        <v>44666</v>
      </c>
      <c r="AD38" s="6">
        <v>44743</v>
      </c>
      <c r="AE38" s="6"/>
      <c r="AF38" s="35" t="s">
        <v>66</v>
      </c>
    </row>
    <row r="39" spans="1:32" ht="80.25" customHeight="1" x14ac:dyDescent="0.25">
      <c r="A39" s="4" t="s">
        <v>220</v>
      </c>
      <c r="B39" s="5" t="s">
        <v>207</v>
      </c>
      <c r="C39" s="6">
        <v>44532</v>
      </c>
      <c r="D39" s="6"/>
      <c r="E39" s="6"/>
      <c r="F39" s="37">
        <v>1416</v>
      </c>
      <c r="G39" s="5" t="s">
        <v>668</v>
      </c>
      <c r="H39" s="70" t="s">
        <v>669</v>
      </c>
      <c r="I39" s="6">
        <v>44575</v>
      </c>
      <c r="J39" s="5" t="s">
        <v>670</v>
      </c>
      <c r="K39" s="9" t="s">
        <v>474</v>
      </c>
      <c r="L39" s="9" t="s">
        <v>221</v>
      </c>
      <c r="M39" s="10">
        <v>989113989.60000002</v>
      </c>
      <c r="N39" s="36">
        <f t="shared" si="7"/>
        <v>989113989.60000002</v>
      </c>
      <c r="O39" s="36">
        <f t="shared" si="8"/>
        <v>989113989.60000002</v>
      </c>
      <c r="P39" s="9" t="s">
        <v>475</v>
      </c>
      <c r="Q39" s="9" t="s">
        <v>476</v>
      </c>
      <c r="R39" s="68" t="s">
        <v>215</v>
      </c>
      <c r="S39" s="9">
        <v>120</v>
      </c>
      <c r="T39" s="36">
        <f>M39/V39</f>
        <v>142.67000000000002</v>
      </c>
      <c r="U39" s="1">
        <f t="shared" si="0"/>
        <v>17120.400000000001</v>
      </c>
      <c r="V39" s="10">
        <v>6932880</v>
      </c>
      <c r="W39" s="10"/>
      <c r="X39" s="10"/>
      <c r="Y39" s="10"/>
      <c r="Z39" s="2">
        <f t="shared" si="9"/>
        <v>57774</v>
      </c>
      <c r="AA39" s="64">
        <f t="shared" si="4"/>
        <v>57774</v>
      </c>
      <c r="AB39" s="68"/>
      <c r="AC39" s="6">
        <v>44607</v>
      </c>
      <c r="AD39" s="6"/>
      <c r="AE39" s="6"/>
      <c r="AF39" s="35" t="s">
        <v>1489</v>
      </c>
    </row>
    <row r="40" spans="1:32" ht="75" customHeight="1" x14ac:dyDescent="0.25">
      <c r="A40" s="4" t="s">
        <v>222</v>
      </c>
      <c r="B40" s="5" t="s">
        <v>208</v>
      </c>
      <c r="C40" s="6">
        <v>44532</v>
      </c>
      <c r="D40" s="6"/>
      <c r="E40" s="6"/>
      <c r="F40" s="37">
        <v>1416</v>
      </c>
      <c r="G40" s="5" t="s">
        <v>723</v>
      </c>
      <c r="H40" s="70" t="s">
        <v>722</v>
      </c>
      <c r="I40" s="6">
        <v>44554</v>
      </c>
      <c r="J40" s="5" t="s">
        <v>447</v>
      </c>
      <c r="K40" s="9" t="s">
        <v>76</v>
      </c>
      <c r="L40" s="9" t="s">
        <v>223</v>
      </c>
      <c r="M40" s="10">
        <v>41407650</v>
      </c>
      <c r="N40" s="36">
        <f t="shared" si="7"/>
        <v>41407650</v>
      </c>
      <c r="O40" s="36">
        <f t="shared" si="8"/>
        <v>41407650</v>
      </c>
      <c r="P40" s="9" t="s">
        <v>448</v>
      </c>
      <c r="Q40" s="9" t="s">
        <v>75</v>
      </c>
      <c r="R40" s="68" t="s">
        <v>22</v>
      </c>
      <c r="S40" s="9">
        <v>250</v>
      </c>
      <c r="T40" s="36">
        <f>M40/V40</f>
        <v>13.05</v>
      </c>
      <c r="U40" s="1">
        <f t="shared" si="0"/>
        <v>3262.5</v>
      </c>
      <c r="V40" s="10">
        <v>3173000</v>
      </c>
      <c r="W40" s="10">
        <v>3173000</v>
      </c>
      <c r="X40" s="10"/>
      <c r="Y40" s="10"/>
      <c r="Z40" s="2">
        <f t="shared" si="9"/>
        <v>12692</v>
      </c>
      <c r="AA40" s="64">
        <f t="shared" si="4"/>
        <v>12692</v>
      </c>
      <c r="AB40" s="68"/>
      <c r="AC40" s="6">
        <v>44682</v>
      </c>
      <c r="AD40" s="6"/>
      <c r="AE40" s="6"/>
      <c r="AF40" s="35" t="s">
        <v>66</v>
      </c>
    </row>
    <row r="41" spans="1:32" ht="90.75" customHeight="1" x14ac:dyDescent="0.25">
      <c r="A41" s="4" t="s">
        <v>224</v>
      </c>
      <c r="B41" s="5" t="s">
        <v>209</v>
      </c>
      <c r="C41" s="6">
        <v>44532</v>
      </c>
      <c r="D41" s="6"/>
      <c r="E41" s="6"/>
      <c r="F41" s="37">
        <v>1416</v>
      </c>
      <c r="G41" s="5" t="s">
        <v>671</v>
      </c>
      <c r="H41" s="70" t="s">
        <v>672</v>
      </c>
      <c r="I41" s="6">
        <v>44575</v>
      </c>
      <c r="J41" s="5" t="s">
        <v>673</v>
      </c>
      <c r="K41" s="9" t="s">
        <v>73</v>
      </c>
      <c r="L41" s="9" t="s">
        <v>225</v>
      </c>
      <c r="M41" s="10">
        <v>822246865.20000005</v>
      </c>
      <c r="N41" s="36">
        <f t="shared" si="7"/>
        <v>822246865.20000005</v>
      </c>
      <c r="O41" s="36">
        <f t="shared" si="8"/>
        <v>822246865.20000005</v>
      </c>
      <c r="P41" s="9" t="s">
        <v>662</v>
      </c>
      <c r="Q41" s="9" t="s">
        <v>126</v>
      </c>
      <c r="R41" s="68" t="s">
        <v>24</v>
      </c>
      <c r="S41" s="9">
        <v>5</v>
      </c>
      <c r="T41" s="36">
        <f>M41/V41</f>
        <v>18607.080000000002</v>
      </c>
      <c r="U41" s="1">
        <f t="shared" si="0"/>
        <v>93035.400000000009</v>
      </c>
      <c r="V41" s="10">
        <f>W41+X41</f>
        <v>44190</v>
      </c>
      <c r="W41" s="10">
        <v>42775</v>
      </c>
      <c r="X41" s="10">
        <v>1415</v>
      </c>
      <c r="Y41" s="10"/>
      <c r="Z41" s="2">
        <f t="shared" si="9"/>
        <v>8838</v>
      </c>
      <c r="AA41" s="64">
        <f t="shared" si="4"/>
        <v>8838</v>
      </c>
      <c r="AB41" s="68"/>
      <c r="AC41" s="6">
        <v>44666</v>
      </c>
      <c r="AD41" s="6">
        <v>44743</v>
      </c>
      <c r="AE41" s="6"/>
      <c r="AF41" s="35" t="s">
        <v>66</v>
      </c>
    </row>
    <row r="42" spans="1:32" ht="75" customHeight="1" x14ac:dyDescent="0.25">
      <c r="A42" s="4" t="s">
        <v>226</v>
      </c>
      <c r="B42" s="5" t="s">
        <v>210</v>
      </c>
      <c r="C42" s="6">
        <v>44532</v>
      </c>
      <c r="D42" s="6"/>
      <c r="E42" s="6"/>
      <c r="F42" s="37">
        <v>1416</v>
      </c>
      <c r="G42" s="5" t="s">
        <v>612</v>
      </c>
      <c r="H42" s="70" t="s">
        <v>611</v>
      </c>
      <c r="I42" s="6">
        <v>44571</v>
      </c>
      <c r="J42" s="5" t="s">
        <v>589</v>
      </c>
      <c r="K42" s="9" t="s">
        <v>76</v>
      </c>
      <c r="L42" s="9" t="s">
        <v>56</v>
      </c>
      <c r="M42" s="10">
        <v>467593344</v>
      </c>
      <c r="N42" s="36">
        <f t="shared" si="7"/>
        <v>467593344</v>
      </c>
      <c r="O42" s="36">
        <f t="shared" si="8"/>
        <v>467593344</v>
      </c>
      <c r="P42" s="9" t="s">
        <v>590</v>
      </c>
      <c r="Q42" s="9" t="s">
        <v>591</v>
      </c>
      <c r="R42" s="68" t="s">
        <v>26</v>
      </c>
      <c r="S42" s="9">
        <v>400</v>
      </c>
      <c r="T42" s="36">
        <f>M42/V42</f>
        <v>164.16</v>
      </c>
      <c r="U42" s="1">
        <f t="shared" si="0"/>
        <v>65664</v>
      </c>
      <c r="V42" s="10">
        <f>W42+X42</f>
        <v>2848400</v>
      </c>
      <c r="W42" s="10">
        <v>2160000</v>
      </c>
      <c r="X42" s="10">
        <v>688400</v>
      </c>
      <c r="Y42" s="10"/>
      <c r="Z42" s="2">
        <f t="shared" si="9"/>
        <v>7121</v>
      </c>
      <c r="AA42" s="64">
        <f t="shared" si="4"/>
        <v>7121</v>
      </c>
      <c r="AB42" s="68"/>
      <c r="AC42" s="6">
        <v>44621</v>
      </c>
      <c r="AD42" s="6">
        <v>44713</v>
      </c>
      <c r="AE42" s="6"/>
      <c r="AF42" s="35" t="s">
        <v>66</v>
      </c>
    </row>
    <row r="43" spans="1:32" ht="78.75" customHeight="1" x14ac:dyDescent="0.25">
      <c r="A43" s="4" t="s">
        <v>228</v>
      </c>
      <c r="B43" s="5" t="s">
        <v>211</v>
      </c>
      <c r="C43" s="6">
        <v>44532</v>
      </c>
      <c r="D43" s="6"/>
      <c r="E43" s="6"/>
      <c r="F43" s="37">
        <v>1416</v>
      </c>
      <c r="G43" s="5" t="s">
        <v>725</v>
      </c>
      <c r="H43" s="8" t="s">
        <v>724</v>
      </c>
      <c r="I43" s="6">
        <v>44554</v>
      </c>
      <c r="J43" s="5" t="s">
        <v>449</v>
      </c>
      <c r="K43" s="26" t="s">
        <v>76</v>
      </c>
      <c r="L43" s="9" t="s">
        <v>227</v>
      </c>
      <c r="M43" s="36">
        <v>185064380</v>
      </c>
      <c r="N43" s="36">
        <f t="shared" si="7"/>
        <v>185064380</v>
      </c>
      <c r="O43" s="36">
        <f t="shared" si="8"/>
        <v>185064380</v>
      </c>
      <c r="P43" s="36" t="s">
        <v>450</v>
      </c>
      <c r="Q43" s="9" t="s">
        <v>75</v>
      </c>
      <c r="R43" s="68" t="s">
        <v>22</v>
      </c>
      <c r="S43" s="9">
        <v>500</v>
      </c>
      <c r="T43" s="36">
        <f>M43/V43</f>
        <v>12.52</v>
      </c>
      <c r="U43" s="1">
        <f t="shared" si="0"/>
        <v>6260</v>
      </c>
      <c r="V43" s="10">
        <v>14781500</v>
      </c>
      <c r="W43" s="10">
        <v>14781500</v>
      </c>
      <c r="X43" s="10"/>
      <c r="Y43" s="10"/>
      <c r="Z43" s="2">
        <f t="shared" si="9"/>
        <v>29563</v>
      </c>
      <c r="AA43" s="64">
        <f t="shared" si="4"/>
        <v>29563</v>
      </c>
      <c r="AB43" s="37"/>
      <c r="AC43" s="6">
        <v>44621</v>
      </c>
      <c r="AD43" s="6"/>
      <c r="AE43" s="6"/>
      <c r="AF43" s="35" t="s">
        <v>1489</v>
      </c>
    </row>
    <row r="44" spans="1:32" ht="173.25" customHeight="1" x14ac:dyDescent="0.25">
      <c r="A44" s="4" t="s">
        <v>230</v>
      </c>
      <c r="B44" s="5" t="s">
        <v>212</v>
      </c>
      <c r="C44" s="6">
        <v>44532</v>
      </c>
      <c r="D44" s="6"/>
      <c r="E44" s="6"/>
      <c r="F44" s="37">
        <v>1416</v>
      </c>
      <c r="G44" s="5" t="s">
        <v>609</v>
      </c>
      <c r="H44" s="8" t="s">
        <v>610</v>
      </c>
      <c r="I44" s="6">
        <v>44571</v>
      </c>
      <c r="J44" s="37" t="s">
        <v>592</v>
      </c>
      <c r="K44" s="9" t="s">
        <v>76</v>
      </c>
      <c r="L44" s="9" t="s">
        <v>229</v>
      </c>
      <c r="M44" s="10">
        <v>407760080</v>
      </c>
      <c r="N44" s="36">
        <f t="shared" ref="N44:N65" si="10">M44</f>
        <v>407760080</v>
      </c>
      <c r="O44" s="36">
        <f t="shared" si="8"/>
        <v>407760080</v>
      </c>
      <c r="P44" s="9" t="s">
        <v>593</v>
      </c>
      <c r="Q44" s="9" t="s">
        <v>594</v>
      </c>
      <c r="R44" s="68" t="s">
        <v>22</v>
      </c>
      <c r="S44" s="9">
        <v>2000</v>
      </c>
      <c r="T44" s="36">
        <f>M44/V44</f>
        <v>11.06</v>
      </c>
      <c r="U44" s="1">
        <f t="shared" si="0"/>
        <v>22120</v>
      </c>
      <c r="V44" s="10">
        <v>36868000</v>
      </c>
      <c r="W44" s="10">
        <v>36868000</v>
      </c>
      <c r="X44" s="10"/>
      <c r="Y44" s="10"/>
      <c r="Z44" s="2">
        <f t="shared" si="9"/>
        <v>18434</v>
      </c>
      <c r="AA44" s="64">
        <f t="shared" si="4"/>
        <v>18434</v>
      </c>
      <c r="AB44" s="37"/>
      <c r="AC44" s="6">
        <v>44621</v>
      </c>
      <c r="AD44" s="6"/>
      <c r="AE44" s="6"/>
      <c r="AF44" s="9" t="s">
        <v>1489</v>
      </c>
    </row>
    <row r="45" spans="1:32" ht="75" customHeight="1" x14ac:dyDescent="0.25">
      <c r="A45" s="4" t="s">
        <v>232</v>
      </c>
      <c r="B45" s="5" t="s">
        <v>213</v>
      </c>
      <c r="C45" s="6">
        <v>44532</v>
      </c>
      <c r="D45" s="6"/>
      <c r="E45" s="6"/>
      <c r="F45" s="37">
        <v>1416</v>
      </c>
      <c r="G45" s="5" t="s">
        <v>621</v>
      </c>
      <c r="H45" s="8" t="s">
        <v>622</v>
      </c>
      <c r="I45" s="6">
        <v>44572</v>
      </c>
      <c r="J45" s="37" t="s">
        <v>623</v>
      </c>
      <c r="K45" s="9" t="s">
        <v>76</v>
      </c>
      <c r="L45" s="9" t="s">
        <v>231</v>
      </c>
      <c r="M45" s="37">
        <v>2056489242.5</v>
      </c>
      <c r="N45" s="36">
        <f t="shared" si="10"/>
        <v>2056489242.5</v>
      </c>
      <c r="O45" s="36">
        <f t="shared" si="8"/>
        <v>2056489242.5</v>
      </c>
      <c r="P45" s="9" t="s">
        <v>626</v>
      </c>
      <c r="Q45" s="9" t="s">
        <v>74</v>
      </c>
      <c r="R45" s="68" t="s">
        <v>24</v>
      </c>
      <c r="S45" s="9">
        <v>1</v>
      </c>
      <c r="T45" s="36">
        <f>M45/V45</f>
        <v>23003.75</v>
      </c>
      <c r="U45" s="1">
        <f t="shared" si="0"/>
        <v>23003.75</v>
      </c>
      <c r="V45" s="10">
        <f>W45+X45</f>
        <v>89398</v>
      </c>
      <c r="W45" s="10">
        <v>41000</v>
      </c>
      <c r="X45" s="10">
        <v>48398</v>
      </c>
      <c r="Y45" s="10"/>
      <c r="Z45" s="2">
        <f t="shared" si="9"/>
        <v>89398</v>
      </c>
      <c r="AA45" s="64">
        <f t="shared" si="4"/>
        <v>89398</v>
      </c>
      <c r="AB45" s="37"/>
      <c r="AC45" s="6">
        <v>44621</v>
      </c>
      <c r="AD45" s="6">
        <v>44774</v>
      </c>
      <c r="AE45" s="6"/>
      <c r="AF45" s="9" t="s">
        <v>66</v>
      </c>
    </row>
    <row r="46" spans="1:32" ht="78.75" customHeight="1" x14ac:dyDescent="0.25">
      <c r="A46" s="4" t="s">
        <v>234</v>
      </c>
      <c r="B46" s="5" t="s">
        <v>235</v>
      </c>
      <c r="C46" s="6">
        <v>44536</v>
      </c>
      <c r="D46" s="6"/>
      <c r="E46" s="6"/>
      <c r="F46" s="37">
        <v>1416</v>
      </c>
      <c r="G46" s="5" t="s">
        <v>727</v>
      </c>
      <c r="H46" s="8" t="s">
        <v>726</v>
      </c>
      <c r="I46" s="6">
        <v>44557</v>
      </c>
      <c r="J46" s="5" t="s">
        <v>454</v>
      </c>
      <c r="K46" s="9" t="s">
        <v>72</v>
      </c>
      <c r="L46" s="9" t="s">
        <v>236</v>
      </c>
      <c r="M46" s="10">
        <v>15138624</v>
      </c>
      <c r="N46" s="36">
        <f t="shared" si="10"/>
        <v>15138624</v>
      </c>
      <c r="O46" s="36">
        <f t="shared" si="8"/>
        <v>15138624</v>
      </c>
      <c r="P46" s="9" t="s">
        <v>452</v>
      </c>
      <c r="Q46" s="9" t="s">
        <v>1148</v>
      </c>
      <c r="R46" s="68" t="s">
        <v>22</v>
      </c>
      <c r="S46" s="9">
        <v>600</v>
      </c>
      <c r="T46" s="36">
        <f>M46/V46</f>
        <v>11.84</v>
      </c>
      <c r="U46" s="1">
        <f t="shared" si="0"/>
        <v>7104</v>
      </c>
      <c r="V46" s="10">
        <v>1278600</v>
      </c>
      <c r="W46" s="10">
        <v>1278600</v>
      </c>
      <c r="X46" s="10"/>
      <c r="Y46" s="10"/>
      <c r="Z46" s="2">
        <f t="shared" si="9"/>
        <v>2131</v>
      </c>
      <c r="AA46" s="64">
        <f t="shared" si="4"/>
        <v>2131</v>
      </c>
      <c r="AB46" s="37"/>
      <c r="AC46" s="6">
        <v>44593</v>
      </c>
      <c r="AD46" s="6"/>
      <c r="AE46" s="6"/>
      <c r="AF46" s="35" t="s">
        <v>1489</v>
      </c>
    </row>
    <row r="47" spans="1:32" ht="75" x14ac:dyDescent="0.25">
      <c r="A47" s="4" t="s">
        <v>238</v>
      </c>
      <c r="B47" s="5" t="s">
        <v>237</v>
      </c>
      <c r="C47" s="6">
        <v>44536</v>
      </c>
      <c r="D47" s="6"/>
      <c r="E47" s="6"/>
      <c r="F47" s="37">
        <v>1416</v>
      </c>
      <c r="G47" s="5" t="s">
        <v>729</v>
      </c>
      <c r="H47" s="8" t="s">
        <v>728</v>
      </c>
      <c r="I47" s="6">
        <v>44579</v>
      </c>
      <c r="J47" s="5" t="s">
        <v>648</v>
      </c>
      <c r="K47" s="9" t="s">
        <v>649</v>
      </c>
      <c r="L47" s="9" t="s">
        <v>239</v>
      </c>
      <c r="M47" s="10">
        <v>550693099.44000006</v>
      </c>
      <c r="N47" s="36">
        <f t="shared" si="10"/>
        <v>550693099.44000006</v>
      </c>
      <c r="O47" s="36">
        <f t="shared" si="8"/>
        <v>550693099.44000006</v>
      </c>
      <c r="P47" s="9" t="s">
        <v>650</v>
      </c>
      <c r="Q47" s="9" t="s">
        <v>126</v>
      </c>
      <c r="R47" s="68" t="s">
        <v>24</v>
      </c>
      <c r="S47" s="34">
        <v>1.2</v>
      </c>
      <c r="T47" s="36">
        <f>M47/V47</f>
        <v>222664.20000000004</v>
      </c>
      <c r="U47" s="1">
        <f t="shared" si="0"/>
        <v>267197.04000000004</v>
      </c>
      <c r="V47" s="10">
        <f>W47+X47+Y47</f>
        <v>2473.1999999999998</v>
      </c>
      <c r="W47" s="10">
        <v>1736.4</v>
      </c>
      <c r="X47" s="10">
        <v>736.8</v>
      </c>
      <c r="Y47" s="10"/>
      <c r="Z47" s="2">
        <f t="shared" si="9"/>
        <v>2061</v>
      </c>
      <c r="AA47" s="64">
        <f t="shared" si="4"/>
        <v>2061</v>
      </c>
      <c r="AB47" s="37"/>
      <c r="AC47" s="6">
        <v>44652</v>
      </c>
      <c r="AD47" s="6">
        <v>44743</v>
      </c>
      <c r="AE47" s="6"/>
      <c r="AF47" s="9" t="s">
        <v>66</v>
      </c>
    </row>
    <row r="48" spans="1:32" ht="78.75" customHeight="1" x14ac:dyDescent="0.25">
      <c r="A48" s="4" t="s">
        <v>241</v>
      </c>
      <c r="B48" s="5" t="s">
        <v>240</v>
      </c>
      <c r="C48" s="6">
        <v>44536</v>
      </c>
      <c r="D48" s="6"/>
      <c r="E48" s="6"/>
      <c r="F48" s="37">
        <v>1416</v>
      </c>
      <c r="G48" s="5" t="s">
        <v>731</v>
      </c>
      <c r="H48" s="8" t="s">
        <v>730</v>
      </c>
      <c r="I48" s="6">
        <v>44557</v>
      </c>
      <c r="J48" s="5" t="s">
        <v>451</v>
      </c>
      <c r="K48" s="9" t="s">
        <v>72</v>
      </c>
      <c r="L48" s="9" t="s">
        <v>242</v>
      </c>
      <c r="M48" s="10">
        <v>1080864</v>
      </c>
      <c r="N48" s="36">
        <f t="shared" si="10"/>
        <v>1080864</v>
      </c>
      <c r="O48" s="36">
        <f t="shared" si="8"/>
        <v>1080864</v>
      </c>
      <c r="P48" s="9" t="s">
        <v>452</v>
      </c>
      <c r="Q48" s="9" t="s">
        <v>453</v>
      </c>
      <c r="R48" s="68" t="s">
        <v>22</v>
      </c>
      <c r="S48" s="9">
        <v>300</v>
      </c>
      <c r="T48" s="36">
        <f>M48/V48</f>
        <v>16.68</v>
      </c>
      <c r="U48" s="1">
        <f t="shared" si="0"/>
        <v>5004</v>
      </c>
      <c r="V48" s="10">
        <v>64800</v>
      </c>
      <c r="W48" s="10">
        <v>64800</v>
      </c>
      <c r="X48" s="10"/>
      <c r="Y48" s="10"/>
      <c r="Z48" s="2">
        <f t="shared" si="9"/>
        <v>216</v>
      </c>
      <c r="AA48" s="64">
        <f t="shared" si="4"/>
        <v>216</v>
      </c>
      <c r="AB48" s="37"/>
      <c r="AC48" s="6">
        <v>44593</v>
      </c>
      <c r="AD48" s="6"/>
      <c r="AE48" s="6"/>
      <c r="AF48" s="35" t="s">
        <v>1489</v>
      </c>
    </row>
    <row r="49" spans="1:32" ht="126" customHeight="1" x14ac:dyDescent="0.25">
      <c r="A49" s="4" t="s">
        <v>245</v>
      </c>
      <c r="B49" s="5" t="s">
        <v>244</v>
      </c>
      <c r="C49" s="6">
        <v>44536</v>
      </c>
      <c r="D49" s="6"/>
      <c r="E49" s="6"/>
      <c r="F49" s="37">
        <v>1416</v>
      </c>
      <c r="G49" s="5" t="s">
        <v>733</v>
      </c>
      <c r="H49" s="8" t="s">
        <v>732</v>
      </c>
      <c r="I49" s="6">
        <v>44557</v>
      </c>
      <c r="J49" s="5" t="s">
        <v>456</v>
      </c>
      <c r="K49" s="9" t="s">
        <v>73</v>
      </c>
      <c r="L49" s="9" t="s">
        <v>243</v>
      </c>
      <c r="M49" s="10">
        <v>84084960</v>
      </c>
      <c r="N49" s="36">
        <f t="shared" si="10"/>
        <v>84084960</v>
      </c>
      <c r="O49" s="36">
        <f t="shared" si="8"/>
        <v>84084960</v>
      </c>
      <c r="P49" s="9" t="s">
        <v>23</v>
      </c>
      <c r="Q49" s="9" t="s">
        <v>75</v>
      </c>
      <c r="R49" s="68" t="s">
        <v>22</v>
      </c>
      <c r="S49" s="9">
        <v>2000</v>
      </c>
      <c r="T49" s="36">
        <f>M49/V49</f>
        <v>12.38</v>
      </c>
      <c r="U49" s="1">
        <f t="shared" si="0"/>
        <v>24760</v>
      </c>
      <c r="V49" s="10">
        <f t="shared" ref="V49:V79" si="11">W49+X49+Y49</f>
        <v>6792000</v>
      </c>
      <c r="W49" s="10">
        <v>3000000</v>
      </c>
      <c r="X49" s="10">
        <v>3792000</v>
      </c>
      <c r="Y49" s="10"/>
      <c r="Z49" s="2">
        <f t="shared" si="9"/>
        <v>3396</v>
      </c>
      <c r="AA49" s="64">
        <f t="shared" si="4"/>
        <v>3396</v>
      </c>
      <c r="AB49" s="37"/>
      <c r="AC49" s="6">
        <v>44607</v>
      </c>
      <c r="AD49" s="6">
        <v>44743</v>
      </c>
      <c r="AE49" s="6"/>
      <c r="AF49" s="35" t="s">
        <v>66</v>
      </c>
    </row>
    <row r="50" spans="1:32" ht="105" customHeight="1" x14ac:dyDescent="0.25">
      <c r="A50" s="4" t="s">
        <v>247</v>
      </c>
      <c r="B50" s="5" t="s">
        <v>246</v>
      </c>
      <c r="C50" s="6">
        <v>44536</v>
      </c>
      <c r="D50" s="6"/>
      <c r="E50" s="6"/>
      <c r="F50" s="37">
        <v>1416</v>
      </c>
      <c r="G50" s="5" t="s">
        <v>484</v>
      </c>
      <c r="H50" s="73" t="s">
        <v>485</v>
      </c>
      <c r="I50" s="6">
        <v>44557</v>
      </c>
      <c r="J50" s="5" t="s">
        <v>458</v>
      </c>
      <c r="K50" s="9" t="s">
        <v>73</v>
      </c>
      <c r="L50" s="9" t="s">
        <v>248</v>
      </c>
      <c r="M50" s="10">
        <v>993495</v>
      </c>
      <c r="N50" s="36">
        <f t="shared" si="10"/>
        <v>993495</v>
      </c>
      <c r="O50" s="36">
        <f t="shared" si="8"/>
        <v>993495</v>
      </c>
      <c r="P50" s="9" t="s">
        <v>23</v>
      </c>
      <c r="Q50" s="9" t="s">
        <v>75</v>
      </c>
      <c r="R50" s="68" t="s">
        <v>22</v>
      </c>
      <c r="S50" s="9">
        <v>250</v>
      </c>
      <c r="T50" s="36">
        <f>M50/V50</f>
        <v>12.38</v>
      </c>
      <c r="U50" s="1">
        <f t="shared" si="0"/>
        <v>3095</v>
      </c>
      <c r="V50" s="10">
        <f t="shared" si="11"/>
        <v>80250</v>
      </c>
      <c r="W50" s="10">
        <v>35000</v>
      </c>
      <c r="X50" s="10">
        <v>45250</v>
      </c>
      <c r="Y50" s="10"/>
      <c r="Z50" s="2">
        <f t="shared" si="9"/>
        <v>321</v>
      </c>
      <c r="AA50" s="64">
        <f t="shared" si="4"/>
        <v>321</v>
      </c>
      <c r="AB50" s="37"/>
      <c r="AC50" s="6">
        <v>44607</v>
      </c>
      <c r="AD50" s="6">
        <v>44743</v>
      </c>
      <c r="AE50" s="6"/>
      <c r="AF50" s="9" t="s">
        <v>66</v>
      </c>
    </row>
    <row r="51" spans="1:32" ht="157.5" customHeight="1" x14ac:dyDescent="0.25">
      <c r="A51" s="4" t="s">
        <v>251</v>
      </c>
      <c r="B51" s="5" t="s">
        <v>249</v>
      </c>
      <c r="C51" s="6">
        <v>44536</v>
      </c>
      <c r="D51" s="6"/>
      <c r="E51" s="6"/>
      <c r="F51" s="37">
        <v>1416</v>
      </c>
      <c r="G51" s="5" t="s">
        <v>735</v>
      </c>
      <c r="H51" s="8" t="s">
        <v>734</v>
      </c>
      <c r="I51" s="6">
        <v>44557</v>
      </c>
      <c r="J51" s="5" t="s">
        <v>459</v>
      </c>
      <c r="K51" s="9" t="s">
        <v>73</v>
      </c>
      <c r="L51" s="9" t="s">
        <v>250</v>
      </c>
      <c r="M51" s="10">
        <v>30768345</v>
      </c>
      <c r="N51" s="36">
        <f t="shared" si="10"/>
        <v>30768345</v>
      </c>
      <c r="O51" s="36">
        <f t="shared" si="8"/>
        <v>30768345</v>
      </c>
      <c r="P51" s="9" t="s">
        <v>23</v>
      </c>
      <c r="Q51" s="9" t="s">
        <v>598</v>
      </c>
      <c r="R51" s="68" t="s">
        <v>22</v>
      </c>
      <c r="S51" s="9">
        <v>500</v>
      </c>
      <c r="T51" s="36">
        <f>M51/V51</f>
        <v>12.51</v>
      </c>
      <c r="U51" s="1">
        <f t="shared" si="0"/>
        <v>6255</v>
      </c>
      <c r="V51" s="10">
        <f t="shared" si="11"/>
        <v>2459500</v>
      </c>
      <c r="W51" s="10">
        <v>1900000</v>
      </c>
      <c r="X51" s="10">
        <v>559500</v>
      </c>
      <c r="Y51" s="10"/>
      <c r="Z51" s="2">
        <f t="shared" si="9"/>
        <v>4919</v>
      </c>
      <c r="AA51" s="64">
        <f t="shared" si="4"/>
        <v>4919</v>
      </c>
      <c r="AB51" s="37"/>
      <c r="AC51" s="6">
        <v>44607</v>
      </c>
      <c r="AD51" s="6">
        <v>44743</v>
      </c>
      <c r="AE51" s="6"/>
      <c r="AF51" s="9" t="s">
        <v>66</v>
      </c>
    </row>
    <row r="52" spans="1:32" ht="126" customHeight="1" x14ac:dyDescent="0.25">
      <c r="A52" s="4" t="s">
        <v>254</v>
      </c>
      <c r="B52" s="5" t="s">
        <v>253</v>
      </c>
      <c r="C52" s="6">
        <v>44536</v>
      </c>
      <c r="D52" s="6"/>
      <c r="E52" s="6"/>
      <c r="F52" s="37">
        <v>1416</v>
      </c>
      <c r="G52" s="6" t="s">
        <v>604</v>
      </c>
      <c r="H52" s="12" t="s">
        <v>604</v>
      </c>
      <c r="I52" s="6" t="s">
        <v>604</v>
      </c>
      <c r="J52" s="6" t="s">
        <v>604</v>
      </c>
      <c r="K52" s="9" t="s">
        <v>604</v>
      </c>
      <c r="L52" s="9" t="s">
        <v>252</v>
      </c>
      <c r="M52" s="6" t="s">
        <v>604</v>
      </c>
      <c r="N52" s="36" t="str">
        <f t="shared" si="10"/>
        <v>нет заявок</v>
      </c>
      <c r="O52" s="36" t="str">
        <f t="shared" si="8"/>
        <v>нет заявок</v>
      </c>
      <c r="P52" s="9" t="s">
        <v>604</v>
      </c>
      <c r="Q52" s="37" t="s">
        <v>604</v>
      </c>
      <c r="R52" s="68" t="s">
        <v>22</v>
      </c>
      <c r="S52" s="37" t="s">
        <v>604</v>
      </c>
      <c r="T52" s="36" t="e">
        <f>M52/V52</f>
        <v>#VALUE!</v>
      </c>
      <c r="U52" s="1" t="e">
        <f t="shared" si="0"/>
        <v>#VALUE!</v>
      </c>
      <c r="V52" s="10">
        <f>W52+X52</f>
        <v>33835000</v>
      </c>
      <c r="W52" s="10">
        <v>14000000</v>
      </c>
      <c r="X52" s="10">
        <v>19835000</v>
      </c>
      <c r="Y52" s="37" t="s">
        <v>604</v>
      </c>
      <c r="Z52" s="2" t="e">
        <f t="shared" si="9"/>
        <v>#VALUE!</v>
      </c>
      <c r="AA52" s="64" t="e">
        <f t="shared" si="4"/>
        <v>#VALUE!</v>
      </c>
      <c r="AB52" s="37" t="s">
        <v>604</v>
      </c>
      <c r="AC52" s="6">
        <v>44607</v>
      </c>
      <c r="AD52" s="6">
        <v>44743</v>
      </c>
      <c r="AE52" s="6" t="s">
        <v>604</v>
      </c>
      <c r="AF52" s="10" t="s">
        <v>604</v>
      </c>
    </row>
    <row r="53" spans="1:32" ht="63" customHeight="1" x14ac:dyDescent="0.25">
      <c r="A53" s="4" t="s">
        <v>256</v>
      </c>
      <c r="B53" s="5" t="s">
        <v>255</v>
      </c>
      <c r="C53" s="6">
        <v>44536</v>
      </c>
      <c r="D53" s="6"/>
      <c r="E53" s="6"/>
      <c r="F53" s="37">
        <v>1416</v>
      </c>
      <c r="G53" s="6" t="s">
        <v>604</v>
      </c>
      <c r="H53" s="12" t="s">
        <v>604</v>
      </c>
      <c r="I53" s="6" t="s">
        <v>604</v>
      </c>
      <c r="J53" s="6" t="s">
        <v>604</v>
      </c>
      <c r="K53" s="6" t="s">
        <v>604</v>
      </c>
      <c r="L53" s="9" t="s">
        <v>257</v>
      </c>
      <c r="M53" s="6" t="s">
        <v>604</v>
      </c>
      <c r="N53" s="36" t="str">
        <f t="shared" si="10"/>
        <v>нет заявок</v>
      </c>
      <c r="O53" s="36" t="str">
        <f t="shared" si="8"/>
        <v>нет заявок</v>
      </c>
      <c r="P53" s="12" t="s">
        <v>604</v>
      </c>
      <c r="Q53" s="6" t="s">
        <v>604</v>
      </c>
      <c r="R53" s="68" t="s">
        <v>24</v>
      </c>
      <c r="S53" s="6" t="s">
        <v>604</v>
      </c>
      <c r="T53" s="36" t="e">
        <f>M53/V53</f>
        <v>#VALUE!</v>
      </c>
      <c r="U53" s="1" t="e">
        <f t="shared" si="0"/>
        <v>#VALUE!</v>
      </c>
      <c r="V53" s="10">
        <f>W53+X53</f>
        <v>76630</v>
      </c>
      <c r="W53" s="10">
        <v>25545</v>
      </c>
      <c r="X53" s="10">
        <v>51085</v>
      </c>
      <c r="Y53" s="6" t="s">
        <v>604</v>
      </c>
      <c r="Z53" s="2" t="e">
        <f t="shared" si="9"/>
        <v>#VALUE!</v>
      </c>
      <c r="AA53" s="64" t="e">
        <f t="shared" si="4"/>
        <v>#VALUE!</v>
      </c>
      <c r="AB53" s="6" t="s">
        <v>604</v>
      </c>
      <c r="AC53" s="6">
        <v>44757</v>
      </c>
      <c r="AD53" s="6">
        <v>44880</v>
      </c>
      <c r="AE53" s="6" t="s">
        <v>604</v>
      </c>
      <c r="AF53" s="10" t="s">
        <v>604</v>
      </c>
    </row>
    <row r="54" spans="1:32" ht="75" customHeight="1" x14ac:dyDescent="0.25">
      <c r="A54" s="4" t="s">
        <v>259</v>
      </c>
      <c r="B54" s="5" t="s">
        <v>353</v>
      </c>
      <c r="C54" s="6">
        <v>44536</v>
      </c>
      <c r="D54" s="6"/>
      <c r="E54" s="6"/>
      <c r="F54" s="37">
        <v>1416</v>
      </c>
      <c r="G54" s="5" t="s">
        <v>697</v>
      </c>
      <c r="H54" s="8" t="s">
        <v>696</v>
      </c>
      <c r="I54" s="6">
        <v>44573</v>
      </c>
      <c r="J54" s="5" t="s">
        <v>698</v>
      </c>
      <c r="K54" s="9" t="s">
        <v>76</v>
      </c>
      <c r="L54" s="9" t="s">
        <v>258</v>
      </c>
      <c r="M54" s="10">
        <v>95826943.079999998</v>
      </c>
      <c r="N54" s="36">
        <f t="shared" si="10"/>
        <v>95826943.079999998</v>
      </c>
      <c r="O54" s="36">
        <f t="shared" si="8"/>
        <v>95826943.079999998</v>
      </c>
      <c r="P54" s="9" t="s">
        <v>699</v>
      </c>
      <c r="Q54" s="9" t="s">
        <v>74</v>
      </c>
      <c r="R54" s="68" t="s">
        <v>24</v>
      </c>
      <c r="S54" s="9">
        <v>1.5</v>
      </c>
      <c r="T54" s="36">
        <f>M54/V54</f>
        <v>3065.04</v>
      </c>
      <c r="U54" s="1">
        <f t="shared" si="0"/>
        <v>4597.5599999999995</v>
      </c>
      <c r="V54" s="10">
        <f t="shared" si="11"/>
        <v>31264.5</v>
      </c>
      <c r="W54" s="10">
        <v>28480.5</v>
      </c>
      <c r="X54" s="10">
        <v>2784</v>
      </c>
      <c r="Y54" s="10"/>
      <c r="Z54" s="2">
        <f t="shared" si="9"/>
        <v>20843</v>
      </c>
      <c r="AA54" s="64">
        <f t="shared" si="4"/>
        <v>20843</v>
      </c>
      <c r="AB54" s="37"/>
      <c r="AC54" s="6">
        <v>44593</v>
      </c>
      <c r="AD54" s="6">
        <v>44652</v>
      </c>
      <c r="AE54" s="6"/>
      <c r="AF54" s="9" t="s">
        <v>66</v>
      </c>
    </row>
    <row r="55" spans="1:32" ht="94.5" customHeight="1" x14ac:dyDescent="0.25">
      <c r="A55" s="4" t="s">
        <v>262</v>
      </c>
      <c r="B55" s="5" t="s">
        <v>261</v>
      </c>
      <c r="C55" s="6">
        <v>44537</v>
      </c>
      <c r="D55" s="6"/>
      <c r="E55" s="6"/>
      <c r="F55" s="37">
        <v>1416</v>
      </c>
      <c r="G55" s="5" t="s">
        <v>482</v>
      </c>
      <c r="H55" s="73" t="s">
        <v>483</v>
      </c>
      <c r="I55" s="6">
        <v>44559</v>
      </c>
      <c r="J55" s="5" t="s">
        <v>477</v>
      </c>
      <c r="K55" s="9" t="s">
        <v>478</v>
      </c>
      <c r="L55" s="9" t="s">
        <v>260</v>
      </c>
      <c r="M55" s="10">
        <v>197745738.75</v>
      </c>
      <c r="N55" s="36">
        <f t="shared" si="10"/>
        <v>197745738.75</v>
      </c>
      <c r="O55" s="36">
        <f t="shared" si="8"/>
        <v>197745738.75</v>
      </c>
      <c r="P55" s="9" t="s">
        <v>479</v>
      </c>
      <c r="Q55" s="9" t="s">
        <v>480</v>
      </c>
      <c r="R55" s="68" t="s">
        <v>41</v>
      </c>
      <c r="S55" s="9">
        <v>1</v>
      </c>
      <c r="T55" s="36">
        <f>M55/V55</f>
        <v>4178.4625198098256</v>
      </c>
      <c r="U55" s="1">
        <f t="shared" si="0"/>
        <v>4178.4625198098256</v>
      </c>
      <c r="V55" s="10">
        <f t="shared" si="11"/>
        <v>47325</v>
      </c>
      <c r="W55" s="10">
        <v>31950</v>
      </c>
      <c r="X55" s="10">
        <v>15375</v>
      </c>
      <c r="Y55" s="10"/>
      <c r="Z55" s="2">
        <f t="shared" si="9"/>
        <v>47325</v>
      </c>
      <c r="AA55" s="64">
        <f t="shared" si="4"/>
        <v>47325</v>
      </c>
      <c r="AB55" s="37"/>
      <c r="AC55" s="6">
        <v>44593</v>
      </c>
      <c r="AD55" s="6">
        <v>44652</v>
      </c>
      <c r="AE55" s="6"/>
      <c r="AF55" s="9" t="s">
        <v>66</v>
      </c>
    </row>
    <row r="56" spans="1:32" ht="75" customHeight="1" x14ac:dyDescent="0.25">
      <c r="A56" s="4" t="s">
        <v>264</v>
      </c>
      <c r="B56" s="5" t="s">
        <v>263</v>
      </c>
      <c r="C56" s="6">
        <v>44538</v>
      </c>
      <c r="D56" s="6"/>
      <c r="E56" s="6"/>
      <c r="F56" s="37">
        <v>1416</v>
      </c>
      <c r="G56" s="5" t="s">
        <v>628</v>
      </c>
      <c r="H56" s="8" t="s">
        <v>627</v>
      </c>
      <c r="I56" s="6">
        <v>44572</v>
      </c>
      <c r="J56" s="5" t="s">
        <v>629</v>
      </c>
      <c r="K56" s="9" t="s">
        <v>585</v>
      </c>
      <c r="L56" s="9" t="s">
        <v>265</v>
      </c>
      <c r="M56" s="10">
        <v>175721474.88</v>
      </c>
      <c r="N56" s="36">
        <f t="shared" si="10"/>
        <v>175721474.88</v>
      </c>
      <c r="O56" s="36">
        <f t="shared" si="8"/>
        <v>175721474.88</v>
      </c>
      <c r="P56" s="9" t="s">
        <v>586</v>
      </c>
      <c r="Q56" s="9" t="s">
        <v>2564</v>
      </c>
      <c r="R56" s="68" t="s">
        <v>41</v>
      </c>
      <c r="S56" s="9">
        <v>30</v>
      </c>
      <c r="T56" s="36">
        <f>M56/V56</f>
        <v>126.77</v>
      </c>
      <c r="U56" s="1">
        <f t="shared" si="0"/>
        <v>3803.1</v>
      </c>
      <c r="V56" s="10">
        <f t="shared" si="11"/>
        <v>1386144</v>
      </c>
      <c r="W56" s="10">
        <v>462048</v>
      </c>
      <c r="X56" s="10">
        <v>924096</v>
      </c>
      <c r="Y56" s="10"/>
      <c r="Z56" s="2">
        <f t="shared" si="9"/>
        <v>46204.800000000003</v>
      </c>
      <c r="AA56" s="64">
        <f t="shared" si="4"/>
        <v>46205</v>
      </c>
      <c r="AB56" s="37"/>
      <c r="AC56" s="6">
        <v>44593</v>
      </c>
      <c r="AD56" s="6">
        <v>44743</v>
      </c>
      <c r="AE56" s="6"/>
      <c r="AF56" s="9" t="s">
        <v>66</v>
      </c>
    </row>
    <row r="57" spans="1:32" ht="78.75" customHeight="1" x14ac:dyDescent="0.25">
      <c r="A57" s="4" t="s">
        <v>267</v>
      </c>
      <c r="B57" s="5" t="s">
        <v>268</v>
      </c>
      <c r="C57" s="6">
        <v>44538</v>
      </c>
      <c r="D57" s="6"/>
      <c r="E57" s="6"/>
      <c r="F57" s="37">
        <v>1416</v>
      </c>
      <c r="G57" s="5" t="s">
        <v>707</v>
      </c>
      <c r="H57" s="8" t="s">
        <v>706</v>
      </c>
      <c r="I57" s="6">
        <v>44571</v>
      </c>
      <c r="J57" s="5" t="s">
        <v>584</v>
      </c>
      <c r="K57" s="9" t="s">
        <v>585</v>
      </c>
      <c r="L57" s="9" t="s">
        <v>266</v>
      </c>
      <c r="M57" s="10">
        <v>63882101.25</v>
      </c>
      <c r="N57" s="36">
        <f t="shared" si="10"/>
        <v>63882101.25</v>
      </c>
      <c r="O57" s="36">
        <f t="shared" si="8"/>
        <v>63882101.25</v>
      </c>
      <c r="P57" s="9" t="s">
        <v>586</v>
      </c>
      <c r="Q57" s="9" t="s">
        <v>587</v>
      </c>
      <c r="R57" s="68" t="s">
        <v>41</v>
      </c>
      <c r="S57" s="9">
        <v>30</v>
      </c>
      <c r="T57" s="36">
        <f>M57/V57</f>
        <v>11.25</v>
      </c>
      <c r="U57" s="1">
        <f t="shared" si="0"/>
        <v>337.5</v>
      </c>
      <c r="V57" s="10">
        <f t="shared" si="11"/>
        <v>5678409</v>
      </c>
      <c r="W57" s="10">
        <v>1892803</v>
      </c>
      <c r="X57" s="10">
        <v>3785606</v>
      </c>
      <c r="Y57" s="10"/>
      <c r="Z57" s="2">
        <f t="shared" si="9"/>
        <v>189280.3</v>
      </c>
      <c r="AA57" s="64">
        <f t="shared" si="4"/>
        <v>189281</v>
      </c>
      <c r="AB57" s="37"/>
      <c r="AC57" s="6">
        <v>44593</v>
      </c>
      <c r="AD57" s="6">
        <v>44743</v>
      </c>
      <c r="AE57" s="6"/>
      <c r="AF57" s="9" t="s">
        <v>66</v>
      </c>
    </row>
    <row r="58" spans="1:32" ht="75" customHeight="1" x14ac:dyDescent="0.25">
      <c r="A58" s="4" t="s">
        <v>271</v>
      </c>
      <c r="B58" s="5" t="s">
        <v>269</v>
      </c>
      <c r="C58" s="6">
        <v>44538</v>
      </c>
      <c r="D58" s="6"/>
      <c r="E58" s="6"/>
      <c r="F58" s="37">
        <v>1416</v>
      </c>
      <c r="G58" s="5" t="s">
        <v>701</v>
      </c>
      <c r="H58" s="8" t="s">
        <v>700</v>
      </c>
      <c r="I58" s="6">
        <v>44575</v>
      </c>
      <c r="J58" s="5" t="s">
        <v>617</v>
      </c>
      <c r="K58" s="9" t="s">
        <v>619</v>
      </c>
      <c r="L58" s="9" t="s">
        <v>270</v>
      </c>
      <c r="M58" s="10">
        <v>3563359.8</v>
      </c>
      <c r="N58" s="36">
        <f t="shared" si="10"/>
        <v>3563359.8</v>
      </c>
      <c r="O58" s="36">
        <f t="shared" si="8"/>
        <v>3563359.8</v>
      </c>
      <c r="P58" s="9" t="s">
        <v>624</v>
      </c>
      <c r="Q58" s="9" t="s">
        <v>2565</v>
      </c>
      <c r="R58" s="68" t="s">
        <v>41</v>
      </c>
      <c r="S58" s="9">
        <v>5</v>
      </c>
      <c r="T58" s="36">
        <f>M58/V58</f>
        <v>97.72</v>
      </c>
      <c r="U58" s="1">
        <f t="shared" si="0"/>
        <v>488.6</v>
      </c>
      <c r="V58" s="10">
        <f t="shared" si="11"/>
        <v>36465</v>
      </c>
      <c r="W58" s="10">
        <v>36465</v>
      </c>
      <c r="X58" s="10"/>
      <c r="Y58" s="10"/>
      <c r="Z58" s="2">
        <f t="shared" si="9"/>
        <v>7293</v>
      </c>
      <c r="AA58" s="64">
        <f t="shared" si="4"/>
        <v>7293</v>
      </c>
      <c r="AB58" s="37"/>
      <c r="AC58" s="6">
        <v>44743</v>
      </c>
      <c r="AD58" s="6"/>
      <c r="AE58" s="6"/>
      <c r="AF58" s="9" t="s">
        <v>66</v>
      </c>
    </row>
    <row r="59" spans="1:32" ht="75" customHeight="1" x14ac:dyDescent="0.25">
      <c r="A59" s="4" t="s">
        <v>274</v>
      </c>
      <c r="B59" s="5" t="s">
        <v>273</v>
      </c>
      <c r="C59" s="6">
        <v>44539</v>
      </c>
      <c r="D59" s="6"/>
      <c r="E59" s="6"/>
      <c r="F59" s="37">
        <v>1416</v>
      </c>
      <c r="G59" s="5" t="s">
        <v>737</v>
      </c>
      <c r="H59" s="8" t="s">
        <v>736</v>
      </c>
      <c r="I59" s="6">
        <v>44560</v>
      </c>
      <c r="J59" s="5" t="s">
        <v>481</v>
      </c>
      <c r="K59" s="9" t="s">
        <v>73</v>
      </c>
      <c r="L59" s="9" t="s">
        <v>272</v>
      </c>
      <c r="M59" s="10">
        <v>75729537.920000002</v>
      </c>
      <c r="N59" s="36">
        <f t="shared" si="10"/>
        <v>75729537.920000002</v>
      </c>
      <c r="O59" s="36">
        <v>151459075.84</v>
      </c>
      <c r="P59" s="9" t="s">
        <v>582</v>
      </c>
      <c r="Q59" s="9" t="s">
        <v>588</v>
      </c>
      <c r="R59" s="68" t="s">
        <v>41</v>
      </c>
      <c r="S59" s="9">
        <v>60</v>
      </c>
      <c r="T59" s="36">
        <f>M59/V59</f>
        <v>27.92</v>
      </c>
      <c r="U59" s="1">
        <f t="shared" si="0"/>
        <v>1675.2</v>
      </c>
      <c r="V59" s="10">
        <f t="shared" si="11"/>
        <v>2712376</v>
      </c>
      <c r="W59" s="10">
        <v>1140000</v>
      </c>
      <c r="X59" s="10">
        <v>216188</v>
      </c>
      <c r="Y59" s="10">
        <f>1140000+216188</f>
        <v>1356188</v>
      </c>
      <c r="Z59" s="2">
        <f t="shared" si="9"/>
        <v>45206.26666666667</v>
      </c>
      <c r="AA59" s="64">
        <f t="shared" si="4"/>
        <v>45207</v>
      </c>
      <c r="AB59" s="37"/>
      <c r="AC59" s="6">
        <v>44621</v>
      </c>
      <c r="AD59" s="6">
        <v>44713</v>
      </c>
      <c r="AE59" s="6" t="s">
        <v>275</v>
      </c>
      <c r="AF59" s="9" t="s">
        <v>66</v>
      </c>
    </row>
    <row r="60" spans="1:32" ht="393.75" x14ac:dyDescent="0.25">
      <c r="A60" s="4" t="s">
        <v>277</v>
      </c>
      <c r="B60" s="5" t="s">
        <v>276</v>
      </c>
      <c r="C60" s="6">
        <v>44539</v>
      </c>
      <c r="D60" s="6"/>
      <c r="E60" s="6"/>
      <c r="F60" s="37">
        <v>1416</v>
      </c>
      <c r="G60" s="5" t="s">
        <v>785</v>
      </c>
      <c r="H60" s="8" t="s">
        <v>681</v>
      </c>
      <c r="I60" s="6">
        <v>44580</v>
      </c>
      <c r="J60" s="5" t="s">
        <v>682</v>
      </c>
      <c r="K60" s="9" t="s">
        <v>683</v>
      </c>
      <c r="L60" s="9" t="s">
        <v>278</v>
      </c>
      <c r="M60" s="10">
        <v>804186980.29999995</v>
      </c>
      <c r="N60" s="36">
        <f t="shared" si="10"/>
        <v>804186980.29999995</v>
      </c>
      <c r="O60" s="36">
        <f>N60</f>
        <v>804186980.29999995</v>
      </c>
      <c r="P60" s="9" t="s">
        <v>684</v>
      </c>
      <c r="Q60" s="9" t="s">
        <v>2566</v>
      </c>
      <c r="R60" s="68" t="s">
        <v>41</v>
      </c>
      <c r="S60" s="9" t="s">
        <v>2567</v>
      </c>
      <c r="T60" s="36">
        <f>M60/V60</f>
        <v>1212.97</v>
      </c>
      <c r="U60" s="1" t="s">
        <v>2569</v>
      </c>
      <c r="V60" s="10">
        <f t="shared" si="11"/>
        <v>662990</v>
      </c>
      <c r="W60" s="10">
        <v>300000</v>
      </c>
      <c r="X60" s="10">
        <v>362990</v>
      </c>
      <c r="Y60" s="10"/>
      <c r="Z60" s="71" t="s">
        <v>2568</v>
      </c>
      <c r="AA60" s="72" t="s">
        <v>2568</v>
      </c>
      <c r="AB60" s="37"/>
      <c r="AC60" s="6">
        <v>44621</v>
      </c>
      <c r="AD60" s="6">
        <v>44743</v>
      </c>
      <c r="AE60" s="6"/>
      <c r="AF60" s="9" t="s">
        <v>66</v>
      </c>
    </row>
    <row r="61" spans="1:32" ht="75" customHeight="1" x14ac:dyDescent="0.25">
      <c r="A61" s="4" t="s">
        <v>280</v>
      </c>
      <c r="B61" s="5" t="s">
        <v>279</v>
      </c>
      <c r="C61" s="6">
        <v>44540</v>
      </c>
      <c r="D61" s="6"/>
      <c r="E61" s="6"/>
      <c r="F61" s="37">
        <v>1416</v>
      </c>
      <c r="G61" s="5" t="s">
        <v>614</v>
      </c>
      <c r="H61" s="8" t="s">
        <v>613</v>
      </c>
      <c r="I61" s="6">
        <v>44571</v>
      </c>
      <c r="J61" s="5" t="s">
        <v>595</v>
      </c>
      <c r="K61" s="9" t="s">
        <v>115</v>
      </c>
      <c r="L61" s="9" t="s">
        <v>281</v>
      </c>
      <c r="M61" s="10">
        <v>78946390.769999996</v>
      </c>
      <c r="N61" s="36">
        <f t="shared" si="10"/>
        <v>78946390.769999996</v>
      </c>
      <c r="O61" s="36">
        <f>N61</f>
        <v>78946390.769999996</v>
      </c>
      <c r="P61" s="9" t="s">
        <v>596</v>
      </c>
      <c r="Q61" s="9" t="s">
        <v>597</v>
      </c>
      <c r="R61" s="68" t="s">
        <v>24</v>
      </c>
      <c r="S61" s="9">
        <v>6</v>
      </c>
      <c r="T61" s="36">
        <f>M61/V61</f>
        <v>516.79</v>
      </c>
      <c r="U61" s="1">
        <f t="shared" si="0"/>
        <v>3100.74</v>
      </c>
      <c r="V61" s="10">
        <f t="shared" si="11"/>
        <v>152763</v>
      </c>
      <c r="W61" s="10">
        <v>43650</v>
      </c>
      <c r="X61" s="10">
        <v>109113</v>
      </c>
      <c r="Y61" s="10"/>
      <c r="Z61" s="2">
        <f t="shared" si="9"/>
        <v>25460.5</v>
      </c>
      <c r="AA61" s="64">
        <f t="shared" si="4"/>
        <v>25461</v>
      </c>
      <c r="AB61" s="37"/>
      <c r="AC61" s="6">
        <v>44593</v>
      </c>
      <c r="AD61" s="6">
        <v>44713</v>
      </c>
      <c r="AE61" s="6"/>
      <c r="AF61" s="9" t="s">
        <v>66</v>
      </c>
    </row>
    <row r="62" spans="1:32" ht="75" customHeight="1" x14ac:dyDescent="0.25">
      <c r="A62" s="4" t="s">
        <v>287</v>
      </c>
      <c r="B62" s="5" t="s">
        <v>282</v>
      </c>
      <c r="C62" s="6">
        <v>44540</v>
      </c>
      <c r="D62" s="6"/>
      <c r="E62" s="6"/>
      <c r="F62" s="37">
        <v>1416</v>
      </c>
      <c r="G62" s="5" t="s">
        <v>633</v>
      </c>
      <c r="H62" s="8" t="s">
        <v>634</v>
      </c>
      <c r="I62" s="6">
        <v>44572</v>
      </c>
      <c r="J62" s="5" t="s">
        <v>618</v>
      </c>
      <c r="K62" s="9" t="s">
        <v>585</v>
      </c>
      <c r="L62" s="9" t="s">
        <v>288</v>
      </c>
      <c r="M62" s="10">
        <v>8589600</v>
      </c>
      <c r="N62" s="36">
        <f t="shared" si="10"/>
        <v>8589600</v>
      </c>
      <c r="O62" s="36">
        <f>N62</f>
        <v>8589600</v>
      </c>
      <c r="P62" s="9" t="s">
        <v>630</v>
      </c>
      <c r="Q62" s="9" t="s">
        <v>2570</v>
      </c>
      <c r="R62" s="68" t="s">
        <v>41</v>
      </c>
      <c r="S62" s="9">
        <v>100</v>
      </c>
      <c r="T62" s="36">
        <f>M62/V62</f>
        <v>11.93</v>
      </c>
      <c r="U62" s="1">
        <f t="shared" si="0"/>
        <v>1193</v>
      </c>
      <c r="V62" s="10">
        <f t="shared" si="11"/>
        <v>720000</v>
      </c>
      <c r="W62" s="10">
        <v>720000</v>
      </c>
      <c r="X62" s="10"/>
      <c r="Y62" s="10"/>
      <c r="Z62" s="2">
        <f t="shared" si="9"/>
        <v>7200</v>
      </c>
      <c r="AA62" s="64">
        <f t="shared" si="4"/>
        <v>7200</v>
      </c>
      <c r="AB62" s="37"/>
      <c r="AC62" s="6">
        <v>44593</v>
      </c>
      <c r="AD62" s="6"/>
      <c r="AE62" s="6"/>
      <c r="AF62" s="9" t="s">
        <v>66</v>
      </c>
    </row>
    <row r="63" spans="1:32" ht="75" customHeight="1" x14ac:dyDescent="0.25">
      <c r="A63" s="4" t="s">
        <v>289</v>
      </c>
      <c r="B63" s="5" t="s">
        <v>283</v>
      </c>
      <c r="C63" s="6">
        <v>44540</v>
      </c>
      <c r="D63" s="6"/>
      <c r="E63" s="6"/>
      <c r="F63" s="37">
        <v>1416</v>
      </c>
      <c r="G63" s="5" t="s">
        <v>616</v>
      </c>
      <c r="H63" s="8" t="s">
        <v>615</v>
      </c>
      <c r="I63" s="6">
        <v>44571</v>
      </c>
      <c r="J63" s="5" t="s">
        <v>581</v>
      </c>
      <c r="K63" s="9" t="s">
        <v>73</v>
      </c>
      <c r="L63" s="9" t="s">
        <v>290</v>
      </c>
      <c r="M63" s="10">
        <v>41039552.159999996</v>
      </c>
      <c r="N63" s="36">
        <v>41039552</v>
      </c>
      <c r="O63" s="36">
        <v>82079104.319999993</v>
      </c>
      <c r="P63" s="9" t="s">
        <v>582</v>
      </c>
      <c r="Q63" s="9" t="s">
        <v>583</v>
      </c>
      <c r="R63" s="68" t="s">
        <v>33</v>
      </c>
      <c r="S63" s="9">
        <v>60</v>
      </c>
      <c r="T63" s="36">
        <f>M63/V63</f>
        <v>83.759999999999991</v>
      </c>
      <c r="U63" s="1">
        <f t="shared" si="0"/>
        <v>5025.5999999999995</v>
      </c>
      <c r="V63" s="10">
        <f t="shared" si="11"/>
        <v>489966</v>
      </c>
      <c r="W63" s="10">
        <v>244983</v>
      </c>
      <c r="X63" s="10">
        <v>244983</v>
      </c>
      <c r="Y63" s="10"/>
      <c r="Z63" s="2">
        <f t="shared" si="9"/>
        <v>8166.1</v>
      </c>
      <c r="AA63" s="64">
        <f t="shared" si="4"/>
        <v>8167</v>
      </c>
      <c r="AB63" s="37"/>
      <c r="AC63" s="6">
        <v>44713</v>
      </c>
      <c r="AD63" s="6">
        <v>45078</v>
      </c>
      <c r="AE63" s="6"/>
      <c r="AF63" s="9" t="s">
        <v>66</v>
      </c>
    </row>
    <row r="64" spans="1:32" ht="75" customHeight="1" x14ac:dyDescent="0.25">
      <c r="A64" s="4" t="s">
        <v>292</v>
      </c>
      <c r="B64" s="5" t="s">
        <v>284</v>
      </c>
      <c r="C64" s="6">
        <v>44540</v>
      </c>
      <c r="D64" s="6"/>
      <c r="E64" s="6"/>
      <c r="F64" s="37">
        <v>1416</v>
      </c>
      <c r="G64" s="5" t="s">
        <v>703</v>
      </c>
      <c r="H64" s="8" t="s">
        <v>702</v>
      </c>
      <c r="I64" s="6">
        <v>44573</v>
      </c>
      <c r="J64" s="5" t="s">
        <v>704</v>
      </c>
      <c r="K64" s="9" t="s">
        <v>73</v>
      </c>
      <c r="L64" s="9" t="s">
        <v>291</v>
      </c>
      <c r="M64" s="10">
        <v>164928688.96000001</v>
      </c>
      <c r="N64" s="36">
        <f t="shared" si="10"/>
        <v>164928688.96000001</v>
      </c>
      <c r="O64" s="36">
        <v>329857377.92000002</v>
      </c>
      <c r="P64" s="9" t="s">
        <v>582</v>
      </c>
      <c r="Q64" s="9" t="s">
        <v>2571</v>
      </c>
      <c r="R64" s="68" t="s">
        <v>33</v>
      </c>
      <c r="S64" s="9">
        <v>60</v>
      </c>
      <c r="T64" s="36">
        <f>M64/V64</f>
        <v>55.84</v>
      </c>
      <c r="U64" s="1">
        <f t="shared" si="0"/>
        <v>3350.4</v>
      </c>
      <c r="V64" s="10">
        <f t="shared" si="11"/>
        <v>2953594</v>
      </c>
      <c r="W64" s="10">
        <v>1140000</v>
      </c>
      <c r="X64" s="10">
        <v>336797</v>
      </c>
      <c r="Y64" s="10">
        <f>1140000+336797</f>
        <v>1476797</v>
      </c>
      <c r="Z64" s="2">
        <f t="shared" si="9"/>
        <v>49226.566666666666</v>
      </c>
      <c r="AA64" s="64">
        <f t="shared" si="4"/>
        <v>49227</v>
      </c>
      <c r="AB64" s="37"/>
      <c r="AC64" s="6">
        <v>44621</v>
      </c>
      <c r="AD64" s="6">
        <v>44713</v>
      </c>
      <c r="AE64" s="6" t="s">
        <v>275</v>
      </c>
      <c r="AF64" s="9" t="s">
        <v>66</v>
      </c>
    </row>
    <row r="65" spans="1:32" ht="75" x14ac:dyDescent="0.25">
      <c r="A65" s="4" t="s">
        <v>293</v>
      </c>
      <c r="B65" s="5" t="s">
        <v>285</v>
      </c>
      <c r="C65" s="6">
        <v>44540</v>
      </c>
      <c r="D65" s="6"/>
      <c r="E65" s="6"/>
      <c r="F65" s="37">
        <v>1416</v>
      </c>
      <c r="G65" s="5" t="s">
        <v>786</v>
      </c>
      <c r="H65" s="8" t="s">
        <v>685</v>
      </c>
      <c r="I65" s="6">
        <v>44580</v>
      </c>
      <c r="J65" s="5" t="s">
        <v>686</v>
      </c>
      <c r="K65" s="9" t="s">
        <v>115</v>
      </c>
      <c r="L65" s="9" t="s">
        <v>294</v>
      </c>
      <c r="M65" s="10">
        <v>912443355</v>
      </c>
      <c r="N65" s="36">
        <f t="shared" si="10"/>
        <v>912443355</v>
      </c>
      <c r="O65" s="36">
        <f t="shared" ref="O65:O96" si="12">N65</f>
        <v>912443355</v>
      </c>
      <c r="P65" s="9" t="s">
        <v>687</v>
      </c>
      <c r="Q65" s="9" t="s">
        <v>2572</v>
      </c>
      <c r="R65" s="68" t="s">
        <v>24</v>
      </c>
      <c r="S65" s="9">
        <v>50</v>
      </c>
      <c r="T65" s="36">
        <f>M65/V65</f>
        <v>647.12294680851062</v>
      </c>
      <c r="U65" s="1">
        <f t="shared" si="0"/>
        <v>32356.14734042553</v>
      </c>
      <c r="V65" s="10">
        <f t="shared" si="11"/>
        <v>1410000</v>
      </c>
      <c r="W65" s="10">
        <v>705000</v>
      </c>
      <c r="X65" s="10">
        <v>705000</v>
      </c>
      <c r="Y65" s="10"/>
      <c r="Z65" s="2">
        <f t="shared" si="9"/>
        <v>28200</v>
      </c>
      <c r="AA65" s="64">
        <f t="shared" si="4"/>
        <v>28200</v>
      </c>
      <c r="AB65" s="37"/>
      <c r="AC65" s="6">
        <v>44652</v>
      </c>
      <c r="AD65" s="6">
        <v>44743</v>
      </c>
      <c r="AE65" s="6"/>
      <c r="AF65" s="9" t="s">
        <v>66</v>
      </c>
    </row>
    <row r="66" spans="1:32" ht="154.5" customHeight="1" x14ac:dyDescent="0.25">
      <c r="A66" s="4" t="s">
        <v>295</v>
      </c>
      <c r="B66" s="5" t="s">
        <v>286</v>
      </c>
      <c r="C66" s="6">
        <v>44540</v>
      </c>
      <c r="D66" s="6"/>
      <c r="E66" s="6"/>
      <c r="F66" s="37">
        <v>1416</v>
      </c>
      <c r="G66" s="5" t="s">
        <v>738</v>
      </c>
      <c r="H66" s="8" t="s">
        <v>632</v>
      </c>
      <c r="I66" s="6">
        <v>44575</v>
      </c>
      <c r="J66" s="5" t="s">
        <v>620</v>
      </c>
      <c r="K66" s="9" t="s">
        <v>619</v>
      </c>
      <c r="L66" s="9" t="s">
        <v>296</v>
      </c>
      <c r="M66" s="10">
        <v>70417275.180000007</v>
      </c>
      <c r="N66" s="36">
        <f t="shared" ref="N66:N84" si="13">M66</f>
        <v>70417275.180000007</v>
      </c>
      <c r="O66" s="36">
        <f t="shared" si="12"/>
        <v>70417275.180000007</v>
      </c>
      <c r="P66" s="74" t="s">
        <v>625</v>
      </c>
      <c r="Q66" s="9" t="s">
        <v>2573</v>
      </c>
      <c r="R66" s="68" t="s">
        <v>33</v>
      </c>
      <c r="S66" s="9">
        <v>50</v>
      </c>
      <c r="T66" s="36">
        <f>M66/V66</f>
        <v>22.290000000000003</v>
      </c>
      <c r="U66" s="1">
        <f t="shared" si="0"/>
        <v>1114.5000000000002</v>
      </c>
      <c r="V66" s="10">
        <f t="shared" si="11"/>
        <v>3159142</v>
      </c>
      <c r="W66" s="10">
        <v>2106094</v>
      </c>
      <c r="X66" s="10">
        <v>1053048</v>
      </c>
      <c r="Y66" s="10"/>
      <c r="Z66" s="2">
        <f t="shared" si="9"/>
        <v>63182.84</v>
      </c>
      <c r="AA66" s="64">
        <f t="shared" si="4"/>
        <v>63183</v>
      </c>
      <c r="AB66" s="37"/>
      <c r="AC66" s="6">
        <v>44652</v>
      </c>
      <c r="AD66" s="6">
        <v>44743</v>
      </c>
      <c r="AE66" s="6"/>
      <c r="AF66" s="9" t="s">
        <v>66</v>
      </c>
    </row>
    <row r="67" spans="1:32" ht="52.5" customHeight="1" x14ac:dyDescent="0.25">
      <c r="A67" s="4" t="s">
        <v>299</v>
      </c>
      <c r="B67" s="5" t="s">
        <v>298</v>
      </c>
      <c r="C67" s="6">
        <v>44544</v>
      </c>
      <c r="D67" s="6"/>
      <c r="E67" s="6"/>
      <c r="F67" s="37">
        <v>1416</v>
      </c>
      <c r="G67" s="5" t="s">
        <v>934</v>
      </c>
      <c r="H67" s="8" t="s">
        <v>933</v>
      </c>
      <c r="I67" s="6">
        <v>44586</v>
      </c>
      <c r="J67" s="5" t="s">
        <v>935</v>
      </c>
      <c r="K67" s="9" t="s">
        <v>936</v>
      </c>
      <c r="L67" s="9" t="s">
        <v>297</v>
      </c>
      <c r="M67" s="10">
        <v>518424521.23000002</v>
      </c>
      <c r="N67" s="36">
        <f t="shared" si="13"/>
        <v>518424521.23000002</v>
      </c>
      <c r="O67" s="36">
        <f t="shared" si="12"/>
        <v>518424521.23000002</v>
      </c>
      <c r="P67" s="9" t="s">
        <v>937</v>
      </c>
      <c r="Q67" s="9" t="s">
        <v>2574</v>
      </c>
      <c r="R67" s="68" t="s">
        <v>24</v>
      </c>
      <c r="S67" s="9">
        <v>0.7</v>
      </c>
      <c r="T67" s="36">
        <f>M67/V67</f>
        <v>263842.7</v>
      </c>
      <c r="U67" s="1">
        <f t="shared" si="0"/>
        <v>184689.88999999998</v>
      </c>
      <c r="V67" s="10">
        <f t="shared" si="11"/>
        <v>1964.9</v>
      </c>
      <c r="W67" s="10">
        <v>1964.9</v>
      </c>
      <c r="X67" s="10"/>
      <c r="Y67" s="10"/>
      <c r="Z67" s="2">
        <f t="shared" ref="Z67:Z98" si="14">V67/S67</f>
        <v>2807.0000000000005</v>
      </c>
      <c r="AA67" s="64">
        <f t="shared" si="4"/>
        <v>2807</v>
      </c>
      <c r="AB67" s="37"/>
      <c r="AC67" s="6">
        <v>44621</v>
      </c>
      <c r="AD67" s="6"/>
      <c r="AE67" s="6"/>
      <c r="AF67" s="9" t="s">
        <v>1489</v>
      </c>
    </row>
    <row r="68" spans="1:32" ht="78.75" customHeight="1" x14ac:dyDescent="0.25">
      <c r="A68" s="4" t="s">
        <v>317</v>
      </c>
      <c r="B68" s="5" t="s">
        <v>300</v>
      </c>
      <c r="C68" s="6">
        <v>44546</v>
      </c>
      <c r="D68" s="6"/>
      <c r="E68" s="6"/>
      <c r="F68" s="37">
        <v>1416</v>
      </c>
      <c r="G68" s="5" t="s">
        <v>635</v>
      </c>
      <c r="H68" s="8" t="s">
        <v>636</v>
      </c>
      <c r="I68" s="6">
        <v>44573</v>
      </c>
      <c r="J68" s="5" t="s">
        <v>637</v>
      </c>
      <c r="K68" s="9" t="s">
        <v>76</v>
      </c>
      <c r="L68" s="9" t="s">
        <v>316</v>
      </c>
      <c r="M68" s="10">
        <v>87156980.819999993</v>
      </c>
      <c r="N68" s="36">
        <f t="shared" si="13"/>
        <v>87156980.819999993</v>
      </c>
      <c r="O68" s="36">
        <f t="shared" si="12"/>
        <v>87156980.819999993</v>
      </c>
      <c r="P68" s="9" t="s">
        <v>638</v>
      </c>
      <c r="Q68" s="9" t="s">
        <v>2575</v>
      </c>
      <c r="R68" s="68" t="s">
        <v>24</v>
      </c>
      <c r="S68" s="9">
        <v>11.7</v>
      </c>
      <c r="T68" s="36">
        <f>M68/V68</f>
        <v>7941.6999999999989</v>
      </c>
      <c r="U68" s="1">
        <f t="shared" ref="U68:U131" si="15">T68*S68</f>
        <v>92917.889999999985</v>
      </c>
      <c r="V68" s="10">
        <f t="shared" si="11"/>
        <v>10974.6</v>
      </c>
      <c r="W68" s="10">
        <v>10974.6</v>
      </c>
      <c r="X68" s="10"/>
      <c r="Y68" s="10"/>
      <c r="Z68" s="2">
        <f t="shared" si="14"/>
        <v>938.00000000000011</v>
      </c>
      <c r="AA68" s="64">
        <f t="shared" ref="AA68:AA131" si="16">_xlfn.CEILING.MATH(Z68)</f>
        <v>938</v>
      </c>
      <c r="AB68" s="37"/>
      <c r="AC68" s="6">
        <v>44621</v>
      </c>
      <c r="AD68" s="6"/>
      <c r="AE68" s="6"/>
      <c r="AF68" s="9" t="s">
        <v>1489</v>
      </c>
    </row>
    <row r="69" spans="1:32" ht="47.25" customHeight="1" x14ac:dyDescent="0.25">
      <c r="A69" s="4" t="s">
        <v>319</v>
      </c>
      <c r="B69" s="5" t="s">
        <v>301</v>
      </c>
      <c r="C69" s="6">
        <v>44546</v>
      </c>
      <c r="D69" s="6"/>
      <c r="E69" s="6"/>
      <c r="F69" s="37">
        <v>1416</v>
      </c>
      <c r="G69" s="5" t="s">
        <v>939</v>
      </c>
      <c r="H69" s="8" t="s">
        <v>938</v>
      </c>
      <c r="I69" s="6">
        <v>44586</v>
      </c>
      <c r="J69" s="5" t="s">
        <v>940</v>
      </c>
      <c r="K69" s="9" t="s">
        <v>936</v>
      </c>
      <c r="L69" s="9" t="s">
        <v>318</v>
      </c>
      <c r="M69" s="10">
        <v>140047705.16</v>
      </c>
      <c r="N69" s="36">
        <f t="shared" si="13"/>
        <v>140047705.16</v>
      </c>
      <c r="O69" s="36">
        <f t="shared" si="12"/>
        <v>140047705.16</v>
      </c>
      <c r="P69" s="9" t="s">
        <v>937</v>
      </c>
      <c r="Q69" s="9" t="s">
        <v>2576</v>
      </c>
      <c r="R69" s="68" t="s">
        <v>24</v>
      </c>
      <c r="S69" s="9">
        <v>1</v>
      </c>
      <c r="T69" s="36">
        <f>M69/V69</f>
        <v>52768.54</v>
      </c>
      <c r="U69" s="1">
        <f t="shared" si="15"/>
        <v>52768.54</v>
      </c>
      <c r="V69" s="10">
        <f t="shared" si="11"/>
        <v>2654</v>
      </c>
      <c r="W69" s="10">
        <v>572</v>
      </c>
      <c r="X69" s="10">
        <v>2082</v>
      </c>
      <c r="Y69" s="10"/>
      <c r="Z69" s="2">
        <f t="shared" si="14"/>
        <v>2654</v>
      </c>
      <c r="AA69" s="64">
        <f t="shared" si="16"/>
        <v>2654</v>
      </c>
      <c r="AB69" s="37"/>
      <c r="AC69" s="6">
        <v>44621</v>
      </c>
      <c r="AD69" s="6">
        <v>44682</v>
      </c>
      <c r="AE69" s="6"/>
      <c r="AF69" s="9" t="s">
        <v>66</v>
      </c>
    </row>
    <row r="70" spans="1:32" ht="47.25" customHeight="1" x14ac:dyDescent="0.25">
      <c r="A70" s="4" t="s">
        <v>320</v>
      </c>
      <c r="B70" s="5" t="s">
        <v>302</v>
      </c>
      <c r="C70" s="6">
        <v>44544</v>
      </c>
      <c r="D70" s="6"/>
      <c r="E70" s="6"/>
      <c r="F70" s="37">
        <v>1416</v>
      </c>
      <c r="G70" s="5" t="s">
        <v>942</v>
      </c>
      <c r="H70" s="8" t="s">
        <v>941</v>
      </c>
      <c r="I70" s="6">
        <v>44586</v>
      </c>
      <c r="J70" s="5" t="s">
        <v>943</v>
      </c>
      <c r="K70" s="9" t="s">
        <v>936</v>
      </c>
      <c r="L70" s="9" t="s">
        <v>10</v>
      </c>
      <c r="M70" s="10">
        <v>705515379.79999995</v>
      </c>
      <c r="N70" s="36">
        <f t="shared" si="13"/>
        <v>705515379.79999995</v>
      </c>
      <c r="O70" s="36">
        <f t="shared" si="12"/>
        <v>705515379.79999995</v>
      </c>
      <c r="P70" s="9" t="s">
        <v>937</v>
      </c>
      <c r="Q70" s="9" t="s">
        <v>2577</v>
      </c>
      <c r="R70" s="68" t="s">
        <v>24</v>
      </c>
      <c r="S70" s="9">
        <v>0.4</v>
      </c>
      <c r="T70" s="36">
        <f>M70/V70</f>
        <v>263842.69999999995</v>
      </c>
      <c r="U70" s="1">
        <f t="shared" si="15"/>
        <v>105537.07999999999</v>
      </c>
      <c r="V70" s="10">
        <f t="shared" si="11"/>
        <v>2674</v>
      </c>
      <c r="W70" s="10">
        <v>1933.6</v>
      </c>
      <c r="X70" s="10">
        <v>740.4</v>
      </c>
      <c r="Y70" s="10"/>
      <c r="Z70" s="2">
        <f t="shared" si="14"/>
        <v>6685</v>
      </c>
      <c r="AA70" s="64">
        <f t="shared" si="16"/>
        <v>6685</v>
      </c>
      <c r="AB70" s="37"/>
      <c r="AC70" s="6">
        <v>44621</v>
      </c>
      <c r="AD70" s="6">
        <v>44682</v>
      </c>
      <c r="AE70" s="6"/>
      <c r="AF70" s="9" t="s">
        <v>66</v>
      </c>
    </row>
    <row r="71" spans="1:32" ht="94.5" customHeight="1" x14ac:dyDescent="0.25">
      <c r="A71" s="4" t="s">
        <v>321</v>
      </c>
      <c r="B71" s="5" t="s">
        <v>303</v>
      </c>
      <c r="C71" s="6">
        <v>44544</v>
      </c>
      <c r="D71" s="6"/>
      <c r="E71" s="6"/>
      <c r="F71" s="37">
        <v>1416</v>
      </c>
      <c r="G71" s="5" t="s">
        <v>1099</v>
      </c>
      <c r="H71" s="8" t="s">
        <v>1100</v>
      </c>
      <c r="I71" s="6">
        <v>44593</v>
      </c>
      <c r="J71" s="5" t="s">
        <v>1101</v>
      </c>
      <c r="K71" s="9" t="s">
        <v>76</v>
      </c>
      <c r="L71" s="9" t="s">
        <v>322</v>
      </c>
      <c r="M71" s="10">
        <v>459886284</v>
      </c>
      <c r="N71" s="36">
        <f t="shared" si="13"/>
        <v>459886284</v>
      </c>
      <c r="O71" s="36">
        <f t="shared" si="12"/>
        <v>459886284</v>
      </c>
      <c r="P71" s="9" t="s">
        <v>1102</v>
      </c>
      <c r="Q71" s="9" t="s">
        <v>2578</v>
      </c>
      <c r="R71" s="68" t="s">
        <v>50</v>
      </c>
      <c r="S71" s="9">
        <v>4.8</v>
      </c>
      <c r="T71" s="36">
        <f>M71/V71</f>
        <v>13399.95</v>
      </c>
      <c r="U71" s="1">
        <f t="shared" si="15"/>
        <v>64319.76</v>
      </c>
      <c r="V71" s="10">
        <f t="shared" si="11"/>
        <v>34320</v>
      </c>
      <c r="W71" s="10">
        <v>34320</v>
      </c>
      <c r="X71" s="10"/>
      <c r="Y71" s="10"/>
      <c r="Z71" s="2">
        <f t="shared" si="14"/>
        <v>7150</v>
      </c>
      <c r="AA71" s="64">
        <f t="shared" si="16"/>
        <v>7150</v>
      </c>
      <c r="AB71" s="37"/>
      <c r="AC71" s="6">
        <v>44621</v>
      </c>
      <c r="AD71" s="6"/>
      <c r="AE71" s="6"/>
      <c r="AF71" s="9" t="s">
        <v>66</v>
      </c>
    </row>
    <row r="72" spans="1:32" ht="47.25" customHeight="1" x14ac:dyDescent="0.25">
      <c r="A72" s="4" t="s">
        <v>324</v>
      </c>
      <c r="B72" s="5" t="s">
        <v>304</v>
      </c>
      <c r="C72" s="6">
        <v>44544</v>
      </c>
      <c r="D72" s="6"/>
      <c r="E72" s="6"/>
      <c r="F72" s="37">
        <v>1416</v>
      </c>
      <c r="G72" s="5" t="s">
        <v>945</v>
      </c>
      <c r="H72" s="8" t="s">
        <v>944</v>
      </c>
      <c r="I72" s="6">
        <v>44586</v>
      </c>
      <c r="J72" s="5" t="s">
        <v>946</v>
      </c>
      <c r="K72" s="9" t="s">
        <v>936</v>
      </c>
      <c r="L72" s="9" t="s">
        <v>323</v>
      </c>
      <c r="M72" s="10">
        <v>159888742.86000001</v>
      </c>
      <c r="N72" s="36">
        <f t="shared" si="13"/>
        <v>159888742.86000001</v>
      </c>
      <c r="O72" s="36">
        <f t="shared" si="12"/>
        <v>159888742.86000001</v>
      </c>
      <c r="P72" s="9" t="s">
        <v>937</v>
      </c>
      <c r="Q72" s="9" t="s">
        <v>2579</v>
      </c>
      <c r="R72" s="68" t="s">
        <v>24</v>
      </c>
      <c r="S72" s="9">
        <v>1</v>
      </c>
      <c r="T72" s="36">
        <f>M72/V72</f>
        <v>263842.81</v>
      </c>
      <c r="U72" s="1">
        <f t="shared" si="15"/>
        <v>263842.81</v>
      </c>
      <c r="V72" s="10">
        <f t="shared" si="11"/>
        <v>606</v>
      </c>
      <c r="W72" s="10">
        <v>606</v>
      </c>
      <c r="X72" s="10"/>
      <c r="Y72" s="10"/>
      <c r="Z72" s="2">
        <f t="shared" si="14"/>
        <v>606</v>
      </c>
      <c r="AA72" s="64">
        <f t="shared" si="16"/>
        <v>606</v>
      </c>
      <c r="AB72" s="37"/>
      <c r="AC72" s="6">
        <v>44621</v>
      </c>
      <c r="AD72" s="6"/>
      <c r="AE72" s="6"/>
      <c r="AF72" s="9" t="s">
        <v>1489</v>
      </c>
    </row>
    <row r="73" spans="1:32" ht="75" customHeight="1" x14ac:dyDescent="0.25">
      <c r="A73" s="4" t="s">
        <v>326</v>
      </c>
      <c r="B73" s="5" t="s">
        <v>305</v>
      </c>
      <c r="C73" s="6">
        <v>44546</v>
      </c>
      <c r="D73" s="6"/>
      <c r="E73" s="6"/>
      <c r="F73" s="37">
        <v>1416</v>
      </c>
      <c r="G73" s="5" t="s">
        <v>739</v>
      </c>
      <c r="H73" s="8" t="s">
        <v>657</v>
      </c>
      <c r="I73" s="6">
        <v>44579</v>
      </c>
      <c r="J73" s="5" t="s">
        <v>658</v>
      </c>
      <c r="K73" s="9" t="s">
        <v>619</v>
      </c>
      <c r="L73" s="9" t="s">
        <v>325</v>
      </c>
      <c r="M73" s="10">
        <v>55862762.219999999</v>
      </c>
      <c r="N73" s="36">
        <f t="shared" si="13"/>
        <v>55862762.219999999</v>
      </c>
      <c r="O73" s="36">
        <f t="shared" si="12"/>
        <v>55862762.219999999</v>
      </c>
      <c r="P73" s="9" t="s">
        <v>625</v>
      </c>
      <c r="Q73" s="9" t="s">
        <v>2580</v>
      </c>
      <c r="R73" s="68" t="s">
        <v>41</v>
      </c>
      <c r="S73" s="9">
        <v>50</v>
      </c>
      <c r="T73" s="36">
        <f>M73/V73</f>
        <v>15.78</v>
      </c>
      <c r="U73" s="1">
        <f t="shared" si="15"/>
        <v>789</v>
      </c>
      <c r="V73" s="10">
        <f t="shared" si="11"/>
        <v>3540099</v>
      </c>
      <c r="W73" s="10">
        <v>2360066</v>
      </c>
      <c r="X73" s="10">
        <v>1180033</v>
      </c>
      <c r="Y73" s="10"/>
      <c r="Z73" s="2">
        <f t="shared" si="14"/>
        <v>70801.98</v>
      </c>
      <c r="AA73" s="64">
        <f t="shared" si="16"/>
        <v>70802</v>
      </c>
      <c r="AB73" s="37"/>
      <c r="AC73" s="6">
        <v>44652</v>
      </c>
      <c r="AD73" s="6">
        <v>44743</v>
      </c>
      <c r="AE73" s="6"/>
      <c r="AF73" s="9" t="s">
        <v>66</v>
      </c>
    </row>
    <row r="74" spans="1:32" ht="63" customHeight="1" x14ac:dyDescent="0.25">
      <c r="A74" s="4" t="s">
        <v>328</v>
      </c>
      <c r="B74" s="5" t="s">
        <v>306</v>
      </c>
      <c r="C74" s="6">
        <v>44544</v>
      </c>
      <c r="D74" s="6"/>
      <c r="E74" s="6"/>
      <c r="F74" s="37">
        <v>1416</v>
      </c>
      <c r="G74" s="5" t="s">
        <v>953</v>
      </c>
      <c r="H74" s="8" t="s">
        <v>800</v>
      </c>
      <c r="I74" s="6">
        <v>44585</v>
      </c>
      <c r="J74" s="5" t="s">
        <v>801</v>
      </c>
      <c r="K74" s="9" t="s">
        <v>72</v>
      </c>
      <c r="L74" s="9" t="s">
        <v>327</v>
      </c>
      <c r="M74" s="10">
        <v>406236438</v>
      </c>
      <c r="N74" s="36">
        <f t="shared" si="13"/>
        <v>406236438</v>
      </c>
      <c r="O74" s="36">
        <f t="shared" si="12"/>
        <v>406236438</v>
      </c>
      <c r="P74" s="9" t="s">
        <v>802</v>
      </c>
      <c r="Q74" s="9" t="s">
        <v>2581</v>
      </c>
      <c r="R74" s="68" t="s">
        <v>24</v>
      </c>
      <c r="S74" s="9">
        <v>10</v>
      </c>
      <c r="T74" s="36">
        <f>M74/V74</f>
        <v>647.1</v>
      </c>
      <c r="U74" s="1">
        <f t="shared" si="15"/>
        <v>6471</v>
      </c>
      <c r="V74" s="10">
        <f t="shared" si="11"/>
        <v>627780</v>
      </c>
      <c r="W74" s="10">
        <v>627780</v>
      </c>
      <c r="X74" s="10"/>
      <c r="Y74" s="10"/>
      <c r="Z74" s="2">
        <f t="shared" si="14"/>
        <v>62778</v>
      </c>
      <c r="AA74" s="64">
        <f t="shared" si="16"/>
        <v>62778</v>
      </c>
      <c r="AB74" s="37"/>
      <c r="AC74" s="6">
        <v>44652</v>
      </c>
      <c r="AD74" s="6"/>
      <c r="AE74" s="6"/>
      <c r="AF74" s="9" t="s">
        <v>1489</v>
      </c>
    </row>
    <row r="75" spans="1:32" ht="63" customHeight="1" x14ac:dyDescent="0.25">
      <c r="A75" s="4" t="s">
        <v>330</v>
      </c>
      <c r="B75" s="5" t="s">
        <v>307</v>
      </c>
      <c r="C75" s="6">
        <v>44544</v>
      </c>
      <c r="D75" s="6"/>
      <c r="E75" s="6"/>
      <c r="F75" s="37">
        <v>1416</v>
      </c>
      <c r="G75" s="5" t="s">
        <v>952</v>
      </c>
      <c r="H75" s="8" t="s">
        <v>947</v>
      </c>
      <c r="I75" s="6">
        <v>44586</v>
      </c>
      <c r="J75" s="5" t="s">
        <v>948</v>
      </c>
      <c r="K75" s="9" t="s">
        <v>73</v>
      </c>
      <c r="L75" s="9" t="s">
        <v>329</v>
      </c>
      <c r="M75" s="10">
        <v>969563290.40999997</v>
      </c>
      <c r="N75" s="36">
        <f t="shared" si="13"/>
        <v>969563290.40999997</v>
      </c>
      <c r="O75" s="36">
        <f t="shared" si="12"/>
        <v>969563290.40999997</v>
      </c>
      <c r="P75" s="9" t="s">
        <v>954</v>
      </c>
      <c r="Q75" s="9" t="s">
        <v>2582</v>
      </c>
      <c r="R75" s="68" t="s">
        <v>24</v>
      </c>
      <c r="S75" s="9">
        <v>3</v>
      </c>
      <c r="T75" s="36">
        <f>M75/V75</f>
        <v>63582.09</v>
      </c>
      <c r="U75" s="1">
        <f t="shared" si="15"/>
        <v>190746.27</v>
      </c>
      <c r="V75" s="10">
        <f t="shared" si="11"/>
        <v>15249</v>
      </c>
      <c r="W75" s="10">
        <v>11760</v>
      </c>
      <c r="X75" s="10">
        <v>3489</v>
      </c>
      <c r="Y75" s="10"/>
      <c r="Z75" s="2">
        <f t="shared" si="14"/>
        <v>5083</v>
      </c>
      <c r="AA75" s="64">
        <f t="shared" si="16"/>
        <v>5083</v>
      </c>
      <c r="AB75" s="37"/>
      <c r="AC75" s="6">
        <v>44607</v>
      </c>
      <c r="AD75" s="6">
        <v>44743</v>
      </c>
      <c r="AE75" s="6"/>
      <c r="AF75" s="9" t="s">
        <v>66</v>
      </c>
    </row>
    <row r="76" spans="1:32" ht="63" customHeight="1" x14ac:dyDescent="0.25">
      <c r="A76" s="4" t="s">
        <v>331</v>
      </c>
      <c r="B76" s="5" t="s">
        <v>308</v>
      </c>
      <c r="C76" s="6">
        <v>44544</v>
      </c>
      <c r="D76" s="6"/>
      <c r="E76" s="6"/>
      <c r="F76" s="37">
        <v>1416</v>
      </c>
      <c r="G76" s="5" t="s">
        <v>955</v>
      </c>
      <c r="H76" s="8" t="s">
        <v>956</v>
      </c>
      <c r="I76" s="6">
        <v>44586</v>
      </c>
      <c r="J76" s="5" t="s">
        <v>949</v>
      </c>
      <c r="K76" s="9" t="s">
        <v>73</v>
      </c>
      <c r="L76" s="9" t="s">
        <v>329</v>
      </c>
      <c r="M76" s="10">
        <v>762222094.91999996</v>
      </c>
      <c r="N76" s="36">
        <f t="shared" si="13"/>
        <v>762222094.91999996</v>
      </c>
      <c r="O76" s="36">
        <f t="shared" si="12"/>
        <v>762222094.91999996</v>
      </c>
      <c r="P76" s="9" t="s">
        <v>954</v>
      </c>
      <c r="Q76" s="9" t="s">
        <v>2582</v>
      </c>
      <c r="R76" s="68" t="s">
        <v>24</v>
      </c>
      <c r="S76" s="9">
        <v>3</v>
      </c>
      <c r="T76" s="36">
        <f>M76/V76</f>
        <v>63582.09</v>
      </c>
      <c r="U76" s="1">
        <f t="shared" si="15"/>
        <v>190746.27</v>
      </c>
      <c r="V76" s="10">
        <f t="shared" si="11"/>
        <v>11988</v>
      </c>
      <c r="W76" s="10">
        <v>9249</v>
      </c>
      <c r="X76" s="10">
        <v>2739</v>
      </c>
      <c r="Y76" s="10"/>
      <c r="Z76" s="2">
        <f t="shared" si="14"/>
        <v>3996</v>
      </c>
      <c r="AA76" s="64">
        <f t="shared" si="16"/>
        <v>3996</v>
      </c>
      <c r="AB76" s="37"/>
      <c r="AC76" s="6">
        <v>44607</v>
      </c>
      <c r="AD76" s="6">
        <v>44743</v>
      </c>
      <c r="AE76" s="6"/>
      <c r="AF76" s="9" t="s">
        <v>1489</v>
      </c>
    </row>
    <row r="77" spans="1:32" ht="63" customHeight="1" x14ac:dyDescent="0.25">
      <c r="A77" s="4" t="s">
        <v>332</v>
      </c>
      <c r="B77" s="5" t="s">
        <v>309</v>
      </c>
      <c r="C77" s="6">
        <v>44544</v>
      </c>
      <c r="D77" s="6"/>
      <c r="E77" s="6"/>
      <c r="F77" s="37">
        <v>1416</v>
      </c>
      <c r="G77" s="5" t="s">
        <v>958</v>
      </c>
      <c r="H77" s="8" t="s">
        <v>957</v>
      </c>
      <c r="I77" s="6">
        <v>44586</v>
      </c>
      <c r="J77" s="5" t="s">
        <v>950</v>
      </c>
      <c r="K77" s="9" t="s">
        <v>73</v>
      </c>
      <c r="L77" s="9" t="s">
        <v>329</v>
      </c>
      <c r="M77" s="10">
        <v>830509259.58000004</v>
      </c>
      <c r="N77" s="36">
        <f t="shared" si="13"/>
        <v>830509259.58000004</v>
      </c>
      <c r="O77" s="36">
        <f t="shared" si="12"/>
        <v>830509259.58000004</v>
      </c>
      <c r="P77" s="9" t="s">
        <v>954</v>
      </c>
      <c r="Q77" s="9" t="s">
        <v>2582</v>
      </c>
      <c r="R77" s="68" t="s">
        <v>24</v>
      </c>
      <c r="S77" s="9">
        <v>3</v>
      </c>
      <c r="T77" s="36">
        <f>M77/V77</f>
        <v>63582.090000000004</v>
      </c>
      <c r="U77" s="1">
        <f t="shared" si="15"/>
        <v>190746.27000000002</v>
      </c>
      <c r="V77" s="10">
        <f t="shared" si="11"/>
        <v>13062</v>
      </c>
      <c r="W77" s="10">
        <v>10077</v>
      </c>
      <c r="X77" s="10">
        <v>2985</v>
      </c>
      <c r="Y77" s="10"/>
      <c r="Z77" s="2">
        <f t="shared" si="14"/>
        <v>4354</v>
      </c>
      <c r="AA77" s="64">
        <f t="shared" si="16"/>
        <v>4354</v>
      </c>
      <c r="AB77" s="37"/>
      <c r="AC77" s="6">
        <v>44607</v>
      </c>
      <c r="AD77" s="6">
        <v>44743</v>
      </c>
      <c r="AE77" s="6"/>
      <c r="AF77" s="9" t="s">
        <v>66</v>
      </c>
    </row>
    <row r="78" spans="1:32" ht="63" customHeight="1" x14ac:dyDescent="0.25">
      <c r="A78" s="4" t="s">
        <v>334</v>
      </c>
      <c r="B78" s="5" t="s">
        <v>310</v>
      </c>
      <c r="C78" s="6">
        <v>44544</v>
      </c>
      <c r="D78" s="6"/>
      <c r="E78" s="6"/>
      <c r="F78" s="37">
        <v>1416</v>
      </c>
      <c r="G78" s="5" t="s">
        <v>960</v>
      </c>
      <c r="H78" s="8" t="s">
        <v>959</v>
      </c>
      <c r="I78" s="6">
        <v>44586</v>
      </c>
      <c r="J78" s="5" t="s">
        <v>951</v>
      </c>
      <c r="K78" s="9" t="s">
        <v>73</v>
      </c>
      <c r="L78" s="9" t="s">
        <v>333</v>
      </c>
      <c r="M78" s="10">
        <v>962505678.41999996</v>
      </c>
      <c r="N78" s="36">
        <f t="shared" si="13"/>
        <v>962505678.41999996</v>
      </c>
      <c r="O78" s="36">
        <f t="shared" si="12"/>
        <v>962505678.41999996</v>
      </c>
      <c r="P78" s="9" t="s">
        <v>954</v>
      </c>
      <c r="Q78" s="9" t="s">
        <v>2582</v>
      </c>
      <c r="R78" s="68" t="s">
        <v>24</v>
      </c>
      <c r="S78" s="9">
        <v>3</v>
      </c>
      <c r="T78" s="36">
        <f>M78/V78</f>
        <v>63582.09</v>
      </c>
      <c r="U78" s="1">
        <f t="shared" si="15"/>
        <v>190746.27</v>
      </c>
      <c r="V78" s="10">
        <f t="shared" si="11"/>
        <v>15138</v>
      </c>
      <c r="W78" s="10">
        <v>11691</v>
      </c>
      <c r="X78" s="10">
        <v>3447</v>
      </c>
      <c r="Y78" s="10"/>
      <c r="Z78" s="2">
        <f t="shared" si="14"/>
        <v>5046</v>
      </c>
      <c r="AA78" s="64">
        <f t="shared" si="16"/>
        <v>5046</v>
      </c>
      <c r="AB78" s="37"/>
      <c r="AC78" s="6">
        <v>44910</v>
      </c>
      <c r="AD78" s="6">
        <v>44743</v>
      </c>
      <c r="AE78" s="6"/>
      <c r="AF78" s="9" t="s">
        <v>66</v>
      </c>
    </row>
    <row r="79" spans="1:32" ht="78.75" customHeight="1" x14ac:dyDescent="0.25">
      <c r="A79" s="4" t="s">
        <v>336</v>
      </c>
      <c r="B79" s="5" t="s">
        <v>311</v>
      </c>
      <c r="C79" s="6">
        <v>44546</v>
      </c>
      <c r="D79" s="6"/>
      <c r="E79" s="6"/>
      <c r="F79" s="37">
        <v>1416</v>
      </c>
      <c r="G79" s="5" t="s">
        <v>639</v>
      </c>
      <c r="H79" s="8" t="s">
        <v>640</v>
      </c>
      <c r="I79" s="6">
        <v>44573</v>
      </c>
      <c r="J79" s="5" t="s">
        <v>641</v>
      </c>
      <c r="K79" s="9" t="s">
        <v>73</v>
      </c>
      <c r="L79" s="9" t="s">
        <v>335</v>
      </c>
      <c r="M79" s="10">
        <v>1900800</v>
      </c>
      <c r="N79" s="36">
        <f t="shared" si="13"/>
        <v>1900800</v>
      </c>
      <c r="O79" s="36">
        <f t="shared" si="12"/>
        <v>1900800</v>
      </c>
      <c r="P79" s="9" t="s">
        <v>642</v>
      </c>
      <c r="Q79" s="9" t="s">
        <v>2583</v>
      </c>
      <c r="R79" s="68" t="s">
        <v>26</v>
      </c>
      <c r="S79" s="9">
        <v>200</v>
      </c>
      <c r="T79" s="36">
        <f>M79/V79</f>
        <v>132</v>
      </c>
      <c r="U79" s="1">
        <f t="shared" si="15"/>
        <v>26400</v>
      </c>
      <c r="V79" s="10">
        <f t="shared" si="11"/>
        <v>14400</v>
      </c>
      <c r="W79" s="10">
        <v>14400</v>
      </c>
      <c r="X79" s="10"/>
      <c r="Y79" s="10"/>
      <c r="Z79" s="2">
        <f t="shared" si="14"/>
        <v>72</v>
      </c>
      <c r="AA79" s="64">
        <f t="shared" si="16"/>
        <v>72</v>
      </c>
      <c r="AB79" s="37"/>
      <c r="AC79" s="6">
        <v>44593</v>
      </c>
      <c r="AD79" s="6"/>
      <c r="AE79" s="6"/>
      <c r="AF79" s="9" t="s">
        <v>1489</v>
      </c>
    </row>
    <row r="80" spans="1:32" ht="63" customHeight="1" x14ac:dyDescent="0.25">
      <c r="A80" s="4" t="s">
        <v>338</v>
      </c>
      <c r="B80" s="5" t="s">
        <v>312</v>
      </c>
      <c r="C80" s="6">
        <v>44544</v>
      </c>
      <c r="D80" s="6"/>
      <c r="E80" s="6"/>
      <c r="F80" s="37">
        <v>1416</v>
      </c>
      <c r="G80" s="5" t="s">
        <v>604</v>
      </c>
      <c r="H80" s="9" t="s">
        <v>604</v>
      </c>
      <c r="I80" s="6" t="s">
        <v>604</v>
      </c>
      <c r="J80" s="5" t="s">
        <v>604</v>
      </c>
      <c r="K80" s="9" t="s">
        <v>604</v>
      </c>
      <c r="L80" s="9" t="s">
        <v>337</v>
      </c>
      <c r="M80" s="10" t="s">
        <v>604</v>
      </c>
      <c r="N80" s="36" t="str">
        <f t="shared" si="13"/>
        <v>нет заявок</v>
      </c>
      <c r="O80" s="36" t="str">
        <f t="shared" si="12"/>
        <v>нет заявок</v>
      </c>
      <c r="P80" s="9" t="s">
        <v>604</v>
      </c>
      <c r="Q80" s="9" t="s">
        <v>604</v>
      </c>
      <c r="R80" s="68" t="s">
        <v>24</v>
      </c>
      <c r="S80" s="9" t="s">
        <v>604</v>
      </c>
      <c r="T80" s="36" t="s">
        <v>604</v>
      </c>
      <c r="U80" s="1" t="e">
        <f t="shared" si="15"/>
        <v>#VALUE!</v>
      </c>
      <c r="V80" s="10" t="s">
        <v>605</v>
      </c>
      <c r="W80" s="10">
        <v>6381</v>
      </c>
      <c r="X80" s="10" t="s">
        <v>604</v>
      </c>
      <c r="Y80" s="10" t="s">
        <v>604</v>
      </c>
      <c r="Z80" s="2" t="e">
        <f t="shared" si="14"/>
        <v>#VALUE!</v>
      </c>
      <c r="AA80" s="64" t="e">
        <f t="shared" si="16"/>
        <v>#VALUE!</v>
      </c>
      <c r="AB80" s="37" t="s">
        <v>604</v>
      </c>
      <c r="AC80" s="6">
        <v>44607</v>
      </c>
      <c r="AD80" s="6" t="s">
        <v>604</v>
      </c>
      <c r="AE80" s="6" t="s">
        <v>604</v>
      </c>
      <c r="AF80" s="9" t="s">
        <v>604</v>
      </c>
    </row>
    <row r="81" spans="1:32" ht="78.75" customHeight="1" x14ac:dyDescent="0.25">
      <c r="A81" s="4" t="s">
        <v>340</v>
      </c>
      <c r="B81" s="5" t="s">
        <v>313</v>
      </c>
      <c r="C81" s="6">
        <v>44544</v>
      </c>
      <c r="D81" s="6"/>
      <c r="E81" s="6"/>
      <c r="F81" s="37">
        <v>1416</v>
      </c>
      <c r="G81" s="5" t="s">
        <v>962</v>
      </c>
      <c r="H81" s="8" t="s">
        <v>961</v>
      </c>
      <c r="I81" s="6">
        <v>44586</v>
      </c>
      <c r="J81" s="5" t="s">
        <v>963</v>
      </c>
      <c r="K81" s="9" t="s">
        <v>76</v>
      </c>
      <c r="L81" s="9" t="s">
        <v>339</v>
      </c>
      <c r="M81" s="10">
        <v>569196600</v>
      </c>
      <c r="N81" s="36">
        <f t="shared" si="13"/>
        <v>569196600</v>
      </c>
      <c r="O81" s="36">
        <f t="shared" si="12"/>
        <v>569196600</v>
      </c>
      <c r="P81" s="9" t="s">
        <v>647</v>
      </c>
      <c r="Q81" s="9" t="s">
        <v>2584</v>
      </c>
      <c r="R81" s="68" t="s">
        <v>22</v>
      </c>
      <c r="S81" s="9">
        <v>1000</v>
      </c>
      <c r="T81" s="36">
        <f>M81/V81</f>
        <v>12.39</v>
      </c>
      <c r="U81" s="1">
        <f t="shared" si="15"/>
        <v>12390</v>
      </c>
      <c r="V81" s="10">
        <f t="shared" ref="V81:V124" si="17">W81+X81+Y81</f>
        <v>45940000</v>
      </c>
      <c r="W81" s="10">
        <v>45940000</v>
      </c>
      <c r="X81" s="10"/>
      <c r="Y81" s="10"/>
      <c r="Z81" s="2">
        <f t="shared" si="14"/>
        <v>45940</v>
      </c>
      <c r="AA81" s="64">
        <f t="shared" si="16"/>
        <v>45940</v>
      </c>
      <c r="AB81" s="37"/>
      <c r="AC81" s="6">
        <v>44621</v>
      </c>
      <c r="AD81" s="6"/>
      <c r="AE81" s="6"/>
      <c r="AF81" s="9" t="s">
        <v>66</v>
      </c>
    </row>
    <row r="82" spans="1:32" ht="78.75" customHeight="1" x14ac:dyDescent="0.25">
      <c r="A82" s="4" t="s">
        <v>342</v>
      </c>
      <c r="B82" s="5" t="s">
        <v>314</v>
      </c>
      <c r="C82" s="6">
        <v>44546</v>
      </c>
      <c r="D82" s="6"/>
      <c r="E82" s="6"/>
      <c r="F82" s="37">
        <v>1416</v>
      </c>
      <c r="G82" s="5" t="s">
        <v>645</v>
      </c>
      <c r="H82" s="8" t="s">
        <v>644</v>
      </c>
      <c r="I82" s="6">
        <v>44573</v>
      </c>
      <c r="J82" s="5" t="s">
        <v>646</v>
      </c>
      <c r="K82" s="9" t="s">
        <v>76</v>
      </c>
      <c r="L82" s="9" t="s">
        <v>341</v>
      </c>
      <c r="M82" s="10">
        <v>14208500</v>
      </c>
      <c r="N82" s="36">
        <f t="shared" si="13"/>
        <v>14208500</v>
      </c>
      <c r="O82" s="36">
        <f t="shared" si="12"/>
        <v>14208500</v>
      </c>
      <c r="P82" s="9" t="s">
        <v>647</v>
      </c>
      <c r="Q82" s="9" t="s">
        <v>2585</v>
      </c>
      <c r="R82" s="68" t="s">
        <v>22</v>
      </c>
      <c r="S82" s="9">
        <v>500</v>
      </c>
      <c r="T82" s="36">
        <f>M82/V82</f>
        <v>7.85</v>
      </c>
      <c r="U82" s="1">
        <f t="shared" si="15"/>
        <v>3925</v>
      </c>
      <c r="V82" s="10">
        <f t="shared" si="17"/>
        <v>1810000</v>
      </c>
      <c r="W82" s="10">
        <v>1810000</v>
      </c>
      <c r="X82" s="10"/>
      <c r="Y82" s="10"/>
      <c r="Z82" s="2">
        <f t="shared" si="14"/>
        <v>3620</v>
      </c>
      <c r="AA82" s="64">
        <f t="shared" si="16"/>
        <v>3620</v>
      </c>
      <c r="AB82" s="37"/>
      <c r="AC82" s="6">
        <v>44621</v>
      </c>
      <c r="AD82" s="6"/>
      <c r="AE82" s="6"/>
      <c r="AF82" s="9" t="s">
        <v>1489</v>
      </c>
    </row>
    <row r="83" spans="1:32" ht="78.75" customHeight="1" x14ac:dyDescent="0.25">
      <c r="A83" s="4" t="s">
        <v>343</v>
      </c>
      <c r="B83" s="5" t="s">
        <v>315</v>
      </c>
      <c r="C83" s="6">
        <v>44546</v>
      </c>
      <c r="D83" s="6"/>
      <c r="E83" s="6"/>
      <c r="F83" s="37">
        <v>1416</v>
      </c>
      <c r="G83" s="5" t="s">
        <v>1349</v>
      </c>
      <c r="H83" s="8" t="s">
        <v>803</v>
      </c>
      <c r="I83" s="6">
        <v>44585</v>
      </c>
      <c r="J83" s="5" t="s">
        <v>1491</v>
      </c>
      <c r="K83" s="9" t="s">
        <v>76</v>
      </c>
      <c r="L83" s="9" t="s">
        <v>339</v>
      </c>
      <c r="M83" s="10">
        <v>498685110</v>
      </c>
      <c r="N83" s="36">
        <f t="shared" si="13"/>
        <v>498685110</v>
      </c>
      <c r="O83" s="36">
        <f t="shared" si="12"/>
        <v>498685110</v>
      </c>
      <c r="P83" s="9" t="s">
        <v>593</v>
      </c>
      <c r="Q83" s="9" t="s">
        <v>2584</v>
      </c>
      <c r="R83" s="68" t="s">
        <v>22</v>
      </c>
      <c r="S83" s="9">
        <v>1000</v>
      </c>
      <c r="T83" s="36">
        <f>M83/V83</f>
        <v>12.39</v>
      </c>
      <c r="U83" s="1">
        <f t="shared" si="15"/>
        <v>12390</v>
      </c>
      <c r="V83" s="10">
        <f t="shared" si="17"/>
        <v>40249000</v>
      </c>
      <c r="W83" s="10">
        <v>40249000</v>
      </c>
      <c r="X83" s="10"/>
      <c r="Y83" s="10"/>
      <c r="Z83" s="2">
        <f t="shared" si="14"/>
        <v>40249</v>
      </c>
      <c r="AA83" s="64">
        <f t="shared" si="16"/>
        <v>40249</v>
      </c>
      <c r="AB83" s="37"/>
      <c r="AC83" s="6">
        <v>44621</v>
      </c>
      <c r="AD83" s="6"/>
      <c r="AE83" s="6"/>
      <c r="AF83" s="9" t="s">
        <v>1489</v>
      </c>
    </row>
    <row r="84" spans="1:32" ht="78.75" customHeight="1" x14ac:dyDescent="0.25">
      <c r="A84" s="4" t="s">
        <v>354</v>
      </c>
      <c r="B84" s="5" t="s">
        <v>355</v>
      </c>
      <c r="C84" s="6">
        <v>44547</v>
      </c>
      <c r="D84" s="6"/>
      <c r="E84" s="6"/>
      <c r="F84" s="37">
        <v>1416</v>
      </c>
      <c r="G84" s="5" t="s">
        <v>747</v>
      </c>
      <c r="H84" s="8" t="s">
        <v>746</v>
      </c>
      <c r="I84" s="6">
        <v>44573</v>
      </c>
      <c r="J84" s="5" t="s">
        <v>748</v>
      </c>
      <c r="K84" s="9" t="s">
        <v>76</v>
      </c>
      <c r="L84" s="9" t="s">
        <v>356</v>
      </c>
      <c r="M84" s="10">
        <v>184820400</v>
      </c>
      <c r="N84" s="36">
        <f t="shared" si="13"/>
        <v>184820400</v>
      </c>
      <c r="O84" s="36">
        <f t="shared" si="12"/>
        <v>184820400</v>
      </c>
      <c r="P84" s="9" t="s">
        <v>647</v>
      </c>
      <c r="Q84" s="9" t="s">
        <v>2586</v>
      </c>
      <c r="R84" s="68" t="s">
        <v>357</v>
      </c>
      <c r="S84" s="9">
        <v>1000</v>
      </c>
      <c r="T84" s="36">
        <f>M84/V84</f>
        <v>7.85</v>
      </c>
      <c r="U84" s="1">
        <f t="shared" si="15"/>
        <v>7850</v>
      </c>
      <c r="V84" s="10">
        <f t="shared" si="17"/>
        <v>23544000</v>
      </c>
      <c r="W84" s="10">
        <v>21209000</v>
      </c>
      <c r="X84" s="10">
        <v>2335000</v>
      </c>
      <c r="Y84" s="10"/>
      <c r="Z84" s="2">
        <f t="shared" si="14"/>
        <v>23544</v>
      </c>
      <c r="AA84" s="64">
        <f t="shared" si="16"/>
        <v>23544</v>
      </c>
      <c r="AB84" s="37"/>
      <c r="AC84" s="6">
        <v>44621</v>
      </c>
      <c r="AD84" s="6">
        <v>44713</v>
      </c>
      <c r="AE84" s="6"/>
      <c r="AF84" s="9" t="s">
        <v>66</v>
      </c>
    </row>
    <row r="85" spans="1:32" ht="47.25" customHeight="1" x14ac:dyDescent="0.25">
      <c r="A85" s="4" t="s">
        <v>358</v>
      </c>
      <c r="B85" s="5" t="s">
        <v>359</v>
      </c>
      <c r="C85" s="6">
        <v>44547</v>
      </c>
      <c r="D85" s="6"/>
      <c r="E85" s="6"/>
      <c r="F85" s="37">
        <v>1416</v>
      </c>
      <c r="G85" s="5" t="s">
        <v>788</v>
      </c>
      <c r="H85" s="8" t="s">
        <v>789</v>
      </c>
      <c r="I85" s="6">
        <v>44573</v>
      </c>
      <c r="J85" s="5" t="s">
        <v>790</v>
      </c>
      <c r="K85" s="9" t="s">
        <v>76</v>
      </c>
      <c r="L85" s="9" t="s">
        <v>360</v>
      </c>
      <c r="M85" s="10">
        <v>21366077.699999999</v>
      </c>
      <c r="N85" s="36">
        <f t="shared" ref="N85:N99" si="18">M85</f>
        <v>21366077.699999999</v>
      </c>
      <c r="O85" s="36">
        <f t="shared" si="12"/>
        <v>21366077.699999999</v>
      </c>
      <c r="P85" s="9" t="s">
        <v>626</v>
      </c>
      <c r="Q85" s="9" t="s">
        <v>74</v>
      </c>
      <c r="R85" s="68" t="s">
        <v>41</v>
      </c>
      <c r="S85" s="9"/>
      <c r="T85" s="36">
        <f>M85/V85</f>
        <v>14446.3</v>
      </c>
      <c r="U85" s="1">
        <f t="shared" si="15"/>
        <v>0</v>
      </c>
      <c r="V85" s="10">
        <f t="shared" si="17"/>
        <v>1479</v>
      </c>
      <c r="W85" s="10">
        <v>890</v>
      </c>
      <c r="X85" s="10">
        <v>589</v>
      </c>
      <c r="Y85" s="10"/>
      <c r="Z85" s="2" t="e">
        <f t="shared" si="14"/>
        <v>#DIV/0!</v>
      </c>
      <c r="AA85" s="64" t="e">
        <f t="shared" si="16"/>
        <v>#DIV/0!</v>
      </c>
      <c r="AB85" s="37"/>
      <c r="AC85" s="6">
        <v>44621</v>
      </c>
      <c r="AD85" s="6">
        <v>44743</v>
      </c>
      <c r="AE85" s="6"/>
      <c r="AF85" s="9" t="s">
        <v>66</v>
      </c>
    </row>
    <row r="86" spans="1:32" ht="47.25" customHeight="1" x14ac:dyDescent="0.25">
      <c r="A86" s="4" t="s">
        <v>361</v>
      </c>
      <c r="B86" s="5" t="s">
        <v>362</v>
      </c>
      <c r="C86" s="6">
        <v>44547</v>
      </c>
      <c r="D86" s="6"/>
      <c r="E86" s="6"/>
      <c r="F86" s="37">
        <v>1416</v>
      </c>
      <c r="G86" s="5" t="s">
        <v>965</v>
      </c>
      <c r="H86" s="8" t="s">
        <v>964</v>
      </c>
      <c r="I86" s="6">
        <v>44586</v>
      </c>
      <c r="J86" s="5" t="s">
        <v>966</v>
      </c>
      <c r="K86" s="9" t="s">
        <v>76</v>
      </c>
      <c r="L86" s="9" t="s">
        <v>363</v>
      </c>
      <c r="M86" s="10">
        <v>764891376</v>
      </c>
      <c r="N86" s="36">
        <f t="shared" si="18"/>
        <v>764891376</v>
      </c>
      <c r="O86" s="36">
        <f t="shared" si="12"/>
        <v>764891376</v>
      </c>
      <c r="P86" s="9" t="s">
        <v>968</v>
      </c>
      <c r="Q86" s="9" t="s">
        <v>969</v>
      </c>
      <c r="R86" s="68" t="s">
        <v>24</v>
      </c>
      <c r="S86" s="9"/>
      <c r="T86" s="36">
        <f>M86/V86</f>
        <v>401.6</v>
      </c>
      <c r="U86" s="1">
        <f t="shared" si="15"/>
        <v>0</v>
      </c>
      <c r="V86" s="10">
        <f t="shared" si="17"/>
        <v>1904610</v>
      </c>
      <c r="W86" s="10">
        <v>975000</v>
      </c>
      <c r="X86" s="10">
        <v>929610</v>
      </c>
      <c r="Y86" s="10"/>
      <c r="Z86" s="2" t="e">
        <f t="shared" si="14"/>
        <v>#DIV/0!</v>
      </c>
      <c r="AA86" s="64" t="e">
        <f t="shared" si="16"/>
        <v>#DIV/0!</v>
      </c>
      <c r="AB86" s="37"/>
      <c r="AC86" s="6">
        <v>44621</v>
      </c>
      <c r="AD86" s="6">
        <v>44713</v>
      </c>
      <c r="AE86" s="6"/>
      <c r="AF86" s="9" t="s">
        <v>66</v>
      </c>
    </row>
    <row r="87" spans="1:32" ht="63" customHeight="1" x14ac:dyDescent="0.25">
      <c r="A87" s="4" t="s">
        <v>364</v>
      </c>
      <c r="B87" s="5" t="s">
        <v>365</v>
      </c>
      <c r="C87" s="6">
        <v>44547</v>
      </c>
      <c r="D87" s="6"/>
      <c r="E87" s="6"/>
      <c r="F87" s="37">
        <v>1416</v>
      </c>
      <c r="G87" s="5" t="s">
        <v>971</v>
      </c>
      <c r="H87" s="8" t="s">
        <v>970</v>
      </c>
      <c r="I87" s="6">
        <v>44586</v>
      </c>
      <c r="J87" s="5" t="s">
        <v>967</v>
      </c>
      <c r="K87" s="9" t="s">
        <v>115</v>
      </c>
      <c r="L87" s="9" t="s">
        <v>366</v>
      </c>
      <c r="M87" s="10">
        <v>575713440</v>
      </c>
      <c r="N87" s="36">
        <f t="shared" si="18"/>
        <v>575713440</v>
      </c>
      <c r="O87" s="36">
        <f t="shared" si="12"/>
        <v>575713440</v>
      </c>
      <c r="P87" s="9" t="s">
        <v>64</v>
      </c>
      <c r="Q87" s="9" t="s">
        <v>74</v>
      </c>
      <c r="R87" s="68" t="s">
        <v>24</v>
      </c>
      <c r="S87" s="9"/>
      <c r="T87" s="36">
        <f>M87/V87</f>
        <v>6006.4</v>
      </c>
      <c r="U87" s="1">
        <f t="shared" si="15"/>
        <v>0</v>
      </c>
      <c r="V87" s="10">
        <f t="shared" si="17"/>
        <v>95850</v>
      </c>
      <c r="W87" s="10">
        <v>95850</v>
      </c>
      <c r="X87" s="10"/>
      <c r="Y87" s="10"/>
      <c r="Z87" s="2" t="e">
        <f t="shared" si="14"/>
        <v>#DIV/0!</v>
      </c>
      <c r="AA87" s="64" t="e">
        <f t="shared" si="16"/>
        <v>#DIV/0!</v>
      </c>
      <c r="AB87" s="37"/>
      <c r="AC87" s="6">
        <v>44652</v>
      </c>
      <c r="AD87" s="6"/>
      <c r="AE87" s="6"/>
      <c r="AF87" s="9" t="s">
        <v>66</v>
      </c>
    </row>
    <row r="88" spans="1:32" ht="78.75" customHeight="1" x14ac:dyDescent="0.25">
      <c r="A88" s="4" t="s">
        <v>367</v>
      </c>
      <c r="B88" s="5" t="s">
        <v>368</v>
      </c>
      <c r="C88" s="6">
        <v>44551</v>
      </c>
      <c r="D88" s="6"/>
      <c r="E88" s="6"/>
      <c r="F88" s="37">
        <v>1416</v>
      </c>
      <c r="G88" s="5" t="s">
        <v>1350</v>
      </c>
      <c r="H88" s="8" t="s">
        <v>688</v>
      </c>
      <c r="I88" s="6">
        <v>44580</v>
      </c>
      <c r="J88" s="5" t="s">
        <v>689</v>
      </c>
      <c r="K88" s="9" t="s">
        <v>76</v>
      </c>
      <c r="L88" s="9" t="s">
        <v>369</v>
      </c>
      <c r="M88" s="10">
        <v>298714500</v>
      </c>
      <c r="N88" s="36">
        <f t="shared" si="18"/>
        <v>298714500</v>
      </c>
      <c r="O88" s="36">
        <f t="shared" si="12"/>
        <v>298714500</v>
      </c>
      <c r="P88" s="9" t="s">
        <v>606</v>
      </c>
      <c r="Q88" s="9" t="s">
        <v>75</v>
      </c>
      <c r="R88" s="68" t="s">
        <v>22</v>
      </c>
      <c r="S88" s="9"/>
      <c r="T88" s="36">
        <f>M88/V88</f>
        <v>13.05</v>
      </c>
      <c r="U88" s="1">
        <f t="shared" si="15"/>
        <v>0</v>
      </c>
      <c r="V88" s="10">
        <f t="shared" si="17"/>
        <v>22890000</v>
      </c>
      <c r="W88" s="10">
        <v>20995500</v>
      </c>
      <c r="X88" s="10">
        <v>1894500</v>
      </c>
      <c r="Y88" s="10"/>
      <c r="Z88" s="2" t="e">
        <f t="shared" si="14"/>
        <v>#DIV/0!</v>
      </c>
      <c r="AA88" s="64" t="e">
        <f t="shared" si="16"/>
        <v>#DIV/0!</v>
      </c>
      <c r="AB88" s="37"/>
      <c r="AC88" s="6">
        <v>44621</v>
      </c>
      <c r="AD88" s="6">
        <v>44682</v>
      </c>
      <c r="AE88" s="6"/>
      <c r="AF88" s="9" t="s">
        <v>66</v>
      </c>
    </row>
    <row r="89" spans="1:32" ht="47.25" customHeight="1" x14ac:dyDescent="0.25">
      <c r="A89" s="4" t="s">
        <v>370</v>
      </c>
      <c r="B89" s="5" t="s">
        <v>371</v>
      </c>
      <c r="C89" s="6">
        <v>44551</v>
      </c>
      <c r="D89" s="6"/>
      <c r="E89" s="6"/>
      <c r="F89" s="37">
        <v>1416</v>
      </c>
      <c r="G89" s="5" t="s">
        <v>1104</v>
      </c>
      <c r="H89" s="8" t="s">
        <v>1103</v>
      </c>
      <c r="I89" s="6">
        <v>44592</v>
      </c>
      <c r="J89" s="5" t="s">
        <v>1105</v>
      </c>
      <c r="K89" s="9" t="s">
        <v>72</v>
      </c>
      <c r="L89" s="9" t="s">
        <v>372</v>
      </c>
      <c r="M89" s="10">
        <v>700032942</v>
      </c>
      <c r="N89" s="36">
        <f t="shared" si="18"/>
        <v>700032942</v>
      </c>
      <c r="O89" s="36">
        <f t="shared" si="12"/>
        <v>700032942</v>
      </c>
      <c r="P89" s="9" t="s">
        <v>1108</v>
      </c>
      <c r="Q89" s="9" t="s">
        <v>631</v>
      </c>
      <c r="R89" s="68" t="s">
        <v>41</v>
      </c>
      <c r="S89" s="9"/>
      <c r="T89" s="36">
        <f>M89/V89</f>
        <v>936.9</v>
      </c>
      <c r="U89" s="1">
        <f t="shared" si="15"/>
        <v>0</v>
      </c>
      <c r="V89" s="10">
        <f t="shared" si="17"/>
        <v>747180</v>
      </c>
      <c r="W89" s="10">
        <v>747180</v>
      </c>
      <c r="X89" s="10"/>
      <c r="Y89" s="10"/>
      <c r="Z89" s="2" t="e">
        <f t="shared" si="14"/>
        <v>#DIV/0!</v>
      </c>
      <c r="AA89" s="64" t="e">
        <f t="shared" si="16"/>
        <v>#DIV/0!</v>
      </c>
      <c r="AB89" s="37"/>
      <c r="AC89" s="6">
        <v>44607</v>
      </c>
      <c r="AD89" s="6"/>
      <c r="AE89" s="6"/>
      <c r="AF89" s="9" t="s">
        <v>1489</v>
      </c>
    </row>
    <row r="90" spans="1:32" ht="75" customHeight="1" x14ac:dyDescent="0.25">
      <c r="A90" s="4" t="s">
        <v>373</v>
      </c>
      <c r="B90" s="5" t="s">
        <v>374</v>
      </c>
      <c r="C90" s="6">
        <v>44551</v>
      </c>
      <c r="D90" s="6"/>
      <c r="E90" s="6"/>
      <c r="F90" s="37">
        <v>1416</v>
      </c>
      <c r="G90" s="5" t="s">
        <v>741</v>
      </c>
      <c r="H90" s="8" t="s">
        <v>740</v>
      </c>
      <c r="I90" s="6">
        <v>44579</v>
      </c>
      <c r="J90" s="5" t="s">
        <v>651</v>
      </c>
      <c r="K90" s="9" t="s">
        <v>585</v>
      </c>
      <c r="L90" s="9" t="s">
        <v>375</v>
      </c>
      <c r="M90" s="10">
        <v>34084800</v>
      </c>
      <c r="N90" s="36">
        <f t="shared" si="18"/>
        <v>34084800</v>
      </c>
      <c r="O90" s="36">
        <f t="shared" si="12"/>
        <v>34084800</v>
      </c>
      <c r="P90" s="9" t="s">
        <v>652</v>
      </c>
      <c r="Q90" s="9" t="s">
        <v>653</v>
      </c>
      <c r="R90" s="68" t="s">
        <v>41</v>
      </c>
      <c r="S90" s="9"/>
      <c r="T90" s="36">
        <f>M90/V90</f>
        <v>24</v>
      </c>
      <c r="U90" s="1">
        <f t="shared" si="15"/>
        <v>0</v>
      </c>
      <c r="V90" s="10">
        <f t="shared" si="17"/>
        <v>1420200</v>
      </c>
      <c r="W90" s="10">
        <v>1420200</v>
      </c>
      <c r="X90" s="10"/>
      <c r="Y90" s="10"/>
      <c r="Z90" s="2" t="e">
        <f t="shared" si="14"/>
        <v>#DIV/0!</v>
      </c>
      <c r="AA90" s="64" t="e">
        <f t="shared" si="16"/>
        <v>#DIV/0!</v>
      </c>
      <c r="AB90" s="37"/>
      <c r="AC90" s="6">
        <v>44743</v>
      </c>
      <c r="AD90" s="6"/>
      <c r="AE90" s="6"/>
      <c r="AF90" s="9" t="s">
        <v>66</v>
      </c>
    </row>
    <row r="91" spans="1:32" ht="63" customHeight="1" x14ac:dyDescent="0.25">
      <c r="A91" s="4" t="s">
        <v>376</v>
      </c>
      <c r="B91" s="5" t="s">
        <v>377</v>
      </c>
      <c r="C91" s="6">
        <v>44551</v>
      </c>
      <c r="D91" s="6"/>
      <c r="E91" s="6"/>
      <c r="F91" s="37">
        <v>1416</v>
      </c>
      <c r="G91" s="5"/>
      <c r="H91" s="8" t="s">
        <v>1109</v>
      </c>
      <c r="I91" s="6">
        <v>44600</v>
      </c>
      <c r="J91" s="5" t="s">
        <v>1106</v>
      </c>
      <c r="K91" s="9" t="s">
        <v>76</v>
      </c>
      <c r="L91" s="9" t="s">
        <v>378</v>
      </c>
      <c r="M91" s="10">
        <v>954975797.10000002</v>
      </c>
      <c r="N91" s="36">
        <f t="shared" si="18"/>
        <v>954975797.10000002</v>
      </c>
      <c r="O91" s="36">
        <f t="shared" si="12"/>
        <v>954975797.10000002</v>
      </c>
      <c r="P91" s="9" t="s">
        <v>1110</v>
      </c>
      <c r="Q91" s="9" t="s">
        <v>126</v>
      </c>
      <c r="R91" s="68" t="s">
        <v>24</v>
      </c>
      <c r="S91" s="9"/>
      <c r="T91" s="36">
        <f>M91/V91</f>
        <v>9102.81</v>
      </c>
      <c r="U91" s="1">
        <f t="shared" si="15"/>
        <v>0</v>
      </c>
      <c r="V91" s="10">
        <f t="shared" si="17"/>
        <v>104910</v>
      </c>
      <c r="W91" s="10">
        <v>62790</v>
      </c>
      <c r="X91" s="10">
        <v>42120</v>
      </c>
      <c r="Y91" s="10"/>
      <c r="Z91" s="2" t="e">
        <f t="shared" si="14"/>
        <v>#DIV/0!</v>
      </c>
      <c r="AA91" s="64" t="e">
        <f t="shared" si="16"/>
        <v>#DIV/0!</v>
      </c>
      <c r="AB91" s="37"/>
      <c r="AC91" s="6">
        <v>44635</v>
      </c>
      <c r="AD91" s="6">
        <v>44682</v>
      </c>
      <c r="AE91" s="6"/>
      <c r="AF91" s="9" t="s">
        <v>66</v>
      </c>
    </row>
    <row r="92" spans="1:32" ht="63" customHeight="1" x14ac:dyDescent="0.25">
      <c r="A92" s="4" t="s">
        <v>379</v>
      </c>
      <c r="B92" s="5" t="s">
        <v>380</v>
      </c>
      <c r="C92" s="6">
        <v>44551</v>
      </c>
      <c r="D92" s="6"/>
      <c r="E92" s="6"/>
      <c r="F92" s="37">
        <v>1416</v>
      </c>
      <c r="G92" s="5"/>
      <c r="H92" s="8" t="s">
        <v>1111</v>
      </c>
      <c r="I92" s="6">
        <v>44600</v>
      </c>
      <c r="J92" s="5" t="s">
        <v>1107</v>
      </c>
      <c r="K92" s="9" t="s">
        <v>76</v>
      </c>
      <c r="L92" s="9" t="s">
        <v>378</v>
      </c>
      <c r="M92" s="10">
        <v>915105489.29999995</v>
      </c>
      <c r="N92" s="36">
        <f t="shared" si="18"/>
        <v>915105489.29999995</v>
      </c>
      <c r="O92" s="36">
        <f t="shared" si="12"/>
        <v>915105489.29999995</v>
      </c>
      <c r="P92" s="9" t="s">
        <v>1110</v>
      </c>
      <c r="Q92" s="9" t="s">
        <v>126</v>
      </c>
      <c r="R92" s="68" t="s">
        <v>24</v>
      </c>
      <c r="S92" s="9"/>
      <c r="T92" s="36">
        <f>M92/V92</f>
        <v>9102.81</v>
      </c>
      <c r="U92" s="1">
        <f t="shared" si="15"/>
        <v>0</v>
      </c>
      <c r="V92" s="10">
        <f t="shared" si="17"/>
        <v>100530</v>
      </c>
      <c r="W92" s="10">
        <v>60120</v>
      </c>
      <c r="X92" s="10">
        <v>40410</v>
      </c>
      <c r="Y92" s="10"/>
      <c r="Z92" s="2" t="e">
        <f t="shared" si="14"/>
        <v>#DIV/0!</v>
      </c>
      <c r="AA92" s="64" t="e">
        <f t="shared" si="16"/>
        <v>#DIV/0!</v>
      </c>
      <c r="AB92" s="37"/>
      <c r="AC92" s="6">
        <v>44635</v>
      </c>
      <c r="AD92" s="6">
        <v>44682</v>
      </c>
      <c r="AE92" s="6"/>
      <c r="AF92" s="9" t="s">
        <v>66</v>
      </c>
    </row>
    <row r="93" spans="1:32" ht="75" customHeight="1" x14ac:dyDescent="0.25">
      <c r="A93" s="4" t="s">
        <v>381</v>
      </c>
      <c r="B93" s="5" t="s">
        <v>382</v>
      </c>
      <c r="C93" s="6">
        <v>44551</v>
      </c>
      <c r="D93" s="6"/>
      <c r="E93" s="6"/>
      <c r="F93" s="37">
        <v>1416</v>
      </c>
      <c r="G93" s="5" t="s">
        <v>750</v>
      </c>
      <c r="H93" s="8" t="s">
        <v>749</v>
      </c>
      <c r="I93" s="6">
        <v>44574</v>
      </c>
      <c r="J93" s="5" t="s">
        <v>751</v>
      </c>
      <c r="K93" s="9" t="s">
        <v>72</v>
      </c>
      <c r="L93" s="9" t="s">
        <v>383</v>
      </c>
      <c r="M93" s="10">
        <v>9666990</v>
      </c>
      <c r="N93" s="36">
        <f t="shared" si="18"/>
        <v>9666990</v>
      </c>
      <c r="O93" s="36">
        <f t="shared" si="12"/>
        <v>9666990</v>
      </c>
      <c r="P93" s="9" t="s">
        <v>666</v>
      </c>
      <c r="Q93" s="9" t="s">
        <v>74</v>
      </c>
      <c r="R93" s="68" t="s">
        <v>24</v>
      </c>
      <c r="S93" s="9"/>
      <c r="T93" s="36">
        <f>M93/V93</f>
        <v>8592.8799999999992</v>
      </c>
      <c r="U93" s="1">
        <f t="shared" si="15"/>
        <v>0</v>
      </c>
      <c r="V93" s="10">
        <f t="shared" si="17"/>
        <v>1125</v>
      </c>
      <c r="W93" s="10">
        <v>1125</v>
      </c>
      <c r="X93" s="10"/>
      <c r="Y93" s="10"/>
      <c r="Z93" s="2" t="e">
        <f t="shared" si="14"/>
        <v>#DIV/0!</v>
      </c>
      <c r="AA93" s="64" t="e">
        <f t="shared" si="16"/>
        <v>#DIV/0!</v>
      </c>
      <c r="AB93" s="37"/>
      <c r="AC93" s="6">
        <v>44652</v>
      </c>
      <c r="AD93" s="6"/>
      <c r="AE93" s="6"/>
      <c r="AF93" s="9" t="s">
        <v>1489</v>
      </c>
    </row>
    <row r="94" spans="1:32" ht="75" customHeight="1" x14ac:dyDescent="0.25">
      <c r="A94" s="4" t="s">
        <v>384</v>
      </c>
      <c r="B94" s="5" t="s">
        <v>385</v>
      </c>
      <c r="C94" s="6">
        <v>44551</v>
      </c>
      <c r="D94" s="6"/>
      <c r="E94" s="6"/>
      <c r="F94" s="37">
        <v>1416</v>
      </c>
      <c r="G94" s="5" t="s">
        <v>743</v>
      </c>
      <c r="H94" s="8" t="s">
        <v>742</v>
      </c>
      <c r="I94" s="6">
        <v>44610</v>
      </c>
      <c r="J94" s="5" t="s">
        <v>659</v>
      </c>
      <c r="K94" s="9" t="s">
        <v>585</v>
      </c>
      <c r="L94" s="9" t="s">
        <v>386</v>
      </c>
      <c r="M94" s="10">
        <v>18251805</v>
      </c>
      <c r="N94" s="36">
        <f t="shared" si="18"/>
        <v>18251805</v>
      </c>
      <c r="O94" s="36">
        <f t="shared" si="12"/>
        <v>18251805</v>
      </c>
      <c r="P94" s="9" t="s">
        <v>652</v>
      </c>
      <c r="Q94" s="9" t="s">
        <v>653</v>
      </c>
      <c r="R94" s="68" t="s">
        <v>41</v>
      </c>
      <c r="S94" s="9"/>
      <c r="T94" s="36">
        <f>M94/V94</f>
        <v>41.91</v>
      </c>
      <c r="U94" s="1">
        <f t="shared" si="15"/>
        <v>0</v>
      </c>
      <c r="V94" s="10">
        <f t="shared" si="17"/>
        <v>435500</v>
      </c>
      <c r="W94" s="10">
        <v>435500</v>
      </c>
      <c r="X94" s="10"/>
      <c r="Y94" s="10"/>
      <c r="Z94" s="2" t="e">
        <f t="shared" si="14"/>
        <v>#DIV/0!</v>
      </c>
      <c r="AA94" s="64" t="e">
        <f t="shared" si="16"/>
        <v>#DIV/0!</v>
      </c>
      <c r="AB94" s="37"/>
      <c r="AC94" s="6">
        <v>44743</v>
      </c>
      <c r="AD94" s="6"/>
      <c r="AE94" s="6"/>
      <c r="AF94" s="9" t="s">
        <v>66</v>
      </c>
    </row>
    <row r="95" spans="1:32" ht="75" customHeight="1" x14ac:dyDescent="0.25">
      <c r="A95" s="4" t="s">
        <v>405</v>
      </c>
      <c r="B95" s="5" t="s">
        <v>404</v>
      </c>
      <c r="C95" s="6">
        <v>44551</v>
      </c>
      <c r="D95" s="6"/>
      <c r="E95" s="6"/>
      <c r="F95" s="37">
        <v>1416</v>
      </c>
      <c r="G95" s="5" t="s">
        <v>745</v>
      </c>
      <c r="H95" s="8" t="s">
        <v>744</v>
      </c>
      <c r="I95" s="6">
        <v>44579</v>
      </c>
      <c r="J95" s="5" t="s">
        <v>654</v>
      </c>
      <c r="K95" s="9" t="s">
        <v>585</v>
      </c>
      <c r="L95" s="9" t="s">
        <v>403</v>
      </c>
      <c r="M95" s="10">
        <v>46200750</v>
      </c>
      <c r="N95" s="36">
        <f t="shared" si="18"/>
        <v>46200750</v>
      </c>
      <c r="O95" s="36">
        <f t="shared" si="12"/>
        <v>46200750</v>
      </c>
      <c r="P95" s="9" t="s">
        <v>655</v>
      </c>
      <c r="Q95" s="9" t="s">
        <v>656</v>
      </c>
      <c r="R95" s="68" t="s">
        <v>33</v>
      </c>
      <c r="S95" s="9"/>
      <c r="T95" s="36">
        <f>M95/V95</f>
        <v>15</v>
      </c>
      <c r="U95" s="1">
        <f t="shared" si="15"/>
        <v>0</v>
      </c>
      <c r="V95" s="10">
        <f t="shared" si="17"/>
        <v>3080050</v>
      </c>
      <c r="W95" s="10">
        <v>3080050</v>
      </c>
      <c r="X95" s="10"/>
      <c r="Y95" s="10"/>
      <c r="Z95" s="2" t="e">
        <f t="shared" si="14"/>
        <v>#DIV/0!</v>
      </c>
      <c r="AA95" s="64" t="e">
        <f t="shared" si="16"/>
        <v>#DIV/0!</v>
      </c>
      <c r="AB95" s="37"/>
      <c r="AC95" s="6">
        <v>44743</v>
      </c>
      <c r="AD95" s="6"/>
      <c r="AE95" s="6"/>
      <c r="AF95" s="9" t="s">
        <v>66</v>
      </c>
    </row>
    <row r="96" spans="1:32" ht="47.25" customHeight="1" x14ac:dyDescent="0.25">
      <c r="A96" s="4" t="s">
        <v>408</v>
      </c>
      <c r="B96" s="5" t="s">
        <v>406</v>
      </c>
      <c r="C96" s="6">
        <v>44551</v>
      </c>
      <c r="D96" s="6"/>
      <c r="E96" s="6"/>
      <c r="F96" s="37">
        <v>1416</v>
      </c>
      <c r="G96" s="5"/>
      <c r="H96" s="8" t="s">
        <v>804</v>
      </c>
      <c r="I96" s="6">
        <v>44585</v>
      </c>
      <c r="J96" s="5" t="s">
        <v>805</v>
      </c>
      <c r="K96" s="9" t="s">
        <v>72</v>
      </c>
      <c r="L96" s="9" t="s">
        <v>407</v>
      </c>
      <c r="M96" s="10">
        <v>8257408.5</v>
      </c>
      <c r="N96" s="36">
        <f t="shared" si="18"/>
        <v>8257408.5</v>
      </c>
      <c r="O96" s="36">
        <f t="shared" si="12"/>
        <v>8257408.5</v>
      </c>
      <c r="P96" s="9" t="s">
        <v>806</v>
      </c>
      <c r="Q96" s="9" t="s">
        <v>807</v>
      </c>
      <c r="R96" s="68" t="s">
        <v>24</v>
      </c>
      <c r="S96" s="9"/>
      <c r="T96" s="36">
        <f>M96/V96</f>
        <v>63.69</v>
      </c>
      <c r="U96" s="1">
        <f t="shared" si="15"/>
        <v>0</v>
      </c>
      <c r="V96" s="10">
        <f t="shared" si="17"/>
        <v>129650</v>
      </c>
      <c r="W96" s="10">
        <v>129650</v>
      </c>
      <c r="X96" s="10"/>
      <c r="Y96" s="10"/>
      <c r="Z96" s="2" t="e">
        <f t="shared" si="14"/>
        <v>#DIV/0!</v>
      </c>
      <c r="AA96" s="64" t="e">
        <f t="shared" si="16"/>
        <v>#DIV/0!</v>
      </c>
      <c r="AB96" s="37"/>
      <c r="AC96" s="6">
        <v>44621</v>
      </c>
      <c r="AD96" s="6"/>
      <c r="AE96" s="6"/>
      <c r="AF96" s="9" t="s">
        <v>1489</v>
      </c>
    </row>
    <row r="97" spans="1:32" ht="47.25" customHeight="1" x14ac:dyDescent="0.25">
      <c r="A97" s="4" t="s">
        <v>410</v>
      </c>
      <c r="B97" s="5" t="s">
        <v>411</v>
      </c>
      <c r="C97" s="6">
        <v>44551</v>
      </c>
      <c r="D97" s="6"/>
      <c r="E97" s="6"/>
      <c r="F97" s="37">
        <v>1416</v>
      </c>
      <c r="G97" s="5" t="s">
        <v>604</v>
      </c>
      <c r="H97" s="9" t="s">
        <v>604</v>
      </c>
      <c r="I97" s="6" t="s">
        <v>604</v>
      </c>
      <c r="J97" s="5" t="s">
        <v>604</v>
      </c>
      <c r="K97" s="9" t="s">
        <v>604</v>
      </c>
      <c r="L97" s="9" t="s">
        <v>409</v>
      </c>
      <c r="M97" s="10" t="s">
        <v>604</v>
      </c>
      <c r="N97" s="36" t="str">
        <f t="shared" si="18"/>
        <v>нет заявок</v>
      </c>
      <c r="O97" s="36" t="str">
        <f t="shared" ref="O97:O128" si="19">N97</f>
        <v>нет заявок</v>
      </c>
      <c r="P97" s="9" t="s">
        <v>604</v>
      </c>
      <c r="Q97" s="9" t="s">
        <v>604</v>
      </c>
      <c r="R97" s="68" t="s">
        <v>24</v>
      </c>
      <c r="S97" s="9"/>
      <c r="T97" s="36" t="e">
        <f>M97/V97</f>
        <v>#VALUE!</v>
      </c>
      <c r="U97" s="1" t="e">
        <f t="shared" si="15"/>
        <v>#VALUE!</v>
      </c>
      <c r="V97" s="10" t="e">
        <f t="shared" si="17"/>
        <v>#VALUE!</v>
      </c>
      <c r="W97" s="10">
        <v>2167.1999999999998</v>
      </c>
      <c r="X97" s="10" t="s">
        <v>604</v>
      </c>
      <c r="Y97" s="10" t="s">
        <v>604</v>
      </c>
      <c r="Z97" s="2" t="e">
        <f t="shared" si="14"/>
        <v>#VALUE!</v>
      </c>
      <c r="AA97" s="64" t="e">
        <f t="shared" si="16"/>
        <v>#VALUE!</v>
      </c>
      <c r="AB97" s="37" t="s">
        <v>604</v>
      </c>
      <c r="AC97" s="6">
        <v>44652</v>
      </c>
      <c r="AD97" s="6" t="s">
        <v>604</v>
      </c>
      <c r="AE97" s="6" t="s">
        <v>604</v>
      </c>
      <c r="AF97" s="9" t="s">
        <v>604</v>
      </c>
    </row>
    <row r="98" spans="1:32" ht="75" customHeight="1" x14ac:dyDescent="0.25">
      <c r="A98" s="4" t="s">
        <v>414</v>
      </c>
      <c r="B98" s="5" t="s">
        <v>413</v>
      </c>
      <c r="C98" s="6">
        <v>44551</v>
      </c>
      <c r="D98" s="6"/>
      <c r="E98" s="6"/>
      <c r="F98" s="37">
        <v>1416</v>
      </c>
      <c r="G98" s="5"/>
      <c r="H98" s="8" t="s">
        <v>690</v>
      </c>
      <c r="I98" s="6">
        <v>44580</v>
      </c>
      <c r="J98" s="5" t="s">
        <v>691</v>
      </c>
      <c r="K98" s="9" t="s">
        <v>76</v>
      </c>
      <c r="L98" s="9" t="s">
        <v>412</v>
      </c>
      <c r="M98" s="10">
        <v>63144928</v>
      </c>
      <c r="N98" s="36">
        <f t="shared" si="18"/>
        <v>63144928</v>
      </c>
      <c r="O98" s="36">
        <f t="shared" si="19"/>
        <v>63144928</v>
      </c>
      <c r="P98" s="9" t="s">
        <v>692</v>
      </c>
      <c r="Q98" s="9" t="s">
        <v>126</v>
      </c>
      <c r="R98" s="68" t="s">
        <v>24</v>
      </c>
      <c r="S98" s="9"/>
      <c r="T98" s="36">
        <f>M98/V98</f>
        <v>2013.55</v>
      </c>
      <c r="U98" s="1">
        <f t="shared" si="15"/>
        <v>0</v>
      </c>
      <c r="V98" s="10">
        <f t="shared" si="17"/>
        <v>31360</v>
      </c>
      <c r="W98" s="10">
        <v>31360</v>
      </c>
      <c r="X98" s="10"/>
      <c r="Y98" s="10"/>
      <c r="Z98" s="2" t="e">
        <f t="shared" si="14"/>
        <v>#DIV/0!</v>
      </c>
      <c r="AA98" s="64" t="e">
        <f t="shared" si="16"/>
        <v>#DIV/0!</v>
      </c>
      <c r="AB98" s="37"/>
      <c r="AC98" s="6">
        <v>44713</v>
      </c>
      <c r="AD98" s="6"/>
      <c r="AE98" s="6"/>
      <c r="AF98" s="9" t="s">
        <v>66</v>
      </c>
    </row>
    <row r="99" spans="1:32" ht="110.25" customHeight="1" x14ac:dyDescent="0.25">
      <c r="A99" s="4" t="s">
        <v>416</v>
      </c>
      <c r="B99" s="5" t="s">
        <v>417</v>
      </c>
      <c r="C99" s="6">
        <v>44551</v>
      </c>
      <c r="D99" s="6"/>
      <c r="E99" s="6"/>
      <c r="F99" s="37">
        <v>1416</v>
      </c>
      <c r="G99" s="5"/>
      <c r="H99" s="8" t="s">
        <v>693</v>
      </c>
      <c r="I99" s="6">
        <v>44580</v>
      </c>
      <c r="J99" s="5" t="s">
        <v>694</v>
      </c>
      <c r="K99" s="9" t="s">
        <v>76</v>
      </c>
      <c r="L99" s="9" t="s">
        <v>415</v>
      </c>
      <c r="M99" s="10">
        <v>188799337.59999999</v>
      </c>
      <c r="N99" s="36">
        <f t="shared" si="18"/>
        <v>188799337.59999999</v>
      </c>
      <c r="O99" s="36">
        <f t="shared" si="19"/>
        <v>188799337.59999999</v>
      </c>
      <c r="P99" s="9" t="s">
        <v>695</v>
      </c>
      <c r="Q99" s="9" t="s">
        <v>74</v>
      </c>
      <c r="R99" s="68" t="s">
        <v>50</v>
      </c>
      <c r="S99" s="9"/>
      <c r="T99" s="36">
        <f>M99/V99</f>
        <v>136.9</v>
      </c>
      <c r="U99" s="1">
        <f t="shared" si="15"/>
        <v>0</v>
      </c>
      <c r="V99" s="10">
        <f t="shared" si="17"/>
        <v>1379104</v>
      </c>
      <c r="W99" s="10">
        <v>975000</v>
      </c>
      <c r="X99" s="10">
        <v>404104</v>
      </c>
      <c r="Y99" s="10"/>
      <c r="Z99" s="2" t="e">
        <f t="shared" ref="Z99:Z130" si="20">V99/S99</f>
        <v>#DIV/0!</v>
      </c>
      <c r="AA99" s="64" t="e">
        <f t="shared" si="16"/>
        <v>#DIV/0!</v>
      </c>
      <c r="AB99" s="37"/>
      <c r="AC99" s="6">
        <v>44621</v>
      </c>
      <c r="AD99" s="6">
        <v>44835</v>
      </c>
      <c r="AE99" s="6"/>
      <c r="AF99" s="9" t="s">
        <v>66</v>
      </c>
    </row>
    <row r="100" spans="1:32" ht="75" customHeight="1" x14ac:dyDescent="0.25">
      <c r="A100" s="4" t="s">
        <v>419</v>
      </c>
      <c r="B100" s="5" t="s">
        <v>420</v>
      </c>
      <c r="C100" s="6">
        <v>44551</v>
      </c>
      <c r="D100" s="6"/>
      <c r="E100" s="6"/>
      <c r="F100" s="37">
        <v>1416</v>
      </c>
      <c r="G100" s="5" t="s">
        <v>675</v>
      </c>
      <c r="H100" s="8" t="s">
        <v>674</v>
      </c>
      <c r="I100" s="6">
        <v>44574</v>
      </c>
      <c r="J100" s="5" t="s">
        <v>676</v>
      </c>
      <c r="K100" s="9" t="s">
        <v>72</v>
      </c>
      <c r="L100" s="9" t="s">
        <v>418</v>
      </c>
      <c r="M100" s="10">
        <v>392730</v>
      </c>
      <c r="N100" s="36">
        <f t="shared" ref="N100:N139" si="21">M100</f>
        <v>392730</v>
      </c>
      <c r="O100" s="36">
        <f t="shared" si="19"/>
        <v>392730</v>
      </c>
      <c r="P100" s="9" t="s">
        <v>666</v>
      </c>
      <c r="Q100" s="9" t="s">
        <v>667</v>
      </c>
      <c r="R100" s="68" t="s">
        <v>50</v>
      </c>
      <c r="S100" s="9"/>
      <c r="T100" s="36">
        <f>M100/V100</f>
        <v>251.75</v>
      </c>
      <c r="U100" s="1">
        <f t="shared" si="15"/>
        <v>0</v>
      </c>
      <c r="V100" s="10">
        <f t="shared" si="17"/>
        <v>1560</v>
      </c>
      <c r="W100" s="10">
        <v>1560</v>
      </c>
      <c r="X100" s="10"/>
      <c r="Y100" s="10"/>
      <c r="Z100" s="2" t="e">
        <f t="shared" si="20"/>
        <v>#DIV/0!</v>
      </c>
      <c r="AA100" s="64" t="e">
        <f t="shared" si="16"/>
        <v>#DIV/0!</v>
      </c>
      <c r="AB100" s="37"/>
      <c r="AC100" s="6">
        <v>44652</v>
      </c>
      <c r="AD100" s="6"/>
      <c r="AE100" s="6"/>
      <c r="AF100" s="9" t="s">
        <v>1489</v>
      </c>
    </row>
    <row r="101" spans="1:32" ht="157.5" customHeight="1" x14ac:dyDescent="0.25">
      <c r="A101" s="4" t="s">
        <v>423</v>
      </c>
      <c r="B101" s="5" t="s">
        <v>422</v>
      </c>
      <c r="C101" s="6">
        <v>44552</v>
      </c>
      <c r="D101" s="6"/>
      <c r="E101" s="6"/>
      <c r="F101" s="37">
        <v>1416</v>
      </c>
      <c r="G101" s="5" t="s">
        <v>1348</v>
      </c>
      <c r="H101" s="8" t="s">
        <v>984</v>
      </c>
      <c r="I101" s="6">
        <v>44589</v>
      </c>
      <c r="J101" s="5" t="s">
        <v>987</v>
      </c>
      <c r="K101" s="9" t="s">
        <v>72</v>
      </c>
      <c r="L101" s="9" t="s">
        <v>421</v>
      </c>
      <c r="M101" s="10">
        <v>206400287</v>
      </c>
      <c r="N101" s="36">
        <f t="shared" si="21"/>
        <v>206400287</v>
      </c>
      <c r="O101" s="36">
        <f t="shared" si="19"/>
        <v>206400287</v>
      </c>
      <c r="P101" s="9" t="s">
        <v>975</v>
      </c>
      <c r="Q101" s="9" t="s">
        <v>976</v>
      </c>
      <c r="R101" s="68" t="s">
        <v>33</v>
      </c>
      <c r="S101" s="9"/>
      <c r="T101" s="36">
        <f>M101/V101</f>
        <v>60.79</v>
      </c>
      <c r="U101" s="1">
        <f t="shared" si="15"/>
        <v>0</v>
      </c>
      <c r="V101" s="10">
        <f t="shared" si="17"/>
        <v>3395300</v>
      </c>
      <c r="W101" s="10">
        <v>3395300</v>
      </c>
      <c r="X101" s="10"/>
      <c r="Y101" s="10"/>
      <c r="Z101" s="2" t="e">
        <f t="shared" si="20"/>
        <v>#DIV/0!</v>
      </c>
      <c r="AA101" s="64" t="e">
        <f t="shared" si="16"/>
        <v>#DIV/0!</v>
      </c>
      <c r="AB101" s="37"/>
      <c r="AC101" s="6">
        <v>44743</v>
      </c>
      <c r="AD101" s="6"/>
      <c r="AE101" s="6"/>
      <c r="AF101" s="9" t="s">
        <v>66</v>
      </c>
    </row>
    <row r="102" spans="1:32" ht="157.5" customHeight="1" x14ac:dyDescent="0.25">
      <c r="A102" s="4" t="s">
        <v>425</v>
      </c>
      <c r="B102" s="5" t="s">
        <v>791</v>
      </c>
      <c r="C102" s="6">
        <v>44552</v>
      </c>
      <c r="D102" s="6"/>
      <c r="E102" s="6"/>
      <c r="F102" s="37">
        <v>1416</v>
      </c>
      <c r="G102" s="5" t="s">
        <v>973</v>
      </c>
      <c r="H102" s="8" t="s">
        <v>972</v>
      </c>
      <c r="I102" s="6">
        <v>44587</v>
      </c>
      <c r="J102" s="5" t="s">
        <v>974</v>
      </c>
      <c r="K102" s="9" t="s">
        <v>72</v>
      </c>
      <c r="L102" s="9" t="s">
        <v>424</v>
      </c>
      <c r="M102" s="10">
        <v>52805819.32</v>
      </c>
      <c r="N102" s="36">
        <f t="shared" si="21"/>
        <v>52805819.32</v>
      </c>
      <c r="O102" s="36">
        <f t="shared" si="19"/>
        <v>52805819.32</v>
      </c>
      <c r="P102" s="9" t="s">
        <v>975</v>
      </c>
      <c r="Q102" s="9" t="s">
        <v>976</v>
      </c>
      <c r="R102" s="68" t="s">
        <v>33</v>
      </c>
      <c r="S102" s="9"/>
      <c r="T102" s="36">
        <f>M102/V102</f>
        <v>24.28</v>
      </c>
      <c r="U102" s="1">
        <f t="shared" si="15"/>
        <v>0</v>
      </c>
      <c r="V102" s="10">
        <f t="shared" si="17"/>
        <v>2174869</v>
      </c>
      <c r="W102" s="10">
        <v>2174869</v>
      </c>
      <c r="X102" s="10"/>
      <c r="Y102" s="10"/>
      <c r="Z102" s="2" t="e">
        <f t="shared" si="20"/>
        <v>#DIV/0!</v>
      </c>
      <c r="AA102" s="64" t="e">
        <f t="shared" si="16"/>
        <v>#DIV/0!</v>
      </c>
      <c r="AB102" s="37"/>
      <c r="AC102" s="6">
        <v>44743</v>
      </c>
      <c r="AD102" s="6"/>
      <c r="AE102" s="6"/>
      <c r="AF102" s="9" t="s">
        <v>66</v>
      </c>
    </row>
    <row r="103" spans="1:32" ht="63" customHeight="1" x14ac:dyDescent="0.25">
      <c r="A103" s="4" t="s">
        <v>428</v>
      </c>
      <c r="B103" s="5" t="s">
        <v>427</v>
      </c>
      <c r="C103" s="6">
        <v>44552</v>
      </c>
      <c r="D103" s="6"/>
      <c r="E103" s="6"/>
      <c r="F103" s="37">
        <v>1416</v>
      </c>
      <c r="G103" s="5" t="s">
        <v>1850</v>
      </c>
      <c r="H103" s="8" t="s">
        <v>1849</v>
      </c>
      <c r="I103" s="6">
        <v>44600</v>
      </c>
      <c r="J103" s="5" t="s">
        <v>1136</v>
      </c>
      <c r="K103" s="9" t="s">
        <v>76</v>
      </c>
      <c r="L103" s="9" t="s">
        <v>426</v>
      </c>
      <c r="M103" s="10">
        <v>983649648.60000002</v>
      </c>
      <c r="N103" s="36">
        <f t="shared" si="21"/>
        <v>983649648.60000002</v>
      </c>
      <c r="O103" s="36">
        <f t="shared" si="19"/>
        <v>983649648.60000002</v>
      </c>
      <c r="P103" s="9" t="s">
        <v>1110</v>
      </c>
      <c r="Q103" s="9" t="s">
        <v>126</v>
      </c>
      <c r="R103" s="68" t="s">
        <v>24</v>
      </c>
      <c r="S103" s="9"/>
      <c r="T103" s="36">
        <f>M103/V103</f>
        <v>9102.81</v>
      </c>
      <c r="U103" s="1">
        <f t="shared" si="15"/>
        <v>0</v>
      </c>
      <c r="V103" s="10">
        <f t="shared" si="17"/>
        <v>108060</v>
      </c>
      <c r="W103" s="10">
        <v>64590</v>
      </c>
      <c r="X103" s="10">
        <v>43470</v>
      </c>
      <c r="Y103" s="10"/>
      <c r="Z103" s="2" t="e">
        <f t="shared" si="20"/>
        <v>#DIV/0!</v>
      </c>
      <c r="AA103" s="64" t="e">
        <f t="shared" si="16"/>
        <v>#DIV/0!</v>
      </c>
      <c r="AB103" s="37"/>
      <c r="AC103" s="6">
        <v>44635</v>
      </c>
      <c r="AD103" s="6">
        <v>44682</v>
      </c>
      <c r="AE103" s="6"/>
      <c r="AF103" s="9" t="s">
        <v>66</v>
      </c>
    </row>
    <row r="104" spans="1:32" ht="75" customHeight="1" x14ac:dyDescent="0.25">
      <c r="A104" s="4" t="s">
        <v>431</v>
      </c>
      <c r="B104" s="5" t="s">
        <v>430</v>
      </c>
      <c r="C104" s="6">
        <v>44552</v>
      </c>
      <c r="D104" s="6"/>
      <c r="E104" s="6"/>
      <c r="F104" s="37">
        <v>1416</v>
      </c>
      <c r="G104" s="5" t="s">
        <v>664</v>
      </c>
      <c r="H104" s="8" t="s">
        <v>663</v>
      </c>
      <c r="I104" s="6">
        <v>44574</v>
      </c>
      <c r="J104" s="5" t="s">
        <v>665</v>
      </c>
      <c r="K104" s="9" t="s">
        <v>72</v>
      </c>
      <c r="L104" s="9" t="s">
        <v>429</v>
      </c>
      <c r="M104" s="10">
        <v>7901943.5</v>
      </c>
      <c r="N104" s="36">
        <f t="shared" si="21"/>
        <v>7901943.5</v>
      </c>
      <c r="O104" s="36">
        <f t="shared" si="19"/>
        <v>7901943.5</v>
      </c>
      <c r="P104" s="9" t="s">
        <v>666</v>
      </c>
      <c r="Q104" s="9" t="s">
        <v>667</v>
      </c>
      <c r="R104" s="68" t="s">
        <v>50</v>
      </c>
      <c r="S104" s="9"/>
      <c r="T104" s="36">
        <f>M104/V104</f>
        <v>231.22</v>
      </c>
      <c r="U104" s="1">
        <f t="shared" si="15"/>
        <v>0</v>
      </c>
      <c r="V104" s="10">
        <f t="shared" si="17"/>
        <v>34175</v>
      </c>
      <c r="W104" s="10">
        <v>34175</v>
      </c>
      <c r="X104" s="10"/>
      <c r="Y104" s="10"/>
      <c r="Z104" s="2" t="e">
        <f t="shared" si="20"/>
        <v>#DIV/0!</v>
      </c>
      <c r="AA104" s="64" t="e">
        <f t="shared" si="16"/>
        <v>#DIV/0!</v>
      </c>
      <c r="AB104" s="37"/>
      <c r="AC104" s="6">
        <v>44652</v>
      </c>
      <c r="AD104" s="6"/>
      <c r="AE104" s="6"/>
      <c r="AF104" s="9" t="s">
        <v>1489</v>
      </c>
    </row>
    <row r="105" spans="1:32" ht="63" customHeight="1" x14ac:dyDescent="0.25">
      <c r="A105" s="4" t="s">
        <v>434</v>
      </c>
      <c r="B105" s="5" t="s">
        <v>433</v>
      </c>
      <c r="C105" s="6">
        <v>44552</v>
      </c>
      <c r="D105" s="6"/>
      <c r="E105" s="6"/>
      <c r="F105" s="37">
        <v>1416</v>
      </c>
      <c r="G105" s="5" t="s">
        <v>1852</v>
      </c>
      <c r="H105" s="8" t="s">
        <v>1851</v>
      </c>
      <c r="I105" s="6">
        <v>44600</v>
      </c>
      <c r="J105" s="5" t="s">
        <v>1141</v>
      </c>
      <c r="K105" s="9" t="s">
        <v>72</v>
      </c>
      <c r="L105" s="9" t="s">
        <v>432</v>
      </c>
      <c r="M105" s="10">
        <v>625437570</v>
      </c>
      <c r="N105" s="36">
        <f t="shared" si="21"/>
        <v>625437570</v>
      </c>
      <c r="O105" s="36">
        <f t="shared" si="19"/>
        <v>625437570</v>
      </c>
      <c r="P105" s="9" t="s">
        <v>57</v>
      </c>
      <c r="Q105" s="9" t="s">
        <v>126</v>
      </c>
      <c r="R105" s="68" t="s">
        <v>24</v>
      </c>
      <c r="S105" s="9"/>
      <c r="T105" s="36">
        <f>M105/V105</f>
        <v>25791.24</v>
      </c>
      <c r="U105" s="1">
        <f t="shared" si="15"/>
        <v>0</v>
      </c>
      <c r="V105" s="10">
        <f t="shared" si="17"/>
        <v>24250</v>
      </c>
      <c r="W105" s="10">
        <v>24250</v>
      </c>
      <c r="X105" s="10"/>
      <c r="Y105" s="10"/>
      <c r="Z105" s="2" t="e">
        <f t="shared" si="20"/>
        <v>#DIV/0!</v>
      </c>
      <c r="AA105" s="64" t="e">
        <f t="shared" si="16"/>
        <v>#DIV/0!</v>
      </c>
      <c r="AB105" s="37"/>
      <c r="AC105" s="6">
        <v>44621</v>
      </c>
      <c r="AD105" s="6"/>
      <c r="AE105" s="6"/>
      <c r="AF105" s="9" t="s">
        <v>1489</v>
      </c>
    </row>
    <row r="106" spans="1:32" ht="63" customHeight="1" x14ac:dyDescent="0.25">
      <c r="A106" s="4" t="s">
        <v>436</v>
      </c>
      <c r="B106" s="5" t="s">
        <v>437</v>
      </c>
      <c r="C106" s="6">
        <v>44553</v>
      </c>
      <c r="D106" s="6"/>
      <c r="E106" s="6"/>
      <c r="F106" s="37">
        <v>1416</v>
      </c>
      <c r="G106" s="5" t="s">
        <v>1854</v>
      </c>
      <c r="H106" s="8" t="s">
        <v>1853</v>
      </c>
      <c r="I106" s="6">
        <v>44600</v>
      </c>
      <c r="J106" s="5" t="s">
        <v>1142</v>
      </c>
      <c r="K106" s="9" t="s">
        <v>144</v>
      </c>
      <c r="L106" s="9" t="s">
        <v>435</v>
      </c>
      <c r="M106" s="10">
        <v>722653610</v>
      </c>
      <c r="N106" s="36">
        <f t="shared" si="21"/>
        <v>722653610</v>
      </c>
      <c r="O106" s="36">
        <f t="shared" si="19"/>
        <v>722653610</v>
      </c>
      <c r="P106" s="9" t="s">
        <v>145</v>
      </c>
      <c r="Q106" s="9" t="s">
        <v>126</v>
      </c>
      <c r="R106" s="68" t="s">
        <v>24</v>
      </c>
      <c r="S106" s="9"/>
      <c r="T106" s="36">
        <f>M106/V106</f>
        <v>3559.87</v>
      </c>
      <c r="U106" s="1">
        <f t="shared" si="15"/>
        <v>0</v>
      </c>
      <c r="V106" s="10">
        <f t="shared" si="17"/>
        <v>203000</v>
      </c>
      <c r="W106" s="10">
        <v>172360</v>
      </c>
      <c r="X106" s="10">
        <v>30640</v>
      </c>
      <c r="Y106" s="10"/>
      <c r="Z106" s="2" t="e">
        <f t="shared" si="20"/>
        <v>#DIV/0!</v>
      </c>
      <c r="AA106" s="64" t="e">
        <f t="shared" si="16"/>
        <v>#DIV/0!</v>
      </c>
      <c r="AB106" s="37"/>
      <c r="AC106" s="6">
        <v>44713</v>
      </c>
      <c r="AD106" s="6">
        <v>44805</v>
      </c>
      <c r="AE106" s="6"/>
      <c r="AF106" s="9" t="s">
        <v>66</v>
      </c>
    </row>
    <row r="107" spans="1:32" ht="63" customHeight="1" x14ac:dyDescent="0.25">
      <c r="A107" s="4" t="s">
        <v>439</v>
      </c>
      <c r="B107" s="5" t="s">
        <v>438</v>
      </c>
      <c r="C107" s="6">
        <v>44553</v>
      </c>
      <c r="D107" s="6"/>
      <c r="E107" s="6"/>
      <c r="F107" s="37">
        <v>1416</v>
      </c>
      <c r="G107" s="5" t="s">
        <v>1856</v>
      </c>
      <c r="H107" s="8" t="s">
        <v>1855</v>
      </c>
      <c r="I107" s="6">
        <v>44600</v>
      </c>
      <c r="J107" s="5" t="s">
        <v>1143</v>
      </c>
      <c r="K107" s="9" t="s">
        <v>72</v>
      </c>
      <c r="L107" s="9" t="s">
        <v>432</v>
      </c>
      <c r="M107" s="10">
        <v>663350692.79999995</v>
      </c>
      <c r="N107" s="36">
        <f t="shared" si="21"/>
        <v>663350692.79999995</v>
      </c>
      <c r="O107" s="36">
        <f t="shared" si="19"/>
        <v>663350692.79999995</v>
      </c>
      <c r="P107" s="9" t="s">
        <v>57</v>
      </c>
      <c r="Q107" s="9" t="s">
        <v>126</v>
      </c>
      <c r="R107" s="68" t="s">
        <v>24</v>
      </c>
      <c r="S107" s="9"/>
      <c r="T107" s="36">
        <f>M107/V107</f>
        <v>25791.239999999998</v>
      </c>
      <c r="U107" s="1">
        <f t="shared" si="15"/>
        <v>0</v>
      </c>
      <c r="V107" s="10">
        <f t="shared" si="17"/>
        <v>25720</v>
      </c>
      <c r="W107" s="10">
        <v>25720</v>
      </c>
      <c r="X107" s="10"/>
      <c r="Y107" s="10"/>
      <c r="Z107" s="2" t="e">
        <f t="shared" si="20"/>
        <v>#DIV/0!</v>
      </c>
      <c r="AA107" s="64" t="e">
        <f t="shared" si="16"/>
        <v>#DIV/0!</v>
      </c>
      <c r="AB107" s="37"/>
      <c r="AC107" s="6">
        <v>44621</v>
      </c>
      <c r="AD107" s="6"/>
      <c r="AE107" s="6"/>
      <c r="AF107" s="9" t="s">
        <v>1489</v>
      </c>
    </row>
    <row r="108" spans="1:32" ht="63" customHeight="1" x14ac:dyDescent="0.25">
      <c r="A108" s="4" t="s">
        <v>520</v>
      </c>
      <c r="B108" s="5" t="s">
        <v>486</v>
      </c>
      <c r="C108" s="6">
        <v>44553</v>
      </c>
      <c r="D108" s="6"/>
      <c r="E108" s="6"/>
      <c r="F108" s="37">
        <v>1416</v>
      </c>
      <c r="G108" s="5" t="s">
        <v>1858</v>
      </c>
      <c r="H108" s="8" t="s">
        <v>1857</v>
      </c>
      <c r="I108" s="6">
        <v>44600</v>
      </c>
      <c r="J108" s="37" t="s">
        <v>1145</v>
      </c>
      <c r="K108" s="9" t="s">
        <v>144</v>
      </c>
      <c r="L108" s="9" t="s">
        <v>435</v>
      </c>
      <c r="M108" s="10">
        <v>543948136</v>
      </c>
      <c r="N108" s="36">
        <f t="shared" si="21"/>
        <v>543948136</v>
      </c>
      <c r="O108" s="36">
        <f t="shared" si="19"/>
        <v>543948136</v>
      </c>
      <c r="P108" s="9" t="s">
        <v>145</v>
      </c>
      <c r="Q108" s="9" t="s">
        <v>126</v>
      </c>
      <c r="R108" s="37" t="s">
        <v>24</v>
      </c>
      <c r="S108" s="9"/>
      <c r="T108" s="36">
        <f>M108/V108</f>
        <v>3559.87</v>
      </c>
      <c r="U108" s="1">
        <f t="shared" si="15"/>
        <v>0</v>
      </c>
      <c r="V108" s="10">
        <f t="shared" si="17"/>
        <v>152800</v>
      </c>
      <c r="W108" s="10">
        <v>129140</v>
      </c>
      <c r="X108" s="10">
        <v>23660</v>
      </c>
      <c r="Y108" s="10"/>
      <c r="Z108" s="2" t="e">
        <f t="shared" si="20"/>
        <v>#DIV/0!</v>
      </c>
      <c r="AA108" s="64" t="e">
        <f t="shared" si="16"/>
        <v>#DIV/0!</v>
      </c>
      <c r="AB108" s="37"/>
      <c r="AC108" s="6">
        <v>44713</v>
      </c>
      <c r="AD108" s="6">
        <v>44805</v>
      </c>
      <c r="AE108" s="6"/>
      <c r="AF108" s="9" t="s">
        <v>66</v>
      </c>
    </row>
    <row r="109" spans="1:32" ht="94.5" customHeight="1" x14ac:dyDescent="0.25">
      <c r="A109" s="4" t="s">
        <v>522</v>
      </c>
      <c r="B109" s="5" t="s">
        <v>487</v>
      </c>
      <c r="C109" s="6">
        <v>44553</v>
      </c>
      <c r="D109" s="6"/>
      <c r="E109" s="6"/>
      <c r="F109" s="37">
        <v>1416</v>
      </c>
      <c r="G109" s="5" t="s">
        <v>1860</v>
      </c>
      <c r="H109" s="8" t="s">
        <v>1859</v>
      </c>
      <c r="I109" s="6">
        <v>44600</v>
      </c>
      <c r="J109" s="37" t="s">
        <v>1146</v>
      </c>
      <c r="K109" s="9" t="s">
        <v>73</v>
      </c>
      <c r="L109" s="9" t="s">
        <v>521</v>
      </c>
      <c r="M109" s="10">
        <v>503431217</v>
      </c>
      <c r="N109" s="36">
        <f t="shared" si="21"/>
        <v>503431217</v>
      </c>
      <c r="O109" s="36">
        <f t="shared" si="19"/>
        <v>503431217</v>
      </c>
      <c r="P109" s="9" t="s">
        <v>350</v>
      </c>
      <c r="Q109" s="9" t="s">
        <v>75</v>
      </c>
      <c r="R109" s="37" t="s">
        <v>22</v>
      </c>
      <c r="S109" s="9"/>
      <c r="T109" s="36">
        <f>M109/V109</f>
        <v>25.33</v>
      </c>
      <c r="U109" s="1">
        <f t="shared" si="15"/>
        <v>0</v>
      </c>
      <c r="V109" s="10">
        <f t="shared" si="17"/>
        <v>19874900</v>
      </c>
      <c r="W109" s="10">
        <v>2713600</v>
      </c>
      <c r="X109" s="10">
        <v>17161300</v>
      </c>
      <c r="Y109" s="10"/>
      <c r="Z109" s="2" t="e">
        <f t="shared" si="20"/>
        <v>#DIV/0!</v>
      </c>
      <c r="AA109" s="64" t="e">
        <f t="shared" si="16"/>
        <v>#DIV/0!</v>
      </c>
      <c r="AB109" s="37"/>
      <c r="AC109" s="6">
        <v>44621</v>
      </c>
      <c r="AD109" s="6">
        <v>44743</v>
      </c>
      <c r="AE109" s="6"/>
      <c r="AF109" s="9" t="s">
        <v>66</v>
      </c>
    </row>
    <row r="110" spans="1:32" ht="78.75" customHeight="1" x14ac:dyDescent="0.25">
      <c r="A110" s="4" t="s">
        <v>524</v>
      </c>
      <c r="B110" s="5" t="s">
        <v>488</v>
      </c>
      <c r="C110" s="6">
        <v>44553</v>
      </c>
      <c r="D110" s="6"/>
      <c r="E110" s="6"/>
      <c r="F110" s="37">
        <v>1416</v>
      </c>
      <c r="G110" s="5" t="s">
        <v>1862</v>
      </c>
      <c r="H110" s="8" t="s">
        <v>1861</v>
      </c>
      <c r="I110" s="6">
        <v>44600</v>
      </c>
      <c r="J110" s="37" t="s">
        <v>1147</v>
      </c>
      <c r="K110" s="9" t="s">
        <v>76</v>
      </c>
      <c r="L110" s="9" t="s">
        <v>523</v>
      </c>
      <c r="M110" s="10">
        <v>769425600</v>
      </c>
      <c r="N110" s="36">
        <f t="shared" si="21"/>
        <v>769425600</v>
      </c>
      <c r="O110" s="36">
        <f t="shared" si="19"/>
        <v>769425600</v>
      </c>
      <c r="P110" s="9" t="s">
        <v>131</v>
      </c>
      <c r="Q110" s="9" t="s">
        <v>1148</v>
      </c>
      <c r="R110" s="37" t="s">
        <v>26</v>
      </c>
      <c r="S110" s="9"/>
      <c r="T110" s="36">
        <f>M110/V110</f>
        <v>51.05</v>
      </c>
      <c r="U110" s="1">
        <f t="shared" si="15"/>
        <v>0</v>
      </c>
      <c r="V110" s="10">
        <f t="shared" si="17"/>
        <v>15072000</v>
      </c>
      <c r="W110" s="10">
        <v>15072000</v>
      </c>
      <c r="X110" s="10"/>
      <c r="Y110" s="10"/>
      <c r="Z110" s="2" t="e">
        <f t="shared" si="20"/>
        <v>#DIV/0!</v>
      </c>
      <c r="AA110" s="64" t="e">
        <f t="shared" si="16"/>
        <v>#DIV/0!</v>
      </c>
      <c r="AB110" s="37"/>
      <c r="AC110" s="6">
        <v>44621</v>
      </c>
      <c r="AD110" s="6"/>
      <c r="AE110" s="6"/>
      <c r="AF110" s="9" t="s">
        <v>66</v>
      </c>
    </row>
    <row r="111" spans="1:32" ht="78.75" customHeight="1" x14ac:dyDescent="0.25">
      <c r="A111" s="4" t="s">
        <v>526</v>
      </c>
      <c r="B111" s="5" t="s">
        <v>489</v>
      </c>
      <c r="C111" s="6">
        <v>44553</v>
      </c>
      <c r="D111" s="6"/>
      <c r="E111" s="6"/>
      <c r="F111" s="37">
        <v>1416</v>
      </c>
      <c r="G111" s="5" t="s">
        <v>1864</v>
      </c>
      <c r="H111" s="8" t="s">
        <v>1863</v>
      </c>
      <c r="I111" s="6">
        <v>44600</v>
      </c>
      <c r="J111" s="37" t="s">
        <v>1149</v>
      </c>
      <c r="K111" s="9" t="s">
        <v>76</v>
      </c>
      <c r="L111" s="9" t="s">
        <v>525</v>
      </c>
      <c r="M111" s="10">
        <v>894387200</v>
      </c>
      <c r="N111" s="36">
        <f t="shared" si="21"/>
        <v>894387200</v>
      </c>
      <c r="O111" s="36">
        <f t="shared" si="19"/>
        <v>894387200</v>
      </c>
      <c r="P111" s="9" t="s">
        <v>1150</v>
      </c>
      <c r="Q111" s="9" t="s">
        <v>1151</v>
      </c>
      <c r="R111" s="37" t="s">
        <v>22</v>
      </c>
      <c r="S111" s="9"/>
      <c r="T111" s="36">
        <f>M111/V111</f>
        <v>12.4</v>
      </c>
      <c r="U111" s="1">
        <f t="shared" si="15"/>
        <v>0</v>
      </c>
      <c r="V111" s="10">
        <f t="shared" si="17"/>
        <v>72128000</v>
      </c>
      <c r="W111" s="10">
        <v>34373000</v>
      </c>
      <c r="X111" s="10">
        <v>37755000</v>
      </c>
      <c r="Y111" s="10"/>
      <c r="Z111" s="2" t="e">
        <f t="shared" si="20"/>
        <v>#DIV/0!</v>
      </c>
      <c r="AA111" s="64" t="e">
        <f t="shared" si="16"/>
        <v>#DIV/0!</v>
      </c>
      <c r="AB111" s="37"/>
      <c r="AC111" s="6">
        <v>44652</v>
      </c>
      <c r="AD111" s="6">
        <v>44713</v>
      </c>
      <c r="AE111" s="6"/>
      <c r="AF111" s="9" t="s">
        <v>66</v>
      </c>
    </row>
    <row r="112" spans="1:32" ht="94.5" customHeight="1" x14ac:dyDescent="0.25">
      <c r="A112" s="4" t="s">
        <v>528</v>
      </c>
      <c r="B112" s="5" t="s">
        <v>490</v>
      </c>
      <c r="C112" s="6">
        <v>44553</v>
      </c>
      <c r="D112" s="6"/>
      <c r="E112" s="6"/>
      <c r="F112" s="37">
        <v>1416</v>
      </c>
      <c r="G112" s="5" t="s">
        <v>1866</v>
      </c>
      <c r="H112" s="8" t="s">
        <v>1865</v>
      </c>
      <c r="I112" s="6">
        <v>44600</v>
      </c>
      <c r="J112" s="37" t="s">
        <v>1152</v>
      </c>
      <c r="K112" s="9" t="s">
        <v>73</v>
      </c>
      <c r="L112" s="9" t="s">
        <v>527</v>
      </c>
      <c r="M112" s="10">
        <v>525620297</v>
      </c>
      <c r="N112" s="36">
        <f t="shared" si="21"/>
        <v>525620297</v>
      </c>
      <c r="O112" s="36">
        <f t="shared" si="19"/>
        <v>525620297</v>
      </c>
      <c r="P112" s="9" t="s">
        <v>350</v>
      </c>
      <c r="Q112" s="9" t="s">
        <v>75</v>
      </c>
      <c r="R112" s="37" t="s">
        <v>22</v>
      </c>
      <c r="S112" s="9"/>
      <c r="T112" s="36">
        <f>M112/V112</f>
        <v>25.33</v>
      </c>
      <c r="U112" s="1">
        <f t="shared" si="15"/>
        <v>0</v>
      </c>
      <c r="V112" s="10">
        <f t="shared" si="17"/>
        <v>20750900</v>
      </c>
      <c r="W112" s="10">
        <v>2834400</v>
      </c>
      <c r="X112" s="10">
        <v>17916500</v>
      </c>
      <c r="Y112" s="10"/>
      <c r="Z112" s="2" t="e">
        <f t="shared" si="20"/>
        <v>#DIV/0!</v>
      </c>
      <c r="AA112" s="64" t="e">
        <f t="shared" si="16"/>
        <v>#DIV/0!</v>
      </c>
      <c r="AB112" s="37"/>
      <c r="AC112" s="6">
        <v>44621</v>
      </c>
      <c r="AD112" s="6">
        <v>44743</v>
      </c>
      <c r="AE112" s="6"/>
      <c r="AF112" s="9" t="s">
        <v>66</v>
      </c>
    </row>
    <row r="113" spans="1:32" ht="78.75" customHeight="1" x14ac:dyDescent="0.25">
      <c r="A113" s="4" t="s">
        <v>530</v>
      </c>
      <c r="B113" s="5" t="s">
        <v>491</v>
      </c>
      <c r="C113" s="6">
        <v>44553</v>
      </c>
      <c r="D113" s="6"/>
      <c r="E113" s="6"/>
      <c r="F113" s="37">
        <v>1416</v>
      </c>
      <c r="G113" s="5" t="s">
        <v>1868</v>
      </c>
      <c r="H113" s="8" t="s">
        <v>1867</v>
      </c>
      <c r="I113" s="6">
        <v>44600</v>
      </c>
      <c r="J113" s="37" t="s">
        <v>1144</v>
      </c>
      <c r="K113" s="9" t="s">
        <v>76</v>
      </c>
      <c r="L113" s="9" t="s">
        <v>529</v>
      </c>
      <c r="M113" s="10">
        <v>806694400</v>
      </c>
      <c r="N113" s="36">
        <f t="shared" si="21"/>
        <v>806694400</v>
      </c>
      <c r="O113" s="36">
        <f t="shared" si="19"/>
        <v>806694400</v>
      </c>
      <c r="P113" s="9" t="s">
        <v>1150</v>
      </c>
      <c r="Q113" s="9" t="s">
        <v>1151</v>
      </c>
      <c r="R113" s="37" t="s">
        <v>22</v>
      </c>
      <c r="S113" s="9"/>
      <c r="T113" s="36">
        <f>M113/V113</f>
        <v>12.4</v>
      </c>
      <c r="U113" s="1">
        <f t="shared" si="15"/>
        <v>0</v>
      </c>
      <c r="V113" s="10">
        <f t="shared" si="17"/>
        <v>65056000</v>
      </c>
      <c r="W113" s="10">
        <v>32367000</v>
      </c>
      <c r="X113" s="10">
        <v>32689000</v>
      </c>
      <c r="Y113" s="10"/>
      <c r="Z113" s="2" t="e">
        <f t="shared" si="20"/>
        <v>#DIV/0!</v>
      </c>
      <c r="AA113" s="64" t="e">
        <f t="shared" si="16"/>
        <v>#DIV/0!</v>
      </c>
      <c r="AB113" s="37"/>
      <c r="AC113" s="6">
        <v>44652</v>
      </c>
      <c r="AD113" s="6">
        <v>44713</v>
      </c>
      <c r="AE113" s="6"/>
      <c r="AF113" s="9" t="s">
        <v>66</v>
      </c>
    </row>
    <row r="114" spans="1:32" ht="78.75" customHeight="1" x14ac:dyDescent="0.25">
      <c r="A114" s="4" t="s">
        <v>532</v>
      </c>
      <c r="B114" s="5" t="s">
        <v>492</v>
      </c>
      <c r="C114" s="6">
        <v>44553</v>
      </c>
      <c r="D114" s="6"/>
      <c r="E114" s="6"/>
      <c r="F114" s="37">
        <v>1416</v>
      </c>
      <c r="G114" s="5" t="s">
        <v>604</v>
      </c>
      <c r="H114" s="9" t="s">
        <v>604</v>
      </c>
      <c r="I114" s="6" t="s">
        <v>604</v>
      </c>
      <c r="J114" s="37" t="s">
        <v>604</v>
      </c>
      <c r="K114" s="9" t="s">
        <v>604</v>
      </c>
      <c r="L114" s="9" t="s">
        <v>531</v>
      </c>
      <c r="M114" s="10"/>
      <c r="N114" s="36">
        <f t="shared" si="21"/>
        <v>0</v>
      </c>
      <c r="O114" s="36">
        <f t="shared" si="19"/>
        <v>0</v>
      </c>
      <c r="P114" s="9"/>
      <c r="Q114" s="9"/>
      <c r="R114" s="37" t="s">
        <v>24</v>
      </c>
      <c r="S114" s="9"/>
      <c r="T114" s="36">
        <f>M114/V114</f>
        <v>0</v>
      </c>
      <c r="U114" s="1">
        <f t="shared" si="15"/>
        <v>0</v>
      </c>
      <c r="V114" s="10">
        <f t="shared" si="17"/>
        <v>136070</v>
      </c>
      <c r="W114" s="10">
        <v>89860</v>
      </c>
      <c r="X114" s="10">
        <v>46210</v>
      </c>
      <c r="Y114" s="10"/>
      <c r="Z114" s="2" t="e">
        <f t="shared" si="20"/>
        <v>#DIV/0!</v>
      </c>
      <c r="AA114" s="64" t="e">
        <f t="shared" si="16"/>
        <v>#DIV/0!</v>
      </c>
      <c r="AB114" s="37"/>
      <c r="AC114" s="6">
        <v>44682</v>
      </c>
      <c r="AD114" s="6">
        <v>44805</v>
      </c>
      <c r="AE114" s="6"/>
      <c r="AF114" s="9"/>
    </row>
    <row r="115" spans="1:32" ht="47.25" customHeight="1" x14ac:dyDescent="0.25">
      <c r="A115" s="4" t="s">
        <v>534</v>
      </c>
      <c r="B115" s="5" t="s">
        <v>493</v>
      </c>
      <c r="C115" s="6">
        <v>44553</v>
      </c>
      <c r="D115" s="6"/>
      <c r="E115" s="6"/>
      <c r="F115" s="37">
        <v>1416</v>
      </c>
      <c r="G115" s="5" t="s">
        <v>978</v>
      </c>
      <c r="H115" s="8" t="s">
        <v>977</v>
      </c>
      <c r="I115" s="6">
        <v>44587</v>
      </c>
      <c r="J115" s="37" t="s">
        <v>979</v>
      </c>
      <c r="K115" s="9" t="s">
        <v>72</v>
      </c>
      <c r="L115" s="9" t="s">
        <v>533</v>
      </c>
      <c r="M115" s="10">
        <v>4135928.82</v>
      </c>
      <c r="N115" s="36">
        <f t="shared" si="21"/>
        <v>4135928.82</v>
      </c>
      <c r="O115" s="36">
        <f t="shared" si="19"/>
        <v>4135928.82</v>
      </c>
      <c r="P115" s="9" t="s">
        <v>980</v>
      </c>
      <c r="Q115" s="9" t="s">
        <v>74</v>
      </c>
      <c r="R115" s="37" t="s">
        <v>41</v>
      </c>
      <c r="S115" s="9"/>
      <c r="T115" s="36">
        <f>M115/V115</f>
        <v>18630.309999999998</v>
      </c>
      <c r="U115" s="1">
        <f t="shared" si="15"/>
        <v>0</v>
      </c>
      <c r="V115" s="10">
        <f t="shared" si="17"/>
        <v>222</v>
      </c>
      <c r="W115" s="10">
        <v>222</v>
      </c>
      <c r="X115" s="10"/>
      <c r="Y115" s="10"/>
      <c r="Z115" s="2" t="e">
        <f t="shared" si="20"/>
        <v>#DIV/0!</v>
      </c>
      <c r="AA115" s="64" t="e">
        <f t="shared" si="16"/>
        <v>#DIV/0!</v>
      </c>
      <c r="AB115" s="37"/>
      <c r="AC115" s="6">
        <v>44621</v>
      </c>
      <c r="AD115" s="6"/>
      <c r="AE115" s="6"/>
      <c r="AF115" s="9" t="s">
        <v>66</v>
      </c>
    </row>
    <row r="116" spans="1:32" ht="63" customHeight="1" x14ac:dyDescent="0.25">
      <c r="A116" s="4" t="s">
        <v>536</v>
      </c>
      <c r="B116" s="5" t="s">
        <v>494</v>
      </c>
      <c r="C116" s="6">
        <v>44553</v>
      </c>
      <c r="D116" s="6"/>
      <c r="E116" s="6"/>
      <c r="F116" s="37">
        <v>1416</v>
      </c>
      <c r="G116" s="5" t="s">
        <v>604</v>
      </c>
      <c r="H116" s="9" t="s">
        <v>604</v>
      </c>
      <c r="I116" s="6" t="s">
        <v>604</v>
      </c>
      <c r="J116" s="37" t="s">
        <v>604</v>
      </c>
      <c r="K116" s="9" t="s">
        <v>604</v>
      </c>
      <c r="L116" s="9" t="s">
        <v>535</v>
      </c>
      <c r="M116" s="10"/>
      <c r="N116" s="36">
        <f t="shared" si="21"/>
        <v>0</v>
      </c>
      <c r="O116" s="36">
        <f t="shared" si="19"/>
        <v>0</v>
      </c>
      <c r="P116" s="9"/>
      <c r="Q116" s="9"/>
      <c r="R116" s="37" t="s">
        <v>41</v>
      </c>
      <c r="S116" s="9"/>
      <c r="T116" s="36">
        <f>M116/V116</f>
        <v>0</v>
      </c>
      <c r="U116" s="1">
        <f t="shared" si="15"/>
        <v>0</v>
      </c>
      <c r="V116" s="10">
        <f t="shared" si="17"/>
        <v>510</v>
      </c>
      <c r="W116" s="10">
        <v>510</v>
      </c>
      <c r="X116" s="10"/>
      <c r="Y116" s="10"/>
      <c r="Z116" s="2" t="e">
        <f t="shared" si="20"/>
        <v>#DIV/0!</v>
      </c>
      <c r="AA116" s="64" t="e">
        <f t="shared" si="16"/>
        <v>#DIV/0!</v>
      </c>
      <c r="AB116" s="37"/>
      <c r="AC116" s="6">
        <v>44621</v>
      </c>
      <c r="AD116" s="6"/>
      <c r="AE116" s="6"/>
      <c r="AF116" s="9"/>
    </row>
    <row r="117" spans="1:32" ht="47.25" customHeight="1" x14ac:dyDescent="0.25">
      <c r="A117" s="4" t="s">
        <v>538</v>
      </c>
      <c r="B117" s="5" t="s">
        <v>495</v>
      </c>
      <c r="C117" s="6">
        <v>44553</v>
      </c>
      <c r="D117" s="6"/>
      <c r="E117" s="6"/>
      <c r="F117" s="37">
        <v>1416</v>
      </c>
      <c r="G117" s="5" t="s">
        <v>604</v>
      </c>
      <c r="H117" s="9" t="s">
        <v>604</v>
      </c>
      <c r="I117" s="6" t="s">
        <v>604</v>
      </c>
      <c r="J117" s="37" t="s">
        <v>604</v>
      </c>
      <c r="K117" s="9" t="s">
        <v>604</v>
      </c>
      <c r="L117" s="9" t="s">
        <v>537</v>
      </c>
      <c r="M117" s="10"/>
      <c r="N117" s="36">
        <f t="shared" si="21"/>
        <v>0</v>
      </c>
      <c r="O117" s="36">
        <f t="shared" si="19"/>
        <v>0</v>
      </c>
      <c r="P117" s="9"/>
      <c r="Q117" s="9"/>
      <c r="R117" s="37" t="s">
        <v>24</v>
      </c>
      <c r="S117" s="9"/>
      <c r="T117" s="36">
        <f>M117/V117</f>
        <v>0</v>
      </c>
      <c r="U117" s="1">
        <f t="shared" si="15"/>
        <v>0</v>
      </c>
      <c r="V117" s="10">
        <f t="shared" si="17"/>
        <v>1473920</v>
      </c>
      <c r="W117" s="10">
        <v>1473920</v>
      </c>
      <c r="X117" s="10"/>
      <c r="Y117" s="10"/>
      <c r="Z117" s="2" t="e">
        <f t="shared" si="20"/>
        <v>#DIV/0!</v>
      </c>
      <c r="AA117" s="64" t="e">
        <f t="shared" si="16"/>
        <v>#DIV/0!</v>
      </c>
      <c r="AB117" s="37"/>
      <c r="AC117" s="6">
        <v>44607</v>
      </c>
      <c r="AD117" s="6"/>
      <c r="AE117" s="6"/>
      <c r="AF117" s="9"/>
    </row>
    <row r="118" spans="1:32" ht="63" customHeight="1" x14ac:dyDescent="0.25">
      <c r="A118" s="4" t="s">
        <v>539</v>
      </c>
      <c r="B118" s="5" t="s">
        <v>496</v>
      </c>
      <c r="C118" s="6">
        <v>44553</v>
      </c>
      <c r="D118" s="6"/>
      <c r="E118" s="6"/>
      <c r="F118" s="37">
        <v>1416</v>
      </c>
      <c r="G118" s="5" t="s">
        <v>982</v>
      </c>
      <c r="H118" s="8" t="s">
        <v>981</v>
      </c>
      <c r="I118" s="6">
        <v>44587</v>
      </c>
      <c r="J118" s="37" t="s">
        <v>983</v>
      </c>
      <c r="K118" s="9" t="s">
        <v>144</v>
      </c>
      <c r="L118" s="9" t="s">
        <v>257</v>
      </c>
      <c r="M118" s="10">
        <v>272789006.60000002</v>
      </c>
      <c r="N118" s="36">
        <f t="shared" si="21"/>
        <v>272789006.60000002</v>
      </c>
      <c r="O118" s="36">
        <f t="shared" si="19"/>
        <v>272789006.60000002</v>
      </c>
      <c r="P118" s="9" t="s">
        <v>145</v>
      </c>
      <c r="Q118" s="9" t="s">
        <v>126</v>
      </c>
      <c r="R118" s="37" t="s">
        <v>24</v>
      </c>
      <c r="S118" s="9"/>
      <c r="T118" s="36">
        <f>M118/V118</f>
        <v>3559.82</v>
      </c>
      <c r="U118" s="1">
        <f t="shared" si="15"/>
        <v>0</v>
      </c>
      <c r="V118" s="10">
        <f t="shared" si="17"/>
        <v>76630</v>
      </c>
      <c r="W118" s="10">
        <v>25545</v>
      </c>
      <c r="X118" s="10">
        <v>51085</v>
      </c>
      <c r="Y118" s="10"/>
      <c r="Z118" s="2" t="e">
        <f t="shared" si="20"/>
        <v>#DIV/0!</v>
      </c>
      <c r="AA118" s="64" t="e">
        <f t="shared" si="16"/>
        <v>#DIV/0!</v>
      </c>
      <c r="AB118" s="37"/>
      <c r="AC118" s="6">
        <v>44757</v>
      </c>
      <c r="AD118" s="6">
        <v>44880</v>
      </c>
      <c r="AE118" s="6"/>
      <c r="AF118" s="9" t="s">
        <v>66</v>
      </c>
    </row>
    <row r="119" spans="1:32" ht="78.75" customHeight="1" x14ac:dyDescent="0.25">
      <c r="A119" s="4" t="s">
        <v>541</v>
      </c>
      <c r="B119" s="5" t="s">
        <v>497</v>
      </c>
      <c r="C119" s="6">
        <v>44557</v>
      </c>
      <c r="D119" s="6"/>
      <c r="E119" s="6"/>
      <c r="F119" s="37">
        <v>1416</v>
      </c>
      <c r="G119" s="5" t="s">
        <v>1870</v>
      </c>
      <c r="H119" s="8" t="s">
        <v>1869</v>
      </c>
      <c r="I119" s="6">
        <v>44592</v>
      </c>
      <c r="J119" s="37" t="s">
        <v>1153</v>
      </c>
      <c r="K119" s="9" t="s">
        <v>585</v>
      </c>
      <c r="L119" s="9" t="s">
        <v>540</v>
      </c>
      <c r="M119" s="10">
        <v>31334544.559999999</v>
      </c>
      <c r="N119" s="34">
        <f t="shared" si="21"/>
        <v>31334544.559999999</v>
      </c>
      <c r="O119" s="34">
        <f t="shared" si="19"/>
        <v>31334544.559999999</v>
      </c>
      <c r="P119" s="9" t="s">
        <v>1154</v>
      </c>
      <c r="Q119" s="9" t="s">
        <v>1155</v>
      </c>
      <c r="R119" s="37" t="s">
        <v>33</v>
      </c>
      <c r="S119" s="9"/>
      <c r="T119" s="34">
        <f>M119/V119</f>
        <v>26.119999999999997</v>
      </c>
      <c r="U119" s="1">
        <f t="shared" si="15"/>
        <v>0</v>
      </c>
      <c r="V119" s="10">
        <f t="shared" si="17"/>
        <v>1199638</v>
      </c>
      <c r="W119" s="10">
        <v>400000</v>
      </c>
      <c r="X119" s="10">
        <v>799638</v>
      </c>
      <c r="Y119" s="10"/>
      <c r="Z119" s="2" t="e">
        <f t="shared" si="20"/>
        <v>#DIV/0!</v>
      </c>
      <c r="AA119" s="64" t="e">
        <f t="shared" si="16"/>
        <v>#DIV/0!</v>
      </c>
      <c r="AB119" s="37"/>
      <c r="AC119" s="6">
        <v>44593</v>
      </c>
      <c r="AD119" s="6">
        <v>44743</v>
      </c>
      <c r="AE119" s="6"/>
      <c r="AF119" s="9" t="s">
        <v>66</v>
      </c>
    </row>
    <row r="120" spans="1:32" ht="94.5" customHeight="1" x14ac:dyDescent="0.25">
      <c r="A120" s="4" t="s">
        <v>542</v>
      </c>
      <c r="B120" s="5" t="s">
        <v>498</v>
      </c>
      <c r="C120" s="6">
        <v>44560</v>
      </c>
      <c r="D120" s="6"/>
      <c r="E120" s="6"/>
      <c r="F120" s="37">
        <v>1416</v>
      </c>
      <c r="G120" s="5" t="s">
        <v>1871</v>
      </c>
      <c r="H120" s="8" t="s">
        <v>985</v>
      </c>
      <c r="I120" s="6">
        <v>44589</v>
      </c>
      <c r="J120" s="5" t="s">
        <v>988</v>
      </c>
      <c r="K120" s="9" t="s">
        <v>478</v>
      </c>
      <c r="L120" s="9" t="s">
        <v>260</v>
      </c>
      <c r="M120" s="10">
        <v>193132703.05000001</v>
      </c>
      <c r="N120" s="36">
        <f t="shared" si="21"/>
        <v>193132703.05000001</v>
      </c>
      <c r="O120" s="36">
        <f t="shared" si="19"/>
        <v>193132703.05000001</v>
      </c>
      <c r="P120" s="9" t="s">
        <v>990</v>
      </c>
      <c r="Q120" s="9" t="s">
        <v>991</v>
      </c>
      <c r="R120" s="37" t="s">
        <v>41</v>
      </c>
      <c r="S120" s="9"/>
      <c r="T120" s="36">
        <f>M120/V120</f>
        <v>4126.1500000000005</v>
      </c>
      <c r="U120" s="1">
        <f t="shared" si="15"/>
        <v>0</v>
      </c>
      <c r="V120" s="10">
        <f t="shared" si="17"/>
        <v>46807</v>
      </c>
      <c r="W120" s="10">
        <v>46807</v>
      </c>
      <c r="X120" s="10"/>
      <c r="Y120" s="10"/>
      <c r="Z120" s="2" t="e">
        <f t="shared" si="20"/>
        <v>#DIV/0!</v>
      </c>
      <c r="AA120" s="64" t="e">
        <f t="shared" si="16"/>
        <v>#DIV/0!</v>
      </c>
      <c r="AB120" s="37"/>
      <c r="AC120" s="6">
        <v>44682</v>
      </c>
      <c r="AD120" s="6"/>
      <c r="AE120" s="6"/>
      <c r="AF120" s="9" t="s">
        <v>66</v>
      </c>
    </row>
    <row r="121" spans="1:32" ht="63" customHeight="1" x14ac:dyDescent="0.25">
      <c r="A121" s="4" t="s">
        <v>544</v>
      </c>
      <c r="B121" s="5" t="s">
        <v>499</v>
      </c>
      <c r="C121" s="6">
        <v>44560</v>
      </c>
      <c r="D121" s="6"/>
      <c r="E121" s="6"/>
      <c r="F121" s="37">
        <v>1416</v>
      </c>
      <c r="G121" s="5" t="s">
        <v>1873</v>
      </c>
      <c r="H121" s="8" t="s">
        <v>1872</v>
      </c>
      <c r="I121" s="6">
        <v>44595</v>
      </c>
      <c r="J121" s="5" t="s">
        <v>1490</v>
      </c>
      <c r="K121" s="9"/>
      <c r="L121" s="9" t="s">
        <v>543</v>
      </c>
      <c r="M121" s="10">
        <v>18217357.800000001</v>
      </c>
      <c r="N121" s="36">
        <f t="shared" si="21"/>
        <v>18217357.800000001</v>
      </c>
      <c r="O121" s="36">
        <f t="shared" si="19"/>
        <v>18217357.800000001</v>
      </c>
      <c r="P121" s="9" t="s">
        <v>1154</v>
      </c>
      <c r="Q121" s="9" t="s">
        <v>1155</v>
      </c>
      <c r="R121" s="37" t="s">
        <v>41</v>
      </c>
      <c r="S121" s="9"/>
      <c r="T121" s="36">
        <f>M121/V121</f>
        <v>13.100000000000001</v>
      </c>
      <c r="U121" s="1">
        <f t="shared" si="15"/>
        <v>0</v>
      </c>
      <c r="V121" s="10">
        <f t="shared" si="17"/>
        <v>1390638</v>
      </c>
      <c r="W121" s="10">
        <v>750000</v>
      </c>
      <c r="X121" s="10">
        <v>640638</v>
      </c>
      <c r="Y121" s="10"/>
      <c r="Z121" s="2" t="e">
        <f t="shared" si="20"/>
        <v>#DIV/0!</v>
      </c>
      <c r="AA121" s="64" t="e">
        <f t="shared" si="16"/>
        <v>#DIV/0!</v>
      </c>
      <c r="AB121" s="37"/>
      <c r="AC121" s="6">
        <v>44652</v>
      </c>
      <c r="AD121" s="6">
        <v>44743</v>
      </c>
      <c r="AE121" s="6"/>
      <c r="AF121" s="9" t="s">
        <v>66</v>
      </c>
    </row>
    <row r="122" spans="1:32" ht="78.75" customHeight="1" x14ac:dyDescent="0.25">
      <c r="A122" s="4" t="s">
        <v>545</v>
      </c>
      <c r="B122" s="5" t="s">
        <v>500</v>
      </c>
      <c r="C122" s="6">
        <v>44560</v>
      </c>
      <c r="D122" s="6"/>
      <c r="E122" s="6"/>
      <c r="F122" s="37">
        <v>1416</v>
      </c>
      <c r="G122" s="5" t="s">
        <v>1874</v>
      </c>
      <c r="H122" s="8" t="s">
        <v>986</v>
      </c>
      <c r="I122" s="6">
        <v>44589</v>
      </c>
      <c r="J122" s="5" t="s">
        <v>989</v>
      </c>
      <c r="K122" s="9" t="s">
        <v>76</v>
      </c>
      <c r="L122" s="9" t="s">
        <v>341</v>
      </c>
      <c r="M122" s="10">
        <v>11908450</v>
      </c>
      <c r="N122" s="36">
        <f t="shared" si="21"/>
        <v>11908450</v>
      </c>
      <c r="O122" s="36">
        <f t="shared" si="19"/>
        <v>11908450</v>
      </c>
      <c r="P122" s="9" t="s">
        <v>647</v>
      </c>
      <c r="Q122" s="9" t="s">
        <v>75</v>
      </c>
      <c r="R122" s="37" t="s">
        <v>22</v>
      </c>
      <c r="S122" s="9"/>
      <c r="T122" s="36">
        <f>M122/V122</f>
        <v>7.85</v>
      </c>
      <c r="U122" s="1">
        <f t="shared" si="15"/>
        <v>0</v>
      </c>
      <c r="V122" s="10">
        <f t="shared" si="17"/>
        <v>1517000</v>
      </c>
      <c r="W122" s="10">
        <v>1517000</v>
      </c>
      <c r="X122" s="10"/>
      <c r="Y122" s="10"/>
      <c r="Z122" s="2" t="e">
        <f t="shared" si="20"/>
        <v>#DIV/0!</v>
      </c>
      <c r="AA122" s="64" t="e">
        <f t="shared" si="16"/>
        <v>#DIV/0!</v>
      </c>
      <c r="AB122" s="37"/>
      <c r="AC122" s="6">
        <v>44621</v>
      </c>
      <c r="AD122" s="6"/>
      <c r="AE122" s="6"/>
      <c r="AF122" s="9" t="s">
        <v>1489</v>
      </c>
    </row>
    <row r="123" spans="1:32" ht="47.25" customHeight="1" x14ac:dyDescent="0.25">
      <c r="A123" s="4" t="s">
        <v>547</v>
      </c>
      <c r="B123" s="5" t="s">
        <v>501</v>
      </c>
      <c r="C123" s="6">
        <v>44560</v>
      </c>
      <c r="D123" s="6"/>
      <c r="E123" s="6"/>
      <c r="F123" s="37">
        <v>1416</v>
      </c>
      <c r="G123" s="5" t="s">
        <v>1876</v>
      </c>
      <c r="H123" s="8" t="s">
        <v>1875</v>
      </c>
      <c r="I123" s="6">
        <v>44592</v>
      </c>
      <c r="J123" s="37" t="s">
        <v>1156</v>
      </c>
      <c r="K123" s="9" t="s">
        <v>585</v>
      </c>
      <c r="L123" s="9" t="s">
        <v>546</v>
      </c>
      <c r="M123" s="10">
        <v>31586922.399999999</v>
      </c>
      <c r="N123" s="36">
        <f t="shared" si="21"/>
        <v>31586922.399999999</v>
      </c>
      <c r="O123" s="36">
        <f t="shared" si="19"/>
        <v>31586922.399999999</v>
      </c>
      <c r="P123" s="9" t="s">
        <v>1157</v>
      </c>
      <c r="Q123" s="9" t="s">
        <v>631</v>
      </c>
      <c r="R123" s="37" t="s">
        <v>41</v>
      </c>
      <c r="S123" s="9"/>
      <c r="T123" s="36">
        <f>M123/V123</f>
        <v>588.42999999999995</v>
      </c>
      <c r="U123" s="1">
        <f t="shared" si="15"/>
        <v>0</v>
      </c>
      <c r="V123" s="10">
        <f t="shared" si="17"/>
        <v>53680</v>
      </c>
      <c r="W123" s="10">
        <v>53680</v>
      </c>
      <c r="X123" s="10"/>
      <c r="Y123" s="10"/>
      <c r="Z123" s="2" t="e">
        <f t="shared" si="20"/>
        <v>#DIV/0!</v>
      </c>
      <c r="AA123" s="64" t="e">
        <f t="shared" si="16"/>
        <v>#DIV/0!</v>
      </c>
      <c r="AB123" s="37"/>
      <c r="AC123" s="6">
        <v>44743</v>
      </c>
      <c r="AD123" s="6"/>
      <c r="AE123" s="6"/>
      <c r="AF123" s="9" t="s">
        <v>66</v>
      </c>
    </row>
    <row r="124" spans="1:32" ht="126" customHeight="1" x14ac:dyDescent="0.25">
      <c r="A124" s="4" t="s">
        <v>549</v>
      </c>
      <c r="B124" s="5" t="s">
        <v>502</v>
      </c>
      <c r="C124" s="6">
        <v>44560</v>
      </c>
      <c r="D124" s="6"/>
      <c r="E124" s="6"/>
      <c r="F124" s="37">
        <v>1416</v>
      </c>
      <c r="G124" s="5" t="s">
        <v>1878</v>
      </c>
      <c r="H124" s="8" t="s">
        <v>1877</v>
      </c>
      <c r="I124" s="6">
        <v>44592</v>
      </c>
      <c r="J124" s="37" t="s">
        <v>1158</v>
      </c>
      <c r="K124" s="9" t="s">
        <v>73</v>
      </c>
      <c r="L124" s="9" t="s">
        <v>548</v>
      </c>
      <c r="M124" s="10">
        <v>416847200</v>
      </c>
      <c r="N124" s="36">
        <f t="shared" si="21"/>
        <v>416847200</v>
      </c>
      <c r="O124" s="36">
        <f t="shared" si="19"/>
        <v>416847200</v>
      </c>
      <c r="P124" s="9" t="s">
        <v>23</v>
      </c>
      <c r="Q124" s="9" t="s">
        <v>75</v>
      </c>
      <c r="R124" s="37" t="s">
        <v>22</v>
      </c>
      <c r="S124" s="9"/>
      <c r="T124" s="36">
        <f>M124/V124</f>
        <v>12.32</v>
      </c>
      <c r="U124" s="1">
        <f t="shared" si="15"/>
        <v>0</v>
      </c>
      <c r="V124" s="10">
        <f t="shared" si="17"/>
        <v>33835000</v>
      </c>
      <c r="W124" s="10">
        <v>29894000</v>
      </c>
      <c r="X124" s="10">
        <v>3941000</v>
      </c>
      <c r="Y124" s="10"/>
      <c r="Z124" s="2" t="e">
        <f t="shared" si="20"/>
        <v>#DIV/0!</v>
      </c>
      <c r="AA124" s="64" t="e">
        <f t="shared" si="16"/>
        <v>#DIV/0!</v>
      </c>
      <c r="AB124" s="37"/>
      <c r="AC124" s="6">
        <v>44621</v>
      </c>
      <c r="AD124" s="6">
        <v>44743</v>
      </c>
      <c r="AE124" s="6"/>
      <c r="AF124" s="9" t="s">
        <v>66</v>
      </c>
    </row>
    <row r="125" spans="1:32" ht="110.25" customHeight="1" x14ac:dyDescent="0.25">
      <c r="A125" s="4" t="s">
        <v>551</v>
      </c>
      <c r="B125" s="5" t="s">
        <v>503</v>
      </c>
      <c r="C125" s="6">
        <v>44560</v>
      </c>
      <c r="D125" s="6"/>
      <c r="E125" s="6"/>
      <c r="F125" s="37">
        <v>1416</v>
      </c>
      <c r="G125" s="5" t="s">
        <v>552</v>
      </c>
      <c r="H125" s="9" t="s">
        <v>552</v>
      </c>
      <c r="I125" s="5" t="s">
        <v>552</v>
      </c>
      <c r="J125" s="37" t="s">
        <v>552</v>
      </c>
      <c r="K125" s="5" t="s">
        <v>552</v>
      </c>
      <c r="L125" s="9" t="s">
        <v>550</v>
      </c>
      <c r="M125" s="10" t="s">
        <v>552</v>
      </c>
      <c r="N125" s="36" t="str">
        <f t="shared" si="21"/>
        <v>отменен</v>
      </c>
      <c r="O125" s="36" t="str">
        <f t="shared" si="19"/>
        <v>отменен</v>
      </c>
      <c r="P125" s="36" t="s">
        <v>552</v>
      </c>
      <c r="Q125" s="36" t="s">
        <v>552</v>
      </c>
      <c r="R125" s="37" t="s">
        <v>50</v>
      </c>
      <c r="S125" s="36"/>
      <c r="T125" s="36" t="s">
        <v>552</v>
      </c>
      <c r="U125" s="1" t="e">
        <f t="shared" si="15"/>
        <v>#VALUE!</v>
      </c>
      <c r="V125" s="10">
        <v>4118</v>
      </c>
      <c r="W125" s="10">
        <v>4118</v>
      </c>
      <c r="X125" s="10" t="s">
        <v>552</v>
      </c>
      <c r="Y125" s="10" t="s">
        <v>552</v>
      </c>
      <c r="Z125" s="2" t="e">
        <f t="shared" si="20"/>
        <v>#DIV/0!</v>
      </c>
      <c r="AA125" s="64" t="e">
        <f t="shared" si="16"/>
        <v>#DIV/0!</v>
      </c>
      <c r="AB125" s="10" t="s">
        <v>552</v>
      </c>
      <c r="AC125" s="6">
        <v>44652</v>
      </c>
      <c r="AD125" s="6" t="s">
        <v>552</v>
      </c>
      <c r="AE125" s="6" t="s">
        <v>552</v>
      </c>
      <c r="AF125" s="37" t="s">
        <v>552</v>
      </c>
    </row>
    <row r="126" spans="1:32" ht="82.5" customHeight="1" x14ac:dyDescent="0.25">
      <c r="A126" s="4" t="s">
        <v>554</v>
      </c>
      <c r="B126" s="5" t="s">
        <v>504</v>
      </c>
      <c r="C126" s="6">
        <v>44560</v>
      </c>
      <c r="D126" s="6"/>
      <c r="E126" s="6"/>
      <c r="F126" s="37">
        <v>1688</v>
      </c>
      <c r="G126" s="5" t="s">
        <v>604</v>
      </c>
      <c r="H126" s="9" t="s">
        <v>604</v>
      </c>
      <c r="I126" s="6" t="s">
        <v>604</v>
      </c>
      <c r="J126" s="37" t="s">
        <v>604</v>
      </c>
      <c r="K126" s="9" t="s">
        <v>604</v>
      </c>
      <c r="L126" s="9" t="s">
        <v>553</v>
      </c>
      <c r="M126" s="10"/>
      <c r="N126" s="36">
        <f t="shared" si="21"/>
        <v>0</v>
      </c>
      <c r="O126" s="36">
        <f t="shared" si="19"/>
        <v>0</v>
      </c>
      <c r="P126" s="9"/>
      <c r="Q126" s="9"/>
      <c r="R126" s="37" t="s">
        <v>555</v>
      </c>
      <c r="S126" s="9"/>
      <c r="T126" s="36">
        <f>M126/V126</f>
        <v>0</v>
      </c>
      <c r="U126" s="1">
        <f t="shared" si="15"/>
        <v>0</v>
      </c>
      <c r="V126" s="10">
        <f t="shared" ref="V126:V140" si="22">W126+X126+Y126</f>
        <v>3736400</v>
      </c>
      <c r="W126" s="10">
        <v>800000</v>
      </c>
      <c r="X126" s="10">
        <v>1600000</v>
      </c>
      <c r="Y126" s="10">
        <v>1336400</v>
      </c>
      <c r="Z126" s="2" t="e">
        <f t="shared" si="20"/>
        <v>#DIV/0!</v>
      </c>
      <c r="AA126" s="64" t="e">
        <f t="shared" si="16"/>
        <v>#DIV/0!</v>
      </c>
      <c r="AB126" s="37"/>
      <c r="AC126" s="6">
        <v>44682</v>
      </c>
      <c r="AD126" s="6">
        <v>44743</v>
      </c>
      <c r="AE126" s="6">
        <v>44805</v>
      </c>
      <c r="AF126" s="9"/>
    </row>
    <row r="127" spans="1:32" ht="78.75" customHeight="1" x14ac:dyDescent="0.25">
      <c r="A127" s="4" t="s">
        <v>557</v>
      </c>
      <c r="B127" s="5" t="s">
        <v>505</v>
      </c>
      <c r="C127" s="6">
        <v>44560</v>
      </c>
      <c r="D127" s="6"/>
      <c r="E127" s="6"/>
      <c r="F127" s="37">
        <v>1688</v>
      </c>
      <c r="G127" s="5" t="s">
        <v>604</v>
      </c>
      <c r="H127" s="9" t="s">
        <v>604</v>
      </c>
      <c r="I127" s="6" t="s">
        <v>604</v>
      </c>
      <c r="J127" s="37" t="s">
        <v>604</v>
      </c>
      <c r="K127" s="9" t="s">
        <v>604</v>
      </c>
      <c r="L127" s="9" t="s">
        <v>556</v>
      </c>
      <c r="M127" s="10"/>
      <c r="N127" s="36">
        <f t="shared" si="21"/>
        <v>0</v>
      </c>
      <c r="O127" s="36">
        <f t="shared" si="19"/>
        <v>0</v>
      </c>
      <c r="P127" s="9"/>
      <c r="Q127" s="9"/>
      <c r="R127" s="37" t="s">
        <v>555</v>
      </c>
      <c r="S127" s="9"/>
      <c r="T127" s="36">
        <f>M127/V127</f>
        <v>0</v>
      </c>
      <c r="U127" s="1">
        <f t="shared" si="15"/>
        <v>0</v>
      </c>
      <c r="V127" s="10">
        <f t="shared" si="22"/>
        <v>960900</v>
      </c>
      <c r="W127" s="10">
        <v>480000</v>
      </c>
      <c r="X127" s="10">
        <v>480900</v>
      </c>
      <c r="Y127" s="10"/>
      <c r="Z127" s="2" t="e">
        <f t="shared" si="20"/>
        <v>#DIV/0!</v>
      </c>
      <c r="AA127" s="64" t="e">
        <f t="shared" si="16"/>
        <v>#DIV/0!</v>
      </c>
      <c r="AB127" s="37"/>
      <c r="AC127" s="6">
        <v>44652</v>
      </c>
      <c r="AD127" s="6">
        <v>44713</v>
      </c>
      <c r="AE127" s="6"/>
      <c r="AF127" s="9"/>
    </row>
    <row r="128" spans="1:32" ht="94.5" customHeight="1" x14ac:dyDescent="0.25">
      <c r="A128" s="4" t="s">
        <v>559</v>
      </c>
      <c r="B128" s="5" t="s">
        <v>506</v>
      </c>
      <c r="C128" s="6">
        <v>44560</v>
      </c>
      <c r="D128" s="6"/>
      <c r="E128" s="6"/>
      <c r="F128" s="37">
        <v>1688</v>
      </c>
      <c r="G128" s="5" t="s">
        <v>604</v>
      </c>
      <c r="H128" s="9" t="s">
        <v>604</v>
      </c>
      <c r="I128" s="6" t="s">
        <v>604</v>
      </c>
      <c r="J128" s="37" t="s">
        <v>604</v>
      </c>
      <c r="K128" s="9" t="s">
        <v>604</v>
      </c>
      <c r="L128" s="9" t="s">
        <v>558</v>
      </c>
      <c r="M128" s="10"/>
      <c r="N128" s="36">
        <f t="shared" si="21"/>
        <v>0</v>
      </c>
      <c r="O128" s="36">
        <f t="shared" si="19"/>
        <v>0</v>
      </c>
      <c r="P128" s="9"/>
      <c r="Q128" s="9"/>
      <c r="R128" s="37" t="s">
        <v>555</v>
      </c>
      <c r="S128" s="9"/>
      <c r="T128" s="36">
        <f>M128/V128</f>
        <v>0</v>
      </c>
      <c r="U128" s="1">
        <f t="shared" si="15"/>
        <v>0</v>
      </c>
      <c r="V128" s="10">
        <f t="shared" si="22"/>
        <v>164880</v>
      </c>
      <c r="W128" s="10">
        <v>164880</v>
      </c>
      <c r="X128" s="10"/>
      <c r="Y128" s="10"/>
      <c r="Z128" s="2" t="e">
        <f t="shared" si="20"/>
        <v>#DIV/0!</v>
      </c>
      <c r="AA128" s="64" t="e">
        <f t="shared" si="16"/>
        <v>#DIV/0!</v>
      </c>
      <c r="AB128" s="37"/>
      <c r="AC128" s="6">
        <v>44621</v>
      </c>
      <c r="AD128" s="6"/>
      <c r="AE128" s="6"/>
      <c r="AF128" s="9"/>
    </row>
    <row r="129" spans="1:32" ht="94.5" customHeight="1" x14ac:dyDescent="0.25">
      <c r="A129" s="4" t="s">
        <v>561</v>
      </c>
      <c r="B129" s="5" t="s">
        <v>507</v>
      </c>
      <c r="C129" s="6">
        <v>44560</v>
      </c>
      <c r="D129" s="6"/>
      <c r="E129" s="6"/>
      <c r="F129" s="37">
        <v>1416</v>
      </c>
      <c r="G129" s="5" t="s">
        <v>1880</v>
      </c>
      <c r="H129" s="8" t="s">
        <v>1879</v>
      </c>
      <c r="I129" s="6">
        <v>44595</v>
      </c>
      <c r="J129" s="37" t="s">
        <v>1159</v>
      </c>
      <c r="K129" s="9" t="s">
        <v>76</v>
      </c>
      <c r="L129" s="9" t="s">
        <v>560</v>
      </c>
      <c r="M129" s="10">
        <v>465160504.31999999</v>
      </c>
      <c r="N129" s="36">
        <f t="shared" si="21"/>
        <v>465160504.31999999</v>
      </c>
      <c r="O129" s="36">
        <f t="shared" ref="O129:O140" si="23">N129</f>
        <v>465160504.31999999</v>
      </c>
      <c r="P129" s="9" t="s">
        <v>1102</v>
      </c>
      <c r="Q129" s="9" t="s">
        <v>75</v>
      </c>
      <c r="R129" s="37" t="s">
        <v>50</v>
      </c>
      <c r="S129" s="9"/>
      <c r="T129" s="36">
        <f>M129/V129</f>
        <v>13399.95</v>
      </c>
      <c r="U129" s="1">
        <f t="shared" si="15"/>
        <v>0</v>
      </c>
      <c r="V129" s="10">
        <f t="shared" si="22"/>
        <v>34713.599999999999</v>
      </c>
      <c r="W129" s="10">
        <v>15422.4</v>
      </c>
      <c r="X129" s="10">
        <v>19291.2</v>
      </c>
      <c r="Y129" s="10"/>
      <c r="Z129" s="2" t="e">
        <f t="shared" si="20"/>
        <v>#DIV/0!</v>
      </c>
      <c r="AA129" s="64" t="e">
        <f t="shared" si="16"/>
        <v>#DIV/0!</v>
      </c>
      <c r="AB129" s="37"/>
      <c r="AC129" s="6">
        <v>44713</v>
      </c>
      <c r="AD129" s="6">
        <v>44835</v>
      </c>
      <c r="AE129" s="6"/>
      <c r="AF129" s="9" t="s">
        <v>66</v>
      </c>
    </row>
    <row r="130" spans="1:32" ht="78.75" customHeight="1" x14ac:dyDescent="0.25">
      <c r="A130" s="4" t="s">
        <v>563</v>
      </c>
      <c r="B130" s="5" t="s">
        <v>508</v>
      </c>
      <c r="C130" s="6">
        <v>44560</v>
      </c>
      <c r="D130" s="6"/>
      <c r="E130" s="6"/>
      <c r="F130" s="37">
        <v>1688</v>
      </c>
      <c r="G130" s="5" t="s">
        <v>1882</v>
      </c>
      <c r="H130" s="8" t="s">
        <v>1881</v>
      </c>
      <c r="I130" s="6">
        <v>44592</v>
      </c>
      <c r="J130" s="37" t="s">
        <v>1160</v>
      </c>
      <c r="K130" s="9" t="s">
        <v>1162</v>
      </c>
      <c r="L130" s="9" t="s">
        <v>562</v>
      </c>
      <c r="M130" s="10">
        <v>4358119.5</v>
      </c>
      <c r="N130" s="36">
        <f t="shared" si="21"/>
        <v>4358119.5</v>
      </c>
      <c r="O130" s="36">
        <f t="shared" si="23"/>
        <v>4358119.5</v>
      </c>
      <c r="P130" s="9" t="s">
        <v>1163</v>
      </c>
      <c r="Q130" s="9" t="s">
        <v>1164</v>
      </c>
      <c r="R130" s="37" t="s">
        <v>555</v>
      </c>
      <c r="S130" s="9"/>
      <c r="T130" s="36">
        <f>M130/V130</f>
        <v>162.75</v>
      </c>
      <c r="U130" s="1">
        <f t="shared" si="15"/>
        <v>0</v>
      </c>
      <c r="V130" s="10">
        <f t="shared" si="22"/>
        <v>26778</v>
      </c>
      <c r="W130" s="10">
        <v>26778</v>
      </c>
      <c r="X130" s="10"/>
      <c r="Y130" s="10"/>
      <c r="Z130" s="2" t="e">
        <f t="shared" si="20"/>
        <v>#DIV/0!</v>
      </c>
      <c r="AA130" s="64" t="e">
        <f t="shared" si="16"/>
        <v>#DIV/0!</v>
      </c>
      <c r="AB130" s="37"/>
      <c r="AC130" s="6">
        <v>44621</v>
      </c>
      <c r="AD130" s="6"/>
      <c r="AE130" s="6"/>
      <c r="AF130" s="9" t="s">
        <v>1489</v>
      </c>
    </row>
    <row r="131" spans="1:32" ht="63" customHeight="1" x14ac:dyDescent="0.25">
      <c r="A131" s="4" t="s">
        <v>565</v>
      </c>
      <c r="B131" s="5" t="s">
        <v>509</v>
      </c>
      <c r="C131" s="6">
        <v>44560</v>
      </c>
      <c r="D131" s="6"/>
      <c r="E131" s="6"/>
      <c r="F131" s="37">
        <v>1688</v>
      </c>
      <c r="G131" s="5" t="s">
        <v>604</v>
      </c>
      <c r="H131" s="9" t="s">
        <v>604</v>
      </c>
      <c r="I131" s="6" t="s">
        <v>604</v>
      </c>
      <c r="J131" s="37" t="s">
        <v>604</v>
      </c>
      <c r="K131" s="9" t="s">
        <v>604</v>
      </c>
      <c r="L131" s="9" t="s">
        <v>564</v>
      </c>
      <c r="M131" s="10"/>
      <c r="N131" s="36">
        <f t="shared" si="21"/>
        <v>0</v>
      </c>
      <c r="O131" s="36">
        <f t="shared" si="23"/>
        <v>0</v>
      </c>
      <c r="P131" s="9"/>
      <c r="Q131" s="9"/>
      <c r="R131" s="37" t="s">
        <v>555</v>
      </c>
      <c r="S131" s="9"/>
      <c r="T131" s="36">
        <f>M131/V131</f>
        <v>0</v>
      </c>
      <c r="U131" s="1">
        <f t="shared" si="15"/>
        <v>0</v>
      </c>
      <c r="V131" s="10">
        <f t="shared" si="22"/>
        <v>1050641</v>
      </c>
      <c r="W131" s="10">
        <v>1050641</v>
      </c>
      <c r="X131" s="10"/>
      <c r="Y131" s="10"/>
      <c r="Z131" s="2" t="e">
        <f t="shared" ref="Z131:Z140" si="24">V131/S131</f>
        <v>#DIV/0!</v>
      </c>
      <c r="AA131" s="64" t="e">
        <f t="shared" si="16"/>
        <v>#DIV/0!</v>
      </c>
      <c r="AB131" s="37"/>
      <c r="AC131" s="6">
        <v>44621</v>
      </c>
      <c r="AD131" s="6"/>
      <c r="AE131" s="6"/>
      <c r="AF131" s="9"/>
    </row>
    <row r="132" spans="1:32" ht="78.75" customHeight="1" x14ac:dyDescent="0.25">
      <c r="A132" s="4" t="s">
        <v>567</v>
      </c>
      <c r="B132" s="5" t="s">
        <v>510</v>
      </c>
      <c r="C132" s="6">
        <v>44560</v>
      </c>
      <c r="D132" s="6"/>
      <c r="E132" s="6"/>
      <c r="F132" s="37">
        <v>1688</v>
      </c>
      <c r="G132" s="5" t="s">
        <v>604</v>
      </c>
      <c r="H132" s="9" t="s">
        <v>604</v>
      </c>
      <c r="I132" s="6" t="s">
        <v>604</v>
      </c>
      <c r="J132" s="37" t="s">
        <v>604</v>
      </c>
      <c r="K132" s="9" t="s">
        <v>604</v>
      </c>
      <c r="L132" s="9" t="s">
        <v>566</v>
      </c>
      <c r="M132" s="10"/>
      <c r="N132" s="36">
        <f t="shared" si="21"/>
        <v>0</v>
      </c>
      <c r="O132" s="36">
        <f t="shared" si="23"/>
        <v>0</v>
      </c>
      <c r="P132" s="9"/>
      <c r="Q132" s="9"/>
      <c r="R132" s="37" t="s">
        <v>555</v>
      </c>
      <c r="S132" s="9"/>
      <c r="T132" s="36">
        <f>M132/V132</f>
        <v>0</v>
      </c>
      <c r="U132" s="1">
        <f t="shared" ref="U132:U140" si="25">T132*S132</f>
        <v>0</v>
      </c>
      <c r="V132" s="10">
        <f t="shared" si="22"/>
        <v>18610</v>
      </c>
      <c r="W132" s="10">
        <v>18610</v>
      </c>
      <c r="X132" s="10"/>
      <c r="Y132" s="10"/>
      <c r="Z132" s="2" t="e">
        <f t="shared" si="24"/>
        <v>#DIV/0!</v>
      </c>
      <c r="AA132" s="64" t="e">
        <f t="shared" ref="AA132:AA140" si="26">_xlfn.CEILING.MATH(Z132)</f>
        <v>#DIV/0!</v>
      </c>
      <c r="AB132" s="37"/>
      <c r="AC132" s="6">
        <v>44621</v>
      </c>
      <c r="AD132" s="6"/>
      <c r="AE132" s="6"/>
      <c r="AF132" s="9"/>
    </row>
    <row r="133" spans="1:32" ht="78.75" customHeight="1" x14ac:dyDescent="0.25">
      <c r="A133" s="4" t="s">
        <v>569</v>
      </c>
      <c r="B133" s="5" t="s">
        <v>511</v>
      </c>
      <c r="C133" s="6">
        <v>44560</v>
      </c>
      <c r="D133" s="6"/>
      <c r="E133" s="6"/>
      <c r="F133" s="37">
        <v>1688</v>
      </c>
      <c r="G133" s="5" t="s">
        <v>604</v>
      </c>
      <c r="H133" s="9" t="s">
        <v>604</v>
      </c>
      <c r="I133" s="6" t="s">
        <v>604</v>
      </c>
      <c r="J133" s="37" t="s">
        <v>604</v>
      </c>
      <c r="K133" s="9" t="s">
        <v>604</v>
      </c>
      <c r="L133" s="9" t="s">
        <v>568</v>
      </c>
      <c r="M133" s="10"/>
      <c r="N133" s="36">
        <f t="shared" si="21"/>
        <v>0</v>
      </c>
      <c r="O133" s="36">
        <f t="shared" si="23"/>
        <v>0</v>
      </c>
      <c r="P133" s="9"/>
      <c r="Q133" s="9"/>
      <c r="R133" s="37" t="s">
        <v>555</v>
      </c>
      <c r="S133" s="9"/>
      <c r="T133" s="36">
        <f>M133/V133</f>
        <v>0</v>
      </c>
      <c r="U133" s="1">
        <f t="shared" si="25"/>
        <v>0</v>
      </c>
      <c r="V133" s="10">
        <f t="shared" si="22"/>
        <v>964755</v>
      </c>
      <c r="W133" s="10">
        <v>964755</v>
      </c>
      <c r="X133" s="10"/>
      <c r="Y133" s="10"/>
      <c r="Z133" s="2" t="e">
        <f t="shared" si="24"/>
        <v>#DIV/0!</v>
      </c>
      <c r="AA133" s="64" t="e">
        <f t="shared" si="26"/>
        <v>#DIV/0!</v>
      </c>
      <c r="AB133" s="37"/>
      <c r="AC133" s="6">
        <v>44621</v>
      </c>
      <c r="AD133" s="6"/>
      <c r="AE133" s="6"/>
      <c r="AF133" s="9"/>
    </row>
    <row r="134" spans="1:32" ht="94.5" customHeight="1" x14ac:dyDescent="0.25">
      <c r="A134" s="4" t="s">
        <v>571</v>
      </c>
      <c r="B134" s="5" t="s">
        <v>512</v>
      </c>
      <c r="C134" s="6">
        <v>44560</v>
      </c>
      <c r="D134" s="6"/>
      <c r="E134" s="6"/>
      <c r="F134" s="37">
        <v>1688</v>
      </c>
      <c r="G134" s="5" t="s">
        <v>1884</v>
      </c>
      <c r="H134" s="8" t="s">
        <v>1883</v>
      </c>
      <c r="I134" s="6">
        <v>44608</v>
      </c>
      <c r="J134" s="37" t="s">
        <v>1161</v>
      </c>
      <c r="K134" s="9" t="s">
        <v>1162</v>
      </c>
      <c r="L134" s="9" t="s">
        <v>570</v>
      </c>
      <c r="M134" s="10">
        <v>404874591</v>
      </c>
      <c r="N134" s="36">
        <f t="shared" si="21"/>
        <v>404874591</v>
      </c>
      <c r="O134" s="36">
        <f t="shared" si="23"/>
        <v>404874591</v>
      </c>
      <c r="P134" s="9" t="s">
        <v>1165</v>
      </c>
      <c r="Q134" s="9" t="s">
        <v>667</v>
      </c>
      <c r="R134" s="37" t="s">
        <v>555</v>
      </c>
      <c r="S134" s="9"/>
      <c r="T134" s="36">
        <f>M134/V134</f>
        <v>491.15</v>
      </c>
      <c r="U134" s="1">
        <f t="shared" si="25"/>
        <v>0</v>
      </c>
      <c r="V134" s="10">
        <f t="shared" si="22"/>
        <v>824340</v>
      </c>
      <c r="W134" s="10">
        <v>824340</v>
      </c>
      <c r="X134" s="10"/>
      <c r="Y134" s="10"/>
      <c r="Z134" s="2" t="e">
        <f t="shared" si="24"/>
        <v>#DIV/0!</v>
      </c>
      <c r="AA134" s="64" t="e">
        <f t="shared" si="26"/>
        <v>#DIV/0!</v>
      </c>
      <c r="AB134" s="37"/>
      <c r="AC134" s="6">
        <v>44621</v>
      </c>
      <c r="AD134" s="6"/>
      <c r="AE134" s="6"/>
      <c r="AF134" s="9" t="s">
        <v>66</v>
      </c>
    </row>
    <row r="135" spans="1:32" ht="94.5" customHeight="1" x14ac:dyDescent="0.25">
      <c r="A135" s="4" t="s">
        <v>573</v>
      </c>
      <c r="B135" s="5" t="s">
        <v>513</v>
      </c>
      <c r="C135" s="6">
        <v>44560</v>
      </c>
      <c r="D135" s="6"/>
      <c r="E135" s="6"/>
      <c r="F135" s="37">
        <v>1416</v>
      </c>
      <c r="G135" s="5" t="s">
        <v>1886</v>
      </c>
      <c r="H135" s="8" t="s">
        <v>1885</v>
      </c>
      <c r="I135" s="6">
        <v>44600</v>
      </c>
      <c r="J135" s="37" t="s">
        <v>1166</v>
      </c>
      <c r="K135" s="9" t="s">
        <v>76</v>
      </c>
      <c r="L135" s="9" t="s">
        <v>572</v>
      </c>
      <c r="M135" s="10">
        <v>598617915.84000003</v>
      </c>
      <c r="N135" s="36">
        <f t="shared" si="21"/>
        <v>598617915.84000003</v>
      </c>
      <c r="O135" s="36">
        <f t="shared" si="23"/>
        <v>598617915.84000003</v>
      </c>
      <c r="P135" s="9" t="s">
        <v>1102</v>
      </c>
      <c r="Q135" s="9" t="s">
        <v>75</v>
      </c>
      <c r="R135" s="37" t="s">
        <v>24</v>
      </c>
      <c r="S135" s="9"/>
      <c r="T135" s="36">
        <f>M135/V135</f>
        <v>13605.200000000003</v>
      </c>
      <c r="U135" s="1">
        <f t="shared" si="25"/>
        <v>0</v>
      </c>
      <c r="V135" s="10">
        <f t="shared" si="22"/>
        <v>43999.199999999997</v>
      </c>
      <c r="W135" s="10">
        <v>22380</v>
      </c>
      <c r="X135" s="10">
        <v>7036.8</v>
      </c>
      <c r="Y135" s="10">
        <v>14582.4</v>
      </c>
      <c r="Z135" s="2" t="e">
        <f t="shared" si="24"/>
        <v>#DIV/0!</v>
      </c>
      <c r="AA135" s="64" t="e">
        <f t="shared" si="26"/>
        <v>#DIV/0!</v>
      </c>
      <c r="AB135" s="37"/>
      <c r="AC135" s="6">
        <v>44635</v>
      </c>
      <c r="AD135" s="6">
        <v>44713</v>
      </c>
      <c r="AE135" s="6">
        <v>44835</v>
      </c>
      <c r="AF135" s="9" t="s">
        <v>66</v>
      </c>
    </row>
    <row r="136" spans="1:32" ht="47.25" customHeight="1" x14ac:dyDescent="0.25">
      <c r="A136" s="4" t="s">
        <v>574</v>
      </c>
      <c r="B136" s="5" t="s">
        <v>514</v>
      </c>
      <c r="C136" s="6">
        <v>44560</v>
      </c>
      <c r="D136" s="6"/>
      <c r="E136" s="6"/>
      <c r="F136" s="37">
        <v>1416</v>
      </c>
      <c r="G136" s="5" t="s">
        <v>1888</v>
      </c>
      <c r="H136" s="8" t="s">
        <v>1887</v>
      </c>
      <c r="I136" s="6">
        <v>44601</v>
      </c>
      <c r="J136" s="37" t="s">
        <v>1167</v>
      </c>
      <c r="K136" s="9" t="s">
        <v>72</v>
      </c>
      <c r="L136" s="9" t="s">
        <v>372</v>
      </c>
      <c r="M136" s="10">
        <v>689289320.70000005</v>
      </c>
      <c r="N136" s="36">
        <f t="shared" si="21"/>
        <v>689289320.70000005</v>
      </c>
      <c r="O136" s="36">
        <f t="shared" si="23"/>
        <v>689289320.70000005</v>
      </c>
      <c r="P136" s="9" t="s">
        <v>1168</v>
      </c>
      <c r="Q136" s="9" t="s">
        <v>1169</v>
      </c>
      <c r="R136" s="37" t="s">
        <v>41</v>
      </c>
      <c r="S136" s="9"/>
      <c r="T136" s="36">
        <f>M136/V136</f>
        <v>922.41000000000008</v>
      </c>
      <c r="U136" s="1">
        <f t="shared" si="25"/>
        <v>0</v>
      </c>
      <c r="V136" s="10">
        <f t="shared" si="22"/>
        <v>747270</v>
      </c>
      <c r="W136" s="10">
        <v>747270</v>
      </c>
      <c r="X136" s="10"/>
      <c r="Y136" s="10"/>
      <c r="Z136" s="2" t="e">
        <f t="shared" si="24"/>
        <v>#DIV/0!</v>
      </c>
      <c r="AA136" s="64" t="e">
        <f t="shared" si="26"/>
        <v>#DIV/0!</v>
      </c>
      <c r="AB136" s="37"/>
      <c r="AC136" s="6">
        <v>44621</v>
      </c>
      <c r="AD136" s="6"/>
      <c r="AE136" s="6"/>
      <c r="AF136" s="9" t="s">
        <v>66</v>
      </c>
    </row>
    <row r="137" spans="1:32" ht="63" customHeight="1" x14ac:dyDescent="0.25">
      <c r="A137" s="4" t="s">
        <v>576</v>
      </c>
      <c r="B137" s="5" t="s">
        <v>515</v>
      </c>
      <c r="C137" s="6">
        <v>44560</v>
      </c>
      <c r="D137" s="6"/>
      <c r="E137" s="6"/>
      <c r="F137" s="37">
        <v>1416</v>
      </c>
      <c r="G137" s="5" t="s">
        <v>1890</v>
      </c>
      <c r="H137" s="8" t="s">
        <v>1889</v>
      </c>
      <c r="I137" s="6">
        <v>44600</v>
      </c>
      <c r="J137" s="37" t="s">
        <v>1170</v>
      </c>
      <c r="K137" s="9" t="s">
        <v>73</v>
      </c>
      <c r="L137" s="9" t="s">
        <v>575</v>
      </c>
      <c r="M137" s="10">
        <v>661891312.5</v>
      </c>
      <c r="N137" s="36">
        <f t="shared" si="21"/>
        <v>661891312.5</v>
      </c>
      <c r="O137" s="36">
        <f t="shared" si="23"/>
        <v>661891312.5</v>
      </c>
      <c r="P137" s="9" t="s">
        <v>1171</v>
      </c>
      <c r="Q137" s="9" t="s">
        <v>667</v>
      </c>
      <c r="R137" s="37" t="s">
        <v>50</v>
      </c>
      <c r="S137" s="9"/>
      <c r="T137" s="36">
        <f>M137/V137</f>
        <v>3698.75</v>
      </c>
      <c r="U137" s="1">
        <f t="shared" si="25"/>
        <v>0</v>
      </c>
      <c r="V137" s="10">
        <f t="shared" si="22"/>
        <v>178950</v>
      </c>
      <c r="W137" s="10">
        <v>178950</v>
      </c>
      <c r="X137" s="10"/>
      <c r="Y137" s="10"/>
      <c r="Z137" s="2" t="e">
        <f t="shared" si="24"/>
        <v>#DIV/0!</v>
      </c>
      <c r="AA137" s="64" t="e">
        <f t="shared" si="26"/>
        <v>#DIV/0!</v>
      </c>
      <c r="AB137" s="37"/>
      <c r="AC137" s="6">
        <v>44666</v>
      </c>
      <c r="AD137" s="6"/>
      <c r="AE137" s="6"/>
      <c r="AF137" s="9" t="s">
        <v>1489</v>
      </c>
    </row>
    <row r="138" spans="1:32" ht="94.5" customHeight="1" x14ac:dyDescent="0.25">
      <c r="A138" s="4" t="s">
        <v>577</v>
      </c>
      <c r="B138" s="5" t="s">
        <v>516</v>
      </c>
      <c r="C138" s="6">
        <v>44560</v>
      </c>
      <c r="D138" s="6"/>
      <c r="E138" s="6"/>
      <c r="F138" s="37">
        <v>1416</v>
      </c>
      <c r="G138" s="5" t="s">
        <v>1892</v>
      </c>
      <c r="H138" s="8" t="s">
        <v>1891</v>
      </c>
      <c r="I138" s="6">
        <v>44592</v>
      </c>
      <c r="J138" s="37" t="s">
        <v>1172</v>
      </c>
      <c r="K138" s="9" t="s">
        <v>683</v>
      </c>
      <c r="L138" s="9" t="s">
        <v>278</v>
      </c>
      <c r="M138" s="10">
        <v>485188000</v>
      </c>
      <c r="N138" s="36">
        <f t="shared" si="21"/>
        <v>485188000</v>
      </c>
      <c r="O138" s="36">
        <f t="shared" si="23"/>
        <v>485188000</v>
      </c>
      <c r="P138" s="9" t="s">
        <v>1173</v>
      </c>
      <c r="Q138" s="9" t="s">
        <v>1174</v>
      </c>
      <c r="R138" s="37" t="s">
        <v>41</v>
      </c>
      <c r="S138" s="9"/>
      <c r="T138" s="36">
        <f>M138/V138</f>
        <v>1212.97</v>
      </c>
      <c r="U138" s="1">
        <f t="shared" si="25"/>
        <v>0</v>
      </c>
      <c r="V138" s="10">
        <f t="shared" si="22"/>
        <v>400000</v>
      </c>
      <c r="W138" s="10">
        <v>200000</v>
      </c>
      <c r="X138" s="10">
        <v>200000</v>
      </c>
      <c r="Y138" s="10"/>
      <c r="Z138" s="2" t="e">
        <f t="shared" si="24"/>
        <v>#DIV/0!</v>
      </c>
      <c r="AA138" s="64" t="e">
        <f t="shared" si="26"/>
        <v>#DIV/0!</v>
      </c>
      <c r="AB138" s="37"/>
      <c r="AC138" s="6">
        <v>44621</v>
      </c>
      <c r="AD138" s="6">
        <v>44866</v>
      </c>
      <c r="AE138" s="6"/>
      <c r="AF138" s="9" t="s">
        <v>66</v>
      </c>
    </row>
    <row r="139" spans="1:32" ht="63" customHeight="1" x14ac:dyDescent="0.25">
      <c r="A139" s="4" t="s">
        <v>579</v>
      </c>
      <c r="B139" s="5" t="s">
        <v>517</v>
      </c>
      <c r="C139" s="6">
        <v>44560</v>
      </c>
      <c r="D139" s="6"/>
      <c r="E139" s="6"/>
      <c r="F139" s="37">
        <v>1416</v>
      </c>
      <c r="G139" s="5" t="s">
        <v>1894</v>
      </c>
      <c r="H139" s="8" t="s">
        <v>1893</v>
      </c>
      <c r="I139" s="6">
        <v>44600</v>
      </c>
      <c r="J139" s="37" t="s">
        <v>1175</v>
      </c>
      <c r="K139" s="9" t="s">
        <v>73</v>
      </c>
      <c r="L139" s="9" t="s">
        <v>578</v>
      </c>
      <c r="M139" s="10">
        <v>660781687.5</v>
      </c>
      <c r="N139" s="36">
        <f t="shared" si="21"/>
        <v>660781687.5</v>
      </c>
      <c r="O139" s="36">
        <f t="shared" si="23"/>
        <v>660781687.5</v>
      </c>
      <c r="P139" s="9" t="s">
        <v>1171</v>
      </c>
      <c r="Q139" s="9" t="s">
        <v>667</v>
      </c>
      <c r="R139" s="37" t="s">
        <v>50</v>
      </c>
      <c r="S139" s="9"/>
      <c r="T139" s="36">
        <f>M139/V139</f>
        <v>3698.75</v>
      </c>
      <c r="U139" s="1">
        <f t="shared" si="25"/>
        <v>0</v>
      </c>
      <c r="V139" s="10">
        <f t="shared" si="22"/>
        <v>178650</v>
      </c>
      <c r="W139" s="10">
        <v>178650</v>
      </c>
      <c r="X139" s="10"/>
      <c r="Y139" s="10"/>
      <c r="Z139" s="2" t="e">
        <f t="shared" si="24"/>
        <v>#DIV/0!</v>
      </c>
      <c r="AA139" s="64" t="e">
        <f t="shared" si="26"/>
        <v>#DIV/0!</v>
      </c>
      <c r="AB139" s="37"/>
      <c r="AC139" s="6">
        <v>44666</v>
      </c>
      <c r="AD139" s="6"/>
      <c r="AE139" s="6"/>
      <c r="AF139" s="9" t="s">
        <v>1489</v>
      </c>
    </row>
    <row r="140" spans="1:32" ht="47.25" customHeight="1" x14ac:dyDescent="0.25">
      <c r="A140" s="4" t="s">
        <v>580</v>
      </c>
      <c r="B140" s="5" t="s">
        <v>518</v>
      </c>
      <c r="C140" s="6">
        <v>44560</v>
      </c>
      <c r="D140" s="6"/>
      <c r="E140" s="6"/>
      <c r="F140" s="37">
        <v>1416</v>
      </c>
      <c r="G140" s="5" t="s">
        <v>1896</v>
      </c>
      <c r="H140" s="8" t="s">
        <v>1895</v>
      </c>
      <c r="I140" s="6">
        <v>44592</v>
      </c>
      <c r="J140" s="37" t="s">
        <v>1176</v>
      </c>
      <c r="K140" s="9" t="s">
        <v>115</v>
      </c>
      <c r="L140" s="9" t="s">
        <v>519</v>
      </c>
      <c r="M140" s="10">
        <v>380578755.19999999</v>
      </c>
      <c r="N140" s="36">
        <v>380578755.19999999</v>
      </c>
      <c r="O140" s="36">
        <f t="shared" si="23"/>
        <v>380578755.19999999</v>
      </c>
      <c r="P140" s="9" t="s">
        <v>596</v>
      </c>
      <c r="Q140" s="9" t="s">
        <v>74</v>
      </c>
      <c r="R140" s="37" t="s">
        <v>24</v>
      </c>
      <c r="S140" s="9"/>
      <c r="T140" s="36">
        <f>M140/V140</f>
        <v>258.39999999999998</v>
      </c>
      <c r="U140" s="1">
        <f t="shared" si="25"/>
        <v>0</v>
      </c>
      <c r="V140" s="10">
        <f t="shared" si="22"/>
        <v>1472828</v>
      </c>
      <c r="W140" s="10">
        <v>1472828</v>
      </c>
      <c r="X140" s="10"/>
      <c r="Y140" s="10"/>
      <c r="Z140" s="2" t="e">
        <f t="shared" si="24"/>
        <v>#DIV/0!</v>
      </c>
      <c r="AA140" s="64" t="e">
        <f t="shared" si="26"/>
        <v>#DIV/0!</v>
      </c>
      <c r="AB140" s="37"/>
      <c r="AC140" s="6">
        <v>44713</v>
      </c>
      <c r="AD140" s="6"/>
      <c r="AE140" s="6"/>
      <c r="AF140" s="9" t="s">
        <v>66</v>
      </c>
    </row>
    <row r="141" spans="1:32" x14ac:dyDescent="0.25">
      <c r="M141" s="30"/>
      <c r="N141" s="30"/>
      <c r="O141" s="30"/>
    </row>
    <row r="142" spans="1:32" x14ac:dyDescent="0.25">
      <c r="N142" s="30"/>
      <c r="O142" s="30"/>
    </row>
    <row r="143" spans="1:32" x14ac:dyDescent="0.25">
      <c r="N143" s="30"/>
      <c r="O143" s="30"/>
    </row>
    <row r="144" spans="1:32" x14ac:dyDescent="0.25">
      <c r="N144" s="30"/>
      <c r="O144" s="30"/>
    </row>
    <row r="145" spans="14:15" x14ac:dyDescent="0.25">
      <c r="N145" s="30"/>
      <c r="O145" s="30"/>
    </row>
    <row r="146" spans="14:15" x14ac:dyDescent="0.25">
      <c r="N146" s="30"/>
      <c r="O146" s="30"/>
    </row>
    <row r="147" spans="14:15" x14ac:dyDescent="0.25">
      <c r="N147" s="30"/>
      <c r="O147" s="30"/>
    </row>
    <row r="148" spans="14:15" x14ac:dyDescent="0.25">
      <c r="N148" s="30"/>
      <c r="O148" s="30"/>
    </row>
    <row r="149" spans="14:15" x14ac:dyDescent="0.25">
      <c r="N149" s="30"/>
      <c r="O149" s="30"/>
    </row>
    <row r="150" spans="14:15" x14ac:dyDescent="0.25">
      <c r="N150" s="30"/>
      <c r="O150" s="30"/>
    </row>
    <row r="151" spans="14:15" x14ac:dyDescent="0.25">
      <c r="N151" s="30"/>
      <c r="O151" s="30"/>
    </row>
    <row r="152" spans="14:15" x14ac:dyDescent="0.25">
      <c r="N152" s="30"/>
      <c r="O152" s="30"/>
    </row>
    <row r="153" spans="14:15" x14ac:dyDescent="0.25">
      <c r="N153" s="30"/>
      <c r="O153" s="30"/>
    </row>
    <row r="154" spans="14:15" x14ac:dyDescent="0.25">
      <c r="N154" s="30"/>
      <c r="O154" s="30"/>
    </row>
    <row r="155" spans="14:15" x14ac:dyDescent="0.25">
      <c r="N155" s="30"/>
      <c r="O155" s="30"/>
    </row>
    <row r="156" spans="14:15" x14ac:dyDescent="0.25">
      <c r="N156" s="30"/>
      <c r="O156" s="30"/>
    </row>
    <row r="157" spans="14:15" x14ac:dyDescent="0.25">
      <c r="N157" s="30"/>
      <c r="O157" s="30"/>
    </row>
    <row r="158" spans="14:15" x14ac:dyDescent="0.25">
      <c r="N158" s="30"/>
      <c r="O158" s="30"/>
    </row>
    <row r="159" spans="14:15" x14ac:dyDescent="0.25">
      <c r="N159" s="30"/>
      <c r="O159" s="30"/>
    </row>
    <row r="160" spans="14:15" x14ac:dyDescent="0.25">
      <c r="N160" s="30"/>
      <c r="O160" s="30"/>
    </row>
    <row r="161" spans="14:15" x14ac:dyDescent="0.25">
      <c r="N161" s="30"/>
      <c r="O161" s="30"/>
    </row>
    <row r="162" spans="14:15" x14ac:dyDescent="0.25">
      <c r="N162" s="30"/>
      <c r="O162" s="30"/>
    </row>
    <row r="163" spans="14:15" x14ac:dyDescent="0.25">
      <c r="N163" s="30"/>
      <c r="O163" s="30"/>
    </row>
  </sheetData>
  <autoFilter ref="A1:AF142">
    <filterColumn colId="21" showButton="0"/>
    <filterColumn colId="22" showButton="0"/>
    <filterColumn colId="23" showButton="0"/>
    <filterColumn colId="25" showButton="0"/>
    <filterColumn colId="28" showButton="0"/>
    <filterColumn colId="29" showButton="0"/>
  </autoFilter>
  <mergeCells count="25">
    <mergeCell ref="Q1:Q2"/>
    <mergeCell ref="AC1:AE1"/>
    <mergeCell ref="AF1:AF2"/>
    <mergeCell ref="S1:S2"/>
    <mergeCell ref="R1:R2"/>
    <mergeCell ref="T1:T2"/>
    <mergeCell ref="AB1:AB2"/>
    <mergeCell ref="V1:AA1"/>
    <mergeCell ref="U1:U2"/>
    <mergeCell ref="P1:P2"/>
    <mergeCell ref="I1:I2"/>
    <mergeCell ref="J1:J2"/>
    <mergeCell ref="K1:K2"/>
    <mergeCell ref="L1:L2"/>
    <mergeCell ref="M1:M2"/>
    <mergeCell ref="N1:N2"/>
    <mergeCell ref="O1:O2"/>
    <mergeCell ref="H1:H2"/>
    <mergeCell ref="A1:A2"/>
    <mergeCell ref="B1:B2"/>
    <mergeCell ref="C1:C2"/>
    <mergeCell ref="F1:F2"/>
    <mergeCell ref="G1:G2"/>
    <mergeCell ref="D1:D2"/>
    <mergeCell ref="E1:E2"/>
  </mergeCells>
  <hyperlinks>
    <hyperlink ref="H8" r:id="rId1"/>
    <hyperlink ref="H34" r:id="rId2"/>
    <hyperlink ref="H33" r:id="rId3"/>
    <hyperlink ref="H27" r:id="rId4"/>
    <hyperlink ref="H31" r:id="rId5"/>
    <hyperlink ref="H32" r:id="rId6"/>
    <hyperlink ref="H36" r:id="rId7"/>
    <hyperlink ref="H3" r:id="rId8"/>
    <hyperlink ref="H4" r:id="rId9"/>
    <hyperlink ref="H6" r:id="rId10"/>
    <hyperlink ref="H7" r:id="rId11"/>
    <hyperlink ref="H9" r:id="rId12"/>
    <hyperlink ref="H11" r:id="rId13"/>
    <hyperlink ref="H12" r:id="rId14"/>
    <hyperlink ref="H15" r:id="rId15"/>
    <hyperlink ref="H22" r:id="rId16"/>
    <hyperlink ref="H20" r:id="rId17"/>
    <hyperlink ref="H21" r:id="rId18"/>
    <hyperlink ref="H23" r:id="rId19"/>
    <hyperlink ref="H55" r:id="rId20"/>
    <hyperlink ref="H50" r:id="rId21"/>
    <hyperlink ref="H44" r:id="rId22"/>
    <hyperlink ref="H42" r:id="rId23"/>
    <hyperlink ref="H61" r:id="rId24"/>
    <hyperlink ref="H63" r:id="rId25"/>
    <hyperlink ref="H45" r:id="rId26"/>
    <hyperlink ref="H56" r:id="rId27"/>
    <hyperlink ref="H66" r:id="rId28"/>
    <hyperlink ref="H62" r:id="rId29"/>
    <hyperlink ref="H68" r:id="rId30"/>
    <hyperlink ref="H79" r:id="rId31"/>
    <hyperlink ref="H82" r:id="rId32"/>
    <hyperlink ref="H73" r:id="rId33"/>
    <hyperlink ref="H38" r:id="rId34"/>
    <hyperlink ref="H104" r:id="rId35"/>
    <hyperlink ref="H39" r:id="rId36"/>
    <hyperlink ref="H41" r:id="rId37"/>
    <hyperlink ref="H100" r:id="rId38"/>
    <hyperlink ref="H60" r:id="rId39"/>
    <hyperlink ref="H65" r:id="rId40"/>
    <hyperlink ref="H88" r:id="rId41"/>
    <hyperlink ref="H98" r:id="rId42"/>
    <hyperlink ref="H99" r:id="rId43"/>
    <hyperlink ref="H54" r:id="rId44"/>
    <hyperlink ref="H58" r:id="rId45"/>
    <hyperlink ref="H64" r:id="rId46"/>
    <hyperlink ref="H57" r:id="rId47"/>
    <hyperlink ref="H24" r:id="rId48"/>
    <hyperlink ref="H25" r:id="rId49"/>
    <hyperlink ref="H26" r:id="rId50"/>
    <hyperlink ref="H37" r:id="rId51"/>
    <hyperlink ref="H28" r:id="rId52"/>
    <hyperlink ref="H29" r:id="rId53"/>
    <hyperlink ref="H30" r:id="rId54"/>
    <hyperlink ref="H35" r:id="rId55"/>
    <hyperlink ref="H40" r:id="rId56"/>
    <hyperlink ref="H43" r:id="rId57"/>
    <hyperlink ref="H46" r:id="rId58"/>
    <hyperlink ref="H47" r:id="rId59"/>
    <hyperlink ref="H48" r:id="rId60"/>
    <hyperlink ref="H49" r:id="rId61"/>
    <hyperlink ref="H51" r:id="rId62"/>
    <hyperlink ref="H59" r:id="rId63"/>
    <hyperlink ref="H90" r:id="rId64"/>
    <hyperlink ref="H94" r:id="rId65"/>
    <hyperlink ref="H95" r:id="rId66"/>
    <hyperlink ref="H84" r:id="rId67"/>
    <hyperlink ref="H93" r:id="rId68"/>
    <hyperlink ref="H85" r:id="rId69"/>
    <hyperlink ref="H74" r:id="rId70"/>
    <hyperlink ref="H83" r:id="rId71"/>
    <hyperlink ref="H96" r:id="rId72"/>
    <hyperlink ref="H67" r:id="rId73"/>
    <hyperlink ref="H69" r:id="rId74"/>
    <hyperlink ref="H70" r:id="rId75"/>
    <hyperlink ref="H72" r:id="rId76"/>
    <hyperlink ref="H75" r:id="rId77"/>
    <hyperlink ref="H76" r:id="rId78"/>
    <hyperlink ref="H77" r:id="rId79"/>
    <hyperlink ref="H78" r:id="rId80"/>
    <hyperlink ref="H81" r:id="rId81"/>
    <hyperlink ref="H86" r:id="rId82"/>
    <hyperlink ref="H87" r:id="rId83"/>
    <hyperlink ref="H102" r:id="rId84"/>
    <hyperlink ref="H115" r:id="rId85"/>
    <hyperlink ref="H118" r:id="rId86"/>
    <hyperlink ref="H101" r:id="rId87"/>
    <hyperlink ref="H120" r:id="rId88"/>
    <hyperlink ref="H122" r:id="rId89"/>
    <hyperlink ref="H71" r:id="rId90"/>
    <hyperlink ref="H89" r:id="rId91"/>
    <hyperlink ref="H91" r:id="rId92"/>
    <hyperlink ref="H92" r:id="rId93"/>
    <hyperlink ref="H103" r:id="rId94"/>
    <hyperlink ref="H105" r:id="rId95"/>
    <hyperlink ref="H106" r:id="rId96"/>
    <hyperlink ref="H107" r:id="rId97"/>
    <hyperlink ref="H108" r:id="rId98"/>
    <hyperlink ref="H109" r:id="rId99"/>
    <hyperlink ref="H110" r:id="rId100"/>
    <hyperlink ref="H111" r:id="rId101"/>
    <hyperlink ref="H112" r:id="rId102"/>
    <hyperlink ref="H113" r:id="rId103"/>
    <hyperlink ref="H119" r:id="rId104"/>
    <hyperlink ref="H121" r:id="rId105"/>
    <hyperlink ref="H123" r:id="rId106"/>
    <hyperlink ref="H124" r:id="rId107"/>
    <hyperlink ref="H129" r:id="rId108"/>
    <hyperlink ref="H130" r:id="rId109"/>
    <hyperlink ref="H134" r:id="rId110"/>
    <hyperlink ref="H135" r:id="rId111"/>
    <hyperlink ref="H136" r:id="rId112"/>
    <hyperlink ref="H137" r:id="rId113"/>
    <hyperlink ref="H138" r:id="rId114"/>
    <hyperlink ref="H139" r:id="rId115"/>
    <hyperlink ref="H140" r:id="rId116"/>
  </hyperlinks>
  <pageMargins left="0.70866141732283472" right="0.70866141732283472" top="0.74803149606299213" bottom="0.74803149606299213" header="0.31496062992125984" footer="0.31496062992125984"/>
  <pageSetup paperSize="9" scale="10"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0"/>
  <sheetViews>
    <sheetView view="pageBreakPreview" zoomScale="60" zoomScaleNormal="80" workbookViewId="0">
      <pane xSplit="2" ySplit="2" topLeftCell="C254" activePane="bottomRight" state="frozen"/>
      <selection pane="topRight" activeCell="F1" sqref="F1"/>
      <selection pane="bottomLeft" activeCell="A3" sqref="A3"/>
      <selection pane="bottomRight" activeCell="A282" sqref="A282:XFD335"/>
    </sheetView>
  </sheetViews>
  <sheetFormatPr defaultRowHeight="15.75" x14ac:dyDescent="0.25"/>
  <cols>
    <col min="1" max="1" width="38.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2" width="26.28515625" style="3" customWidth="1"/>
    <col min="13" max="13" width="24" style="3" customWidth="1"/>
    <col min="14" max="14" width="19.85546875" style="29" customWidth="1"/>
    <col min="15" max="15" width="33.28515625" style="29" customWidth="1"/>
    <col min="16" max="16" width="9.140625" style="3" customWidth="1"/>
    <col min="17" max="17" width="13.7109375" style="80" customWidth="1"/>
    <col min="18" max="18" width="16.7109375" style="3" customWidth="1"/>
    <col min="19" max="19" width="13.7109375" style="16" customWidth="1"/>
    <col min="20" max="20" width="18.5703125" style="3" customWidth="1"/>
    <col min="21" max="21" width="17.140625" style="3" customWidth="1"/>
    <col min="22" max="22" width="16.28515625" style="3" customWidth="1"/>
    <col min="23" max="25" width="17.5703125" style="30" customWidth="1"/>
    <col min="26" max="26" width="21.42578125" style="29" customWidth="1"/>
    <col min="27" max="27" width="16.140625" style="16" customWidth="1"/>
    <col min="28" max="28" width="15.140625" style="16" customWidth="1"/>
    <col min="29" max="29" width="13.28515625" style="16" customWidth="1"/>
    <col min="30" max="30" width="16.7109375" style="29" customWidth="1"/>
    <col min="31" max="16384" width="9.140625" style="3"/>
  </cols>
  <sheetData>
    <row r="1" spans="1:30" ht="103.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6" t="s">
        <v>2490</v>
      </c>
      <c r="R1" s="46" t="s">
        <v>8</v>
      </c>
      <c r="S1" s="44" t="s">
        <v>2491</v>
      </c>
      <c r="T1" s="49" t="s">
        <v>19</v>
      </c>
      <c r="U1" s="50"/>
      <c r="V1" s="50"/>
      <c r="W1" s="50"/>
      <c r="X1" s="50"/>
      <c r="Y1" s="51"/>
      <c r="Z1" s="46" t="s">
        <v>233</v>
      </c>
      <c r="AA1" s="41" t="s">
        <v>21</v>
      </c>
      <c r="AB1" s="41"/>
      <c r="AC1" s="41"/>
      <c r="AD1" s="48" t="s">
        <v>65</v>
      </c>
    </row>
    <row r="2" spans="1:30" ht="44.25" customHeight="1" x14ac:dyDescent="0.25">
      <c r="A2" s="39"/>
      <c r="B2" s="40"/>
      <c r="C2" s="41"/>
      <c r="D2" s="42"/>
      <c r="E2" s="43"/>
      <c r="F2" s="38"/>
      <c r="G2" s="41"/>
      <c r="H2" s="38"/>
      <c r="I2" s="38"/>
      <c r="J2" s="38"/>
      <c r="K2" s="47"/>
      <c r="L2" s="47"/>
      <c r="M2" s="47"/>
      <c r="N2" s="48"/>
      <c r="O2" s="48"/>
      <c r="P2" s="46"/>
      <c r="Q2" s="57"/>
      <c r="R2" s="46"/>
      <c r="S2" s="45"/>
      <c r="T2" s="36" t="s">
        <v>20</v>
      </c>
      <c r="U2" s="36" t="s">
        <v>11</v>
      </c>
      <c r="V2" s="36" t="s">
        <v>12</v>
      </c>
      <c r="W2" s="36" t="s">
        <v>13</v>
      </c>
      <c r="X2" s="36" t="s">
        <v>2464</v>
      </c>
      <c r="Y2" s="36" t="s">
        <v>2463</v>
      </c>
      <c r="Z2" s="46"/>
      <c r="AA2" s="33" t="s">
        <v>11</v>
      </c>
      <c r="AB2" s="33" t="s">
        <v>12</v>
      </c>
      <c r="AC2" s="33" t="s">
        <v>13</v>
      </c>
      <c r="AD2" s="48"/>
    </row>
    <row r="3" spans="1:30" ht="204.75" x14ac:dyDescent="0.25">
      <c r="A3" s="4" t="s">
        <v>754</v>
      </c>
      <c r="B3" s="5" t="s">
        <v>755</v>
      </c>
      <c r="C3" s="6">
        <v>44579</v>
      </c>
      <c r="D3" s="37">
        <v>545</v>
      </c>
      <c r="E3" s="5" t="s">
        <v>1714</v>
      </c>
      <c r="F3" s="8" t="s">
        <v>1713</v>
      </c>
      <c r="G3" s="6">
        <v>44607</v>
      </c>
      <c r="H3" s="37" t="s">
        <v>1339</v>
      </c>
      <c r="I3" s="9" t="s">
        <v>1252</v>
      </c>
      <c r="J3" s="9" t="s">
        <v>756</v>
      </c>
      <c r="K3" s="10">
        <v>86735000</v>
      </c>
      <c r="L3" s="36">
        <f>K3</f>
        <v>86735000</v>
      </c>
      <c r="M3" s="36">
        <f>L3</f>
        <v>86735000</v>
      </c>
      <c r="N3" s="9" t="s">
        <v>1341</v>
      </c>
      <c r="O3" s="9" t="s">
        <v>74</v>
      </c>
      <c r="P3" s="37" t="s">
        <v>24</v>
      </c>
      <c r="Q3" s="68"/>
      <c r="R3" s="36">
        <f>K3/T3</f>
        <v>522500</v>
      </c>
      <c r="S3" s="10">
        <f>R3*Q3</f>
        <v>0</v>
      </c>
      <c r="T3" s="10">
        <f t="shared" ref="T3:T34" si="0">U3+V3+W3</f>
        <v>166</v>
      </c>
      <c r="U3" s="10">
        <v>166</v>
      </c>
      <c r="V3" s="10"/>
      <c r="W3" s="10"/>
      <c r="X3" s="10" t="e">
        <f>T3/Q3</f>
        <v>#DIV/0!</v>
      </c>
      <c r="Y3" s="10" t="e">
        <f>_xlfn.CEILING.MATH(X3)</f>
        <v>#DIV/0!</v>
      </c>
      <c r="Z3" s="9" t="s">
        <v>920</v>
      </c>
      <c r="AA3" s="6">
        <v>44607</v>
      </c>
      <c r="AB3" s="6"/>
      <c r="AC3" s="6"/>
      <c r="AD3" s="9" t="s">
        <v>1489</v>
      </c>
    </row>
    <row r="4" spans="1:30" ht="75" x14ac:dyDescent="0.25">
      <c r="A4" s="4" t="s">
        <v>757</v>
      </c>
      <c r="B4" s="5" t="s">
        <v>758</v>
      </c>
      <c r="C4" s="6">
        <v>44580</v>
      </c>
      <c r="D4" s="37">
        <v>1416</v>
      </c>
      <c r="E4" s="5" t="s">
        <v>1793</v>
      </c>
      <c r="F4" s="8" t="s">
        <v>1715</v>
      </c>
      <c r="G4" s="6">
        <v>44617</v>
      </c>
      <c r="H4" s="37" t="s">
        <v>1478</v>
      </c>
      <c r="I4" s="9" t="s">
        <v>72</v>
      </c>
      <c r="J4" s="9" t="s">
        <v>761</v>
      </c>
      <c r="K4" s="10">
        <v>255007689.5</v>
      </c>
      <c r="L4" s="36">
        <f t="shared" ref="L4:L9" si="1">K4</f>
        <v>255007689.5</v>
      </c>
      <c r="M4" s="10">
        <v>765023068.5</v>
      </c>
      <c r="N4" s="9" t="s">
        <v>1476</v>
      </c>
      <c r="O4" s="9" t="s">
        <v>1477</v>
      </c>
      <c r="P4" s="37" t="s">
        <v>33</v>
      </c>
      <c r="Q4" s="68"/>
      <c r="R4" s="36">
        <f>K4/T4</f>
        <v>98.456666666666663</v>
      </c>
      <c r="S4" s="10">
        <f t="shared" ref="S4:S67" si="2">R4*Q4</f>
        <v>0</v>
      </c>
      <c r="T4" s="10">
        <f t="shared" si="0"/>
        <v>2590050</v>
      </c>
      <c r="U4" s="10">
        <v>863350</v>
      </c>
      <c r="V4" s="10">
        <v>863350</v>
      </c>
      <c r="W4" s="10">
        <v>863350</v>
      </c>
      <c r="X4" s="10" t="e">
        <f t="shared" ref="X4:X67" si="3">T4/Q4</f>
        <v>#DIV/0!</v>
      </c>
      <c r="Y4" s="10" t="e">
        <f t="shared" ref="Y4:Y67" si="4">_xlfn.CEILING.MATH(X4)</f>
        <v>#DIV/0!</v>
      </c>
      <c r="Z4" s="9" t="s">
        <v>2035</v>
      </c>
      <c r="AA4" s="6">
        <v>44682</v>
      </c>
      <c r="AB4" s="6">
        <v>45047</v>
      </c>
      <c r="AC4" s="6">
        <v>45413</v>
      </c>
      <c r="AD4" s="9" t="s">
        <v>66</v>
      </c>
    </row>
    <row r="5" spans="1:30" ht="75" x14ac:dyDescent="0.25">
      <c r="A5" s="4" t="s">
        <v>762</v>
      </c>
      <c r="B5" s="5" t="s">
        <v>759</v>
      </c>
      <c r="C5" s="6">
        <v>44580</v>
      </c>
      <c r="D5" s="37">
        <v>1416</v>
      </c>
      <c r="E5" s="5" t="s">
        <v>1799</v>
      </c>
      <c r="F5" s="8" t="s">
        <v>1794</v>
      </c>
      <c r="G5" s="6">
        <v>44617</v>
      </c>
      <c r="H5" s="37" t="s">
        <v>1479</v>
      </c>
      <c r="I5" s="9" t="s">
        <v>72</v>
      </c>
      <c r="J5" s="9" t="s">
        <v>763</v>
      </c>
      <c r="K5" s="10">
        <v>219778747.5</v>
      </c>
      <c r="L5" s="36">
        <f t="shared" si="1"/>
        <v>219778747.5</v>
      </c>
      <c r="M5" s="36">
        <v>659336242.5</v>
      </c>
      <c r="N5" s="9" t="s">
        <v>1476</v>
      </c>
      <c r="O5" s="9" t="s">
        <v>1477</v>
      </c>
      <c r="P5" s="37" t="s">
        <v>33</v>
      </c>
      <c r="Q5" s="68"/>
      <c r="R5" s="36">
        <f>K5/T5</f>
        <v>9.1833333333333336</v>
      </c>
      <c r="S5" s="10">
        <f t="shared" si="2"/>
        <v>0</v>
      </c>
      <c r="T5" s="10">
        <f t="shared" si="0"/>
        <v>23932350</v>
      </c>
      <c r="U5" s="10">
        <v>7977450</v>
      </c>
      <c r="V5" s="10">
        <v>7977450</v>
      </c>
      <c r="W5" s="10">
        <v>7977450</v>
      </c>
      <c r="X5" s="10" t="e">
        <f t="shared" si="3"/>
        <v>#DIV/0!</v>
      </c>
      <c r="Y5" s="10" t="e">
        <f t="shared" si="4"/>
        <v>#DIV/0!</v>
      </c>
      <c r="Z5" s="9"/>
      <c r="AA5" s="6">
        <v>44682</v>
      </c>
      <c r="AB5" s="6">
        <v>45047</v>
      </c>
      <c r="AC5" s="6">
        <v>45413</v>
      </c>
      <c r="AD5" s="9" t="s">
        <v>2507</v>
      </c>
    </row>
    <row r="6" spans="1:30" ht="75" x14ac:dyDescent="0.25">
      <c r="A6" s="4" t="s">
        <v>764</v>
      </c>
      <c r="B6" s="5" t="s">
        <v>760</v>
      </c>
      <c r="C6" s="6">
        <v>44580</v>
      </c>
      <c r="D6" s="37">
        <v>1416</v>
      </c>
      <c r="E6" s="5" t="s">
        <v>1800</v>
      </c>
      <c r="F6" s="8" t="s">
        <v>1795</v>
      </c>
      <c r="G6" s="6">
        <v>44616</v>
      </c>
      <c r="H6" s="5" t="s">
        <v>1475</v>
      </c>
      <c r="I6" s="9" t="s">
        <v>72</v>
      </c>
      <c r="J6" s="9" t="s">
        <v>765</v>
      </c>
      <c r="K6" s="10">
        <v>885385373</v>
      </c>
      <c r="L6" s="36">
        <f t="shared" si="1"/>
        <v>885385373</v>
      </c>
      <c r="M6" s="36">
        <v>2656156119</v>
      </c>
      <c r="N6" s="9" t="s">
        <v>1476</v>
      </c>
      <c r="O6" s="9" t="s">
        <v>1477</v>
      </c>
      <c r="P6" s="37" t="s">
        <v>33</v>
      </c>
      <c r="Q6" s="68"/>
      <c r="R6" s="36">
        <f>K6/T6</f>
        <v>19.936666666666667</v>
      </c>
      <c r="S6" s="10">
        <f t="shared" si="2"/>
        <v>0</v>
      </c>
      <c r="T6" s="10">
        <f t="shared" si="0"/>
        <v>44409900</v>
      </c>
      <c r="U6" s="10">
        <v>14803300</v>
      </c>
      <c r="V6" s="10">
        <v>14803300</v>
      </c>
      <c r="W6" s="10">
        <v>14803300</v>
      </c>
      <c r="X6" s="10" t="e">
        <f t="shared" si="3"/>
        <v>#DIV/0!</v>
      </c>
      <c r="Y6" s="10" t="e">
        <f t="shared" si="4"/>
        <v>#DIV/0!</v>
      </c>
      <c r="Z6" s="9"/>
      <c r="AA6" s="6">
        <v>44682</v>
      </c>
      <c r="AB6" s="6">
        <v>45047</v>
      </c>
      <c r="AC6" s="6">
        <v>45413</v>
      </c>
      <c r="AD6" s="9" t="s">
        <v>2507</v>
      </c>
    </row>
    <row r="7" spans="1:30" ht="94.5" customHeight="1" x14ac:dyDescent="0.25">
      <c r="A7" s="4" t="s">
        <v>918</v>
      </c>
      <c r="B7" s="5" t="s">
        <v>851</v>
      </c>
      <c r="C7" s="6">
        <v>44582</v>
      </c>
      <c r="D7" s="37">
        <v>545</v>
      </c>
      <c r="E7" s="5" t="s">
        <v>1802</v>
      </c>
      <c r="F7" s="8" t="s">
        <v>1796</v>
      </c>
      <c r="G7" s="6">
        <v>44606</v>
      </c>
      <c r="H7" s="37" t="s">
        <v>1245</v>
      </c>
      <c r="I7" s="9" t="s">
        <v>73</v>
      </c>
      <c r="J7" s="9" t="s">
        <v>917</v>
      </c>
      <c r="K7" s="10">
        <v>15534750</v>
      </c>
      <c r="L7" s="36">
        <f t="shared" si="1"/>
        <v>15534750</v>
      </c>
      <c r="M7" s="36">
        <f t="shared" ref="M7:M38" si="5">L7</f>
        <v>15534750</v>
      </c>
      <c r="N7" s="9" t="s">
        <v>1246</v>
      </c>
      <c r="O7" s="9" t="s">
        <v>667</v>
      </c>
      <c r="P7" s="37" t="s">
        <v>50</v>
      </c>
      <c r="Q7" s="68"/>
      <c r="R7" s="36">
        <f>K7/T7</f>
        <v>3698.75</v>
      </c>
      <c r="S7" s="10">
        <f t="shared" si="2"/>
        <v>0</v>
      </c>
      <c r="T7" s="10">
        <f t="shared" si="0"/>
        <v>4200</v>
      </c>
      <c r="U7" s="10">
        <v>4200</v>
      </c>
      <c r="V7" s="10"/>
      <c r="W7" s="10"/>
      <c r="X7" s="10" t="e">
        <f t="shared" si="3"/>
        <v>#DIV/0!</v>
      </c>
      <c r="Y7" s="10" t="e">
        <f t="shared" si="4"/>
        <v>#DIV/0!</v>
      </c>
      <c r="Z7" s="9" t="s">
        <v>919</v>
      </c>
      <c r="AA7" s="6">
        <v>44621</v>
      </c>
      <c r="AB7" s="6"/>
      <c r="AC7" s="6"/>
      <c r="AD7" s="9" t="s">
        <v>1489</v>
      </c>
    </row>
    <row r="8" spans="1:30" ht="110.25" x14ac:dyDescent="0.25">
      <c r="A8" s="4" t="s">
        <v>915</v>
      </c>
      <c r="B8" s="5" t="s">
        <v>852</v>
      </c>
      <c r="C8" s="6">
        <v>44582</v>
      </c>
      <c r="D8" s="37">
        <v>545</v>
      </c>
      <c r="E8" s="5" t="s">
        <v>1803</v>
      </c>
      <c r="F8" s="8" t="s">
        <v>1797</v>
      </c>
      <c r="G8" s="6">
        <v>44606</v>
      </c>
      <c r="H8" s="5" t="s">
        <v>1243</v>
      </c>
      <c r="I8" s="9" t="s">
        <v>73</v>
      </c>
      <c r="J8" s="9" t="s">
        <v>914</v>
      </c>
      <c r="K8" s="10">
        <v>44920712</v>
      </c>
      <c r="L8" s="36">
        <f t="shared" si="1"/>
        <v>44920712</v>
      </c>
      <c r="M8" s="36">
        <f t="shared" si="5"/>
        <v>44920712</v>
      </c>
      <c r="N8" s="9" t="s">
        <v>1247</v>
      </c>
      <c r="O8" s="9" t="s">
        <v>126</v>
      </c>
      <c r="P8" s="37" t="s">
        <v>24</v>
      </c>
      <c r="Q8" s="68"/>
      <c r="R8" s="36">
        <f>K8/T8</f>
        <v>47284.959999999999</v>
      </c>
      <c r="S8" s="10">
        <f t="shared" si="2"/>
        <v>0</v>
      </c>
      <c r="T8" s="10">
        <f t="shared" si="0"/>
        <v>950</v>
      </c>
      <c r="U8" s="10">
        <v>950</v>
      </c>
      <c r="V8" s="10"/>
      <c r="W8" s="10"/>
      <c r="X8" s="10" t="e">
        <f t="shared" si="3"/>
        <v>#DIV/0!</v>
      </c>
      <c r="Y8" s="10" t="e">
        <f t="shared" si="4"/>
        <v>#DIV/0!</v>
      </c>
      <c r="Z8" s="9" t="s">
        <v>916</v>
      </c>
      <c r="AA8" s="6">
        <v>44666</v>
      </c>
      <c r="AB8" s="6"/>
      <c r="AC8" s="6"/>
      <c r="AD8" s="9" t="s">
        <v>1489</v>
      </c>
    </row>
    <row r="9" spans="1:30" ht="94.5" customHeight="1" x14ac:dyDescent="0.25">
      <c r="A9" s="4" t="s">
        <v>866</v>
      </c>
      <c r="B9" s="5" t="s">
        <v>853</v>
      </c>
      <c r="C9" s="6">
        <v>44582</v>
      </c>
      <c r="D9" s="37">
        <v>545</v>
      </c>
      <c r="E9" s="5" t="s">
        <v>1805</v>
      </c>
      <c r="F9" s="8" t="s">
        <v>1798</v>
      </c>
      <c r="G9" s="6">
        <v>44607</v>
      </c>
      <c r="H9" s="5" t="s">
        <v>1340</v>
      </c>
      <c r="I9" s="9" t="s">
        <v>679</v>
      </c>
      <c r="J9" s="9" t="s">
        <v>865</v>
      </c>
      <c r="K9" s="10">
        <v>15931709.16</v>
      </c>
      <c r="L9" s="36">
        <f t="shared" si="1"/>
        <v>15931709.16</v>
      </c>
      <c r="M9" s="36">
        <f t="shared" si="5"/>
        <v>15931709.16</v>
      </c>
      <c r="N9" s="9" t="s">
        <v>1342</v>
      </c>
      <c r="O9" s="9" t="s">
        <v>1343</v>
      </c>
      <c r="P9" s="37" t="s">
        <v>770</v>
      </c>
      <c r="Q9" s="68"/>
      <c r="R9" s="36">
        <f>K9/T9</f>
        <v>47734.600007190886</v>
      </c>
      <c r="S9" s="10">
        <f t="shared" si="2"/>
        <v>0</v>
      </c>
      <c r="T9" s="10">
        <f t="shared" si="0"/>
        <v>333.75599999999997</v>
      </c>
      <c r="U9" s="10">
        <v>333.75599999999997</v>
      </c>
      <c r="V9" s="10"/>
      <c r="W9" s="10"/>
      <c r="X9" s="10" t="e">
        <f t="shared" si="3"/>
        <v>#DIV/0!</v>
      </c>
      <c r="Y9" s="10" t="e">
        <f t="shared" si="4"/>
        <v>#DIV/0!</v>
      </c>
      <c r="Z9" s="9" t="s">
        <v>867</v>
      </c>
      <c r="AA9" s="6">
        <v>44621</v>
      </c>
      <c r="AB9" s="6"/>
      <c r="AC9" s="6"/>
      <c r="AD9" s="9" t="s">
        <v>66</v>
      </c>
    </row>
    <row r="10" spans="1:30" ht="213.75" customHeight="1" x14ac:dyDescent="0.25">
      <c r="A10" s="4" t="s">
        <v>912</v>
      </c>
      <c r="B10" s="5" t="s">
        <v>854</v>
      </c>
      <c r="C10" s="6">
        <v>44582</v>
      </c>
      <c r="D10" s="37">
        <v>545</v>
      </c>
      <c r="E10" s="5" t="s">
        <v>1806</v>
      </c>
      <c r="F10" s="8" t="s">
        <v>1801</v>
      </c>
      <c r="G10" s="6">
        <v>44606</v>
      </c>
      <c r="H10" s="5" t="s">
        <v>1244</v>
      </c>
      <c r="I10" s="9" t="s">
        <v>73</v>
      </c>
      <c r="J10" s="9" t="s">
        <v>911</v>
      </c>
      <c r="K10" s="10">
        <v>63104580</v>
      </c>
      <c r="L10" s="36">
        <v>60099600</v>
      </c>
      <c r="M10" s="36">
        <f t="shared" si="5"/>
        <v>60099600</v>
      </c>
      <c r="N10" s="9" t="s">
        <v>1249</v>
      </c>
      <c r="O10" s="9" t="s">
        <v>653</v>
      </c>
      <c r="P10" s="37" t="s">
        <v>41</v>
      </c>
      <c r="Q10" s="68"/>
      <c r="R10" s="36">
        <f>K10/T10</f>
        <v>6699</v>
      </c>
      <c r="S10" s="10">
        <f t="shared" si="2"/>
        <v>0</v>
      </c>
      <c r="T10" s="10">
        <f t="shared" si="0"/>
        <v>9420</v>
      </c>
      <c r="U10" s="10">
        <v>9420</v>
      </c>
      <c r="V10" s="10"/>
      <c r="W10" s="10"/>
      <c r="X10" s="10" t="e">
        <f t="shared" si="3"/>
        <v>#DIV/0!</v>
      </c>
      <c r="Y10" s="10" t="e">
        <f t="shared" si="4"/>
        <v>#DIV/0!</v>
      </c>
      <c r="Z10" s="9" t="s">
        <v>913</v>
      </c>
      <c r="AA10" s="6">
        <v>44681</v>
      </c>
      <c r="AB10" s="6"/>
      <c r="AC10" s="6"/>
      <c r="AD10" s="9" t="s">
        <v>1489</v>
      </c>
    </row>
    <row r="11" spans="1:30" ht="75" x14ac:dyDescent="0.25">
      <c r="A11" s="4" t="s">
        <v>909</v>
      </c>
      <c r="B11" s="5" t="s">
        <v>855</v>
      </c>
      <c r="C11" s="6">
        <v>44582</v>
      </c>
      <c r="D11" s="37">
        <v>545</v>
      </c>
      <c r="E11" s="5" t="s">
        <v>1809</v>
      </c>
      <c r="F11" s="8" t="s">
        <v>1804</v>
      </c>
      <c r="G11" s="6">
        <v>44606</v>
      </c>
      <c r="H11" s="5" t="s">
        <v>1248</v>
      </c>
      <c r="I11" s="9" t="s">
        <v>73</v>
      </c>
      <c r="J11" s="9" t="s">
        <v>908</v>
      </c>
      <c r="K11" s="10">
        <v>118766736</v>
      </c>
      <c r="L11" s="36">
        <f>K11</f>
        <v>118766736</v>
      </c>
      <c r="M11" s="36">
        <f t="shared" si="5"/>
        <v>118766736</v>
      </c>
      <c r="N11" s="9" t="s">
        <v>1250</v>
      </c>
      <c r="O11" s="9" t="s">
        <v>74</v>
      </c>
      <c r="P11" s="37" t="s">
        <v>24</v>
      </c>
      <c r="Q11" s="68"/>
      <c r="R11" s="36">
        <f>K11/T11</f>
        <v>618576.75</v>
      </c>
      <c r="S11" s="10">
        <f t="shared" si="2"/>
        <v>0</v>
      </c>
      <c r="T11" s="10">
        <f t="shared" si="0"/>
        <v>192</v>
      </c>
      <c r="U11" s="10">
        <v>192</v>
      </c>
      <c r="V11" s="10"/>
      <c r="W11" s="10"/>
      <c r="X11" s="10" t="e">
        <f t="shared" si="3"/>
        <v>#DIV/0!</v>
      </c>
      <c r="Y11" s="10" t="e">
        <f t="shared" si="4"/>
        <v>#DIV/0!</v>
      </c>
      <c r="Z11" s="9" t="s">
        <v>910</v>
      </c>
      <c r="AA11" s="6">
        <v>44682</v>
      </c>
      <c r="AB11" s="6"/>
      <c r="AC11" s="6"/>
      <c r="AD11" s="9" t="s">
        <v>66</v>
      </c>
    </row>
    <row r="12" spans="1:30" ht="78.75" x14ac:dyDescent="0.25">
      <c r="A12" s="4" t="s">
        <v>859</v>
      </c>
      <c r="B12" s="5" t="s">
        <v>856</v>
      </c>
      <c r="C12" s="6">
        <v>44582</v>
      </c>
      <c r="D12" s="37">
        <v>545</v>
      </c>
      <c r="E12" s="5" t="s">
        <v>604</v>
      </c>
      <c r="F12" s="9" t="s">
        <v>604</v>
      </c>
      <c r="G12" s="6" t="s">
        <v>604</v>
      </c>
      <c r="H12" s="37" t="s">
        <v>604</v>
      </c>
      <c r="I12" s="9" t="s">
        <v>604</v>
      </c>
      <c r="J12" s="9" t="s">
        <v>858</v>
      </c>
      <c r="K12" s="10"/>
      <c r="L12" s="36">
        <f>K12</f>
        <v>0</v>
      </c>
      <c r="M12" s="36">
        <f t="shared" si="5"/>
        <v>0</v>
      </c>
      <c r="N12" s="9"/>
      <c r="O12" s="9"/>
      <c r="P12" s="37" t="s">
        <v>50</v>
      </c>
      <c r="Q12" s="68"/>
      <c r="R12" s="36">
        <f>K12/T12</f>
        <v>0</v>
      </c>
      <c r="S12" s="10">
        <f t="shared" si="2"/>
        <v>0</v>
      </c>
      <c r="T12" s="10">
        <f t="shared" si="0"/>
        <v>32350</v>
      </c>
      <c r="U12" s="10">
        <v>32350</v>
      </c>
      <c r="V12" s="10"/>
      <c r="W12" s="10"/>
      <c r="X12" s="10" t="e">
        <f t="shared" si="3"/>
        <v>#DIV/0!</v>
      </c>
      <c r="Y12" s="10" t="e">
        <f t="shared" si="4"/>
        <v>#DIV/0!</v>
      </c>
      <c r="Z12" s="9" t="s">
        <v>860</v>
      </c>
      <c r="AA12" s="6">
        <v>44621</v>
      </c>
      <c r="AB12" s="6"/>
      <c r="AC12" s="6"/>
      <c r="AD12" s="9"/>
    </row>
    <row r="13" spans="1:30" ht="110.25" x14ac:dyDescent="0.25">
      <c r="A13" s="4" t="s">
        <v>907</v>
      </c>
      <c r="B13" s="5" t="s">
        <v>857</v>
      </c>
      <c r="C13" s="6">
        <v>44582</v>
      </c>
      <c r="D13" s="37">
        <v>1416</v>
      </c>
      <c r="E13" s="5" t="s">
        <v>1810</v>
      </c>
      <c r="F13" s="8" t="s">
        <v>1807</v>
      </c>
      <c r="G13" s="6">
        <v>44607</v>
      </c>
      <c r="H13" s="6" t="s">
        <v>1344</v>
      </c>
      <c r="I13" s="9" t="s">
        <v>1346</v>
      </c>
      <c r="J13" s="9" t="s">
        <v>906</v>
      </c>
      <c r="K13" s="10">
        <v>8775524.6600000001</v>
      </c>
      <c r="L13" s="36">
        <f>K13</f>
        <v>8775524.6600000001</v>
      </c>
      <c r="M13" s="36">
        <f t="shared" si="5"/>
        <v>8775524.6600000001</v>
      </c>
      <c r="N13" s="9" t="s">
        <v>1347</v>
      </c>
      <c r="O13" s="9" t="s">
        <v>75</v>
      </c>
      <c r="P13" s="37" t="s">
        <v>50</v>
      </c>
      <c r="Q13" s="68"/>
      <c r="R13" s="36">
        <f>K13/T13</f>
        <v>12792.31</v>
      </c>
      <c r="S13" s="10">
        <f t="shared" si="2"/>
        <v>0</v>
      </c>
      <c r="T13" s="10">
        <f t="shared" si="0"/>
        <v>686</v>
      </c>
      <c r="U13" s="10">
        <v>686</v>
      </c>
      <c r="V13" s="10"/>
      <c r="W13" s="10"/>
      <c r="X13" s="10" t="e">
        <f t="shared" si="3"/>
        <v>#DIV/0!</v>
      </c>
      <c r="Y13" s="10" t="e">
        <f t="shared" si="4"/>
        <v>#DIV/0!</v>
      </c>
      <c r="Z13" s="9"/>
      <c r="AA13" s="6">
        <v>44743</v>
      </c>
      <c r="AB13" s="6"/>
      <c r="AC13" s="6"/>
      <c r="AD13" s="9" t="s">
        <v>66</v>
      </c>
    </row>
    <row r="14" spans="1:30" ht="110.25" x14ac:dyDescent="0.25">
      <c r="A14" s="4" t="s">
        <v>905</v>
      </c>
      <c r="B14" s="5" t="s">
        <v>903</v>
      </c>
      <c r="C14" s="6">
        <v>44582</v>
      </c>
      <c r="D14" s="37">
        <v>1416</v>
      </c>
      <c r="E14" s="5" t="s">
        <v>1811</v>
      </c>
      <c r="F14" s="8" t="s">
        <v>1808</v>
      </c>
      <c r="G14" s="6">
        <v>44607</v>
      </c>
      <c r="H14" s="6" t="s">
        <v>1345</v>
      </c>
      <c r="I14" s="9" t="s">
        <v>1346</v>
      </c>
      <c r="J14" s="9" t="s">
        <v>904</v>
      </c>
      <c r="K14" s="10">
        <v>43903207.920000002</v>
      </c>
      <c r="L14" s="36">
        <f>K14</f>
        <v>43903207.920000002</v>
      </c>
      <c r="M14" s="36">
        <f t="shared" si="5"/>
        <v>43903207.920000002</v>
      </c>
      <c r="N14" s="9" t="s">
        <v>1347</v>
      </c>
      <c r="O14" s="9" t="s">
        <v>75</v>
      </c>
      <c r="P14" s="37" t="s">
        <v>50</v>
      </c>
      <c r="Q14" s="68"/>
      <c r="R14" s="36">
        <f>K14/T14</f>
        <v>12792.310000000001</v>
      </c>
      <c r="S14" s="10">
        <f t="shared" si="2"/>
        <v>0</v>
      </c>
      <c r="T14" s="10">
        <f t="shared" si="0"/>
        <v>3432</v>
      </c>
      <c r="U14" s="10">
        <v>3432</v>
      </c>
      <c r="V14" s="10"/>
      <c r="W14" s="10"/>
      <c r="X14" s="10" t="e">
        <f t="shared" si="3"/>
        <v>#DIV/0!</v>
      </c>
      <c r="Y14" s="10" t="e">
        <f t="shared" si="4"/>
        <v>#DIV/0!</v>
      </c>
      <c r="Z14" s="9"/>
      <c r="AA14" s="6">
        <v>44696</v>
      </c>
      <c r="AB14" s="6"/>
      <c r="AC14" s="6"/>
      <c r="AD14" s="9" t="s">
        <v>66</v>
      </c>
    </row>
    <row r="15" spans="1:30" ht="180" customHeight="1" x14ac:dyDescent="0.25">
      <c r="A15" s="4" t="s">
        <v>901</v>
      </c>
      <c r="B15" s="5" t="s">
        <v>900</v>
      </c>
      <c r="C15" s="6">
        <v>44582</v>
      </c>
      <c r="D15" s="37">
        <v>545</v>
      </c>
      <c r="E15" s="5" t="s">
        <v>1813</v>
      </c>
      <c r="F15" s="8" t="s">
        <v>1812</v>
      </c>
      <c r="G15" s="6">
        <v>44606</v>
      </c>
      <c r="H15" s="5" t="s">
        <v>1251</v>
      </c>
      <c r="I15" s="9" t="s">
        <v>73</v>
      </c>
      <c r="J15" s="9" t="s">
        <v>899</v>
      </c>
      <c r="K15" s="10">
        <v>53257050</v>
      </c>
      <c r="L15" s="36">
        <v>50721000</v>
      </c>
      <c r="M15" s="36">
        <f t="shared" si="5"/>
        <v>50721000</v>
      </c>
      <c r="N15" s="9" t="s">
        <v>1249</v>
      </c>
      <c r="O15" s="9" t="s">
        <v>653</v>
      </c>
      <c r="P15" s="37" t="s">
        <v>41</v>
      </c>
      <c r="Q15" s="68"/>
      <c r="R15" s="36">
        <f>K15/T15</f>
        <v>16747.5</v>
      </c>
      <c r="S15" s="10">
        <f t="shared" si="2"/>
        <v>0</v>
      </c>
      <c r="T15" s="10">
        <f t="shared" si="0"/>
        <v>3180</v>
      </c>
      <c r="U15" s="10">
        <v>3180</v>
      </c>
      <c r="V15" s="10"/>
      <c r="W15" s="10"/>
      <c r="X15" s="10" t="e">
        <f t="shared" si="3"/>
        <v>#DIV/0!</v>
      </c>
      <c r="Y15" s="10" t="e">
        <f t="shared" si="4"/>
        <v>#DIV/0!</v>
      </c>
      <c r="Z15" s="9" t="s">
        <v>902</v>
      </c>
      <c r="AA15" s="6">
        <v>44681</v>
      </c>
      <c r="AB15" s="6"/>
      <c r="AC15" s="6"/>
      <c r="AD15" s="9" t="s">
        <v>1489</v>
      </c>
    </row>
    <row r="16" spans="1:30" ht="184.5" customHeight="1" x14ac:dyDescent="0.25">
      <c r="A16" s="4" t="s">
        <v>897</v>
      </c>
      <c r="B16" s="5" t="s">
        <v>896</v>
      </c>
      <c r="C16" s="6">
        <v>44582</v>
      </c>
      <c r="D16" s="37">
        <v>545</v>
      </c>
      <c r="E16" s="5" t="s">
        <v>1815</v>
      </c>
      <c r="F16" s="8" t="s">
        <v>1814</v>
      </c>
      <c r="G16" s="6">
        <v>44606</v>
      </c>
      <c r="H16" s="37" t="s">
        <v>1772</v>
      </c>
      <c r="I16" s="9" t="s">
        <v>73</v>
      </c>
      <c r="J16" s="9" t="s">
        <v>895</v>
      </c>
      <c r="K16" s="10">
        <v>53046475.350000001</v>
      </c>
      <c r="L16" s="36">
        <f t="shared" ref="L16:L47" si="6">K16</f>
        <v>53046475.350000001</v>
      </c>
      <c r="M16" s="36">
        <f t="shared" si="5"/>
        <v>53046475.350000001</v>
      </c>
      <c r="N16" s="9" t="s">
        <v>1253</v>
      </c>
      <c r="O16" s="9" t="s">
        <v>1254</v>
      </c>
      <c r="P16" s="37" t="s">
        <v>770</v>
      </c>
      <c r="Q16" s="68"/>
      <c r="R16" s="36">
        <f>K16/T16</f>
        <v>25813.37</v>
      </c>
      <c r="S16" s="10">
        <f t="shared" si="2"/>
        <v>0</v>
      </c>
      <c r="T16" s="10">
        <f t="shared" si="0"/>
        <v>2055</v>
      </c>
      <c r="U16" s="10">
        <v>2055</v>
      </c>
      <c r="V16" s="10"/>
      <c r="W16" s="10"/>
      <c r="X16" s="10" t="e">
        <f t="shared" si="3"/>
        <v>#DIV/0!</v>
      </c>
      <c r="Y16" s="10" t="e">
        <f t="shared" si="4"/>
        <v>#DIV/0!</v>
      </c>
      <c r="Z16" s="9" t="s">
        <v>898</v>
      </c>
      <c r="AA16" s="6">
        <v>44621</v>
      </c>
      <c r="AB16" s="6"/>
      <c r="AC16" s="6"/>
      <c r="AD16" s="9" t="s">
        <v>1489</v>
      </c>
    </row>
    <row r="17" spans="1:30" ht="75" x14ac:dyDescent="0.25">
      <c r="A17" s="4" t="s">
        <v>893</v>
      </c>
      <c r="B17" s="5" t="s">
        <v>892</v>
      </c>
      <c r="C17" s="6">
        <v>44582</v>
      </c>
      <c r="D17" s="37">
        <v>545</v>
      </c>
      <c r="E17" s="5" t="s">
        <v>1817</v>
      </c>
      <c r="F17" s="8" t="s">
        <v>1816</v>
      </c>
      <c r="G17" s="6">
        <v>44606</v>
      </c>
      <c r="H17" s="37" t="s">
        <v>1773</v>
      </c>
      <c r="I17" s="9" t="s">
        <v>73</v>
      </c>
      <c r="J17" s="9" t="s">
        <v>891</v>
      </c>
      <c r="K17" s="10">
        <v>111074134.59999999</v>
      </c>
      <c r="L17" s="36">
        <f t="shared" si="6"/>
        <v>111074134.59999999</v>
      </c>
      <c r="M17" s="36">
        <f t="shared" si="5"/>
        <v>111074134.59999999</v>
      </c>
      <c r="N17" s="9" t="s">
        <v>1255</v>
      </c>
      <c r="O17" s="9" t="s">
        <v>126</v>
      </c>
      <c r="P17" s="37" t="s">
        <v>24</v>
      </c>
      <c r="Q17" s="68"/>
      <c r="R17" s="36">
        <f>K17/T17</f>
        <v>18574.27</v>
      </c>
      <c r="S17" s="10">
        <f t="shared" si="2"/>
        <v>0</v>
      </c>
      <c r="T17" s="10">
        <f t="shared" si="0"/>
        <v>5980</v>
      </c>
      <c r="U17" s="10">
        <v>5980</v>
      </c>
      <c r="V17" s="10"/>
      <c r="W17" s="10"/>
      <c r="X17" s="10" t="e">
        <f t="shared" si="3"/>
        <v>#DIV/0!</v>
      </c>
      <c r="Y17" s="10" t="e">
        <f t="shared" si="4"/>
        <v>#DIV/0!</v>
      </c>
      <c r="Z17" s="9" t="s">
        <v>894</v>
      </c>
      <c r="AA17" s="6">
        <v>44621</v>
      </c>
      <c r="AB17" s="6"/>
      <c r="AC17" s="6"/>
      <c r="AD17" s="9" t="s">
        <v>1489</v>
      </c>
    </row>
    <row r="18" spans="1:30" ht="186" customHeight="1" x14ac:dyDescent="0.25">
      <c r="A18" s="4" t="s">
        <v>889</v>
      </c>
      <c r="B18" s="5" t="s">
        <v>887</v>
      </c>
      <c r="C18" s="6">
        <v>44582</v>
      </c>
      <c r="D18" s="37">
        <v>545</v>
      </c>
      <c r="E18" s="5" t="s">
        <v>1819</v>
      </c>
      <c r="F18" s="8" t="s">
        <v>1818</v>
      </c>
      <c r="G18" s="6">
        <v>44606</v>
      </c>
      <c r="H18" s="37" t="s">
        <v>1774</v>
      </c>
      <c r="I18" s="9" t="s">
        <v>1252</v>
      </c>
      <c r="J18" s="9" t="s">
        <v>888</v>
      </c>
      <c r="K18" s="10">
        <v>232122721.59999999</v>
      </c>
      <c r="L18" s="36">
        <f t="shared" si="6"/>
        <v>232122721.59999999</v>
      </c>
      <c r="M18" s="36">
        <f t="shared" si="5"/>
        <v>232122721.59999999</v>
      </c>
      <c r="N18" s="9" t="s">
        <v>1256</v>
      </c>
      <c r="O18" s="9" t="s">
        <v>667</v>
      </c>
      <c r="P18" s="37" t="s">
        <v>50</v>
      </c>
      <c r="Q18" s="68"/>
      <c r="R18" s="36">
        <f>K18/T18</f>
        <v>10766.36</v>
      </c>
      <c r="S18" s="10">
        <f t="shared" si="2"/>
        <v>0</v>
      </c>
      <c r="T18" s="10">
        <f t="shared" si="0"/>
        <v>21560</v>
      </c>
      <c r="U18" s="10">
        <v>15820</v>
      </c>
      <c r="V18" s="10">
        <v>5740</v>
      </c>
      <c r="W18" s="10"/>
      <c r="X18" s="10" t="e">
        <f t="shared" si="3"/>
        <v>#DIV/0!</v>
      </c>
      <c r="Y18" s="10" t="e">
        <f t="shared" si="4"/>
        <v>#DIV/0!</v>
      </c>
      <c r="Z18" s="9" t="s">
        <v>890</v>
      </c>
      <c r="AA18" s="6">
        <v>44621</v>
      </c>
      <c r="AB18" s="6">
        <v>44682</v>
      </c>
      <c r="AC18" s="6"/>
      <c r="AD18" s="9" t="s">
        <v>66</v>
      </c>
    </row>
    <row r="19" spans="1:30" ht="196.5" customHeight="1" x14ac:dyDescent="0.25">
      <c r="A19" s="4" t="s">
        <v>885</v>
      </c>
      <c r="B19" s="5" t="s">
        <v>884</v>
      </c>
      <c r="C19" s="6">
        <v>44582</v>
      </c>
      <c r="D19" s="37">
        <v>545</v>
      </c>
      <c r="E19" s="5" t="s">
        <v>1821</v>
      </c>
      <c r="F19" s="8" t="s">
        <v>1820</v>
      </c>
      <c r="G19" s="6">
        <v>44606</v>
      </c>
      <c r="H19" s="37" t="s">
        <v>1617</v>
      </c>
      <c r="I19" s="9" t="s">
        <v>1252</v>
      </c>
      <c r="J19" s="9" t="s">
        <v>880</v>
      </c>
      <c r="K19" s="10">
        <v>230615431.19999999</v>
      </c>
      <c r="L19" s="36">
        <f t="shared" si="6"/>
        <v>230615431.19999999</v>
      </c>
      <c r="M19" s="36">
        <f t="shared" si="5"/>
        <v>230615431.19999999</v>
      </c>
      <c r="N19" s="9" t="s">
        <v>1256</v>
      </c>
      <c r="O19" s="9" t="s">
        <v>667</v>
      </c>
      <c r="P19" s="37" t="s">
        <v>50</v>
      </c>
      <c r="Q19" s="68"/>
      <c r="R19" s="36">
        <f>K19/T19</f>
        <v>10766.359999999999</v>
      </c>
      <c r="S19" s="10">
        <f t="shared" si="2"/>
        <v>0</v>
      </c>
      <c r="T19" s="10">
        <f t="shared" si="0"/>
        <v>21420</v>
      </c>
      <c r="U19" s="10">
        <v>15540</v>
      </c>
      <c r="V19" s="75">
        <v>5880</v>
      </c>
      <c r="W19" s="10"/>
      <c r="X19" s="10" t="e">
        <f t="shared" si="3"/>
        <v>#DIV/0!</v>
      </c>
      <c r="Y19" s="10" t="e">
        <f t="shared" si="4"/>
        <v>#DIV/0!</v>
      </c>
      <c r="Z19" s="9" t="s">
        <v>886</v>
      </c>
      <c r="AA19" s="6">
        <v>44621</v>
      </c>
      <c r="AB19" s="6">
        <v>44682</v>
      </c>
      <c r="AC19" s="6"/>
      <c r="AD19" s="9" t="s">
        <v>66</v>
      </c>
    </row>
    <row r="20" spans="1:30" ht="156" customHeight="1" x14ac:dyDescent="0.25">
      <c r="A20" s="4" t="s">
        <v>882</v>
      </c>
      <c r="B20" s="5" t="s">
        <v>881</v>
      </c>
      <c r="C20" s="6">
        <v>44582</v>
      </c>
      <c r="D20" s="37">
        <v>545</v>
      </c>
      <c r="E20" s="5" t="s">
        <v>1823</v>
      </c>
      <c r="F20" s="8" t="s">
        <v>1822</v>
      </c>
      <c r="G20" s="6">
        <v>44606</v>
      </c>
      <c r="H20" s="37" t="s">
        <v>1618</v>
      </c>
      <c r="I20" s="9" t="s">
        <v>1252</v>
      </c>
      <c r="J20" s="9" t="s">
        <v>880</v>
      </c>
      <c r="K20" s="10">
        <v>259253948.80000001</v>
      </c>
      <c r="L20" s="36">
        <f t="shared" si="6"/>
        <v>259253948.80000001</v>
      </c>
      <c r="M20" s="36">
        <f t="shared" si="5"/>
        <v>259253948.80000001</v>
      </c>
      <c r="N20" s="9" t="s">
        <v>1256</v>
      </c>
      <c r="O20" s="9" t="s">
        <v>667</v>
      </c>
      <c r="P20" s="37" t="s">
        <v>50</v>
      </c>
      <c r="Q20" s="68"/>
      <c r="R20" s="36">
        <f>K20/T20</f>
        <v>10766.36</v>
      </c>
      <c r="S20" s="10">
        <f t="shared" si="2"/>
        <v>0</v>
      </c>
      <c r="T20" s="10">
        <f t="shared" si="0"/>
        <v>24080</v>
      </c>
      <c r="U20" s="10">
        <v>17640</v>
      </c>
      <c r="V20" s="10">
        <v>6440</v>
      </c>
      <c r="W20" s="10"/>
      <c r="X20" s="10" t="e">
        <f t="shared" si="3"/>
        <v>#DIV/0!</v>
      </c>
      <c r="Y20" s="10" t="e">
        <f t="shared" si="4"/>
        <v>#DIV/0!</v>
      </c>
      <c r="Z20" s="9" t="s">
        <v>883</v>
      </c>
      <c r="AA20" s="6">
        <v>44621</v>
      </c>
      <c r="AB20" s="6">
        <v>44682</v>
      </c>
      <c r="AC20" s="6"/>
      <c r="AD20" s="9" t="s">
        <v>66</v>
      </c>
    </row>
    <row r="21" spans="1:30" ht="110.25" x14ac:dyDescent="0.25">
      <c r="A21" s="4" t="s">
        <v>862</v>
      </c>
      <c r="B21" s="5" t="s">
        <v>861</v>
      </c>
      <c r="C21" s="6">
        <v>44582</v>
      </c>
      <c r="D21" s="37">
        <v>545</v>
      </c>
      <c r="E21" s="5" t="s">
        <v>604</v>
      </c>
      <c r="F21" s="9" t="s">
        <v>604</v>
      </c>
      <c r="G21" s="6"/>
      <c r="H21" s="37" t="s">
        <v>604</v>
      </c>
      <c r="I21" s="9" t="s">
        <v>604</v>
      </c>
      <c r="J21" s="9" t="s">
        <v>863</v>
      </c>
      <c r="K21" s="10"/>
      <c r="L21" s="36">
        <f t="shared" si="6"/>
        <v>0</v>
      </c>
      <c r="M21" s="36">
        <f t="shared" si="5"/>
        <v>0</v>
      </c>
      <c r="N21" s="9"/>
      <c r="O21" s="9"/>
      <c r="P21" s="37" t="s">
        <v>770</v>
      </c>
      <c r="Q21" s="68"/>
      <c r="R21" s="36">
        <f>K21/T21</f>
        <v>0</v>
      </c>
      <c r="S21" s="10">
        <f t="shared" si="2"/>
        <v>0</v>
      </c>
      <c r="T21" s="10">
        <f t="shared" si="0"/>
        <v>1197.722</v>
      </c>
      <c r="U21" s="10">
        <v>1197.722</v>
      </c>
      <c r="V21" s="10"/>
      <c r="W21" s="10"/>
      <c r="X21" s="10" t="e">
        <f t="shared" si="3"/>
        <v>#DIV/0!</v>
      </c>
      <c r="Y21" s="10" t="e">
        <f t="shared" si="4"/>
        <v>#DIV/0!</v>
      </c>
      <c r="Z21" s="9" t="s">
        <v>864</v>
      </c>
      <c r="AA21" s="6">
        <v>44621</v>
      </c>
      <c r="AB21" s="6"/>
      <c r="AC21" s="6"/>
      <c r="AD21" s="9"/>
    </row>
    <row r="22" spans="1:30" ht="75" x14ac:dyDescent="0.25">
      <c r="A22" s="4" t="s">
        <v>876</v>
      </c>
      <c r="B22" s="5" t="s">
        <v>875</v>
      </c>
      <c r="C22" s="6">
        <v>44582</v>
      </c>
      <c r="D22" s="37">
        <v>1416</v>
      </c>
      <c r="E22" s="5" t="s">
        <v>1825</v>
      </c>
      <c r="F22" s="8" t="s">
        <v>1824</v>
      </c>
      <c r="G22" s="6">
        <v>44606</v>
      </c>
      <c r="H22" s="5" t="s">
        <v>1257</v>
      </c>
      <c r="I22" s="9" t="s">
        <v>683</v>
      </c>
      <c r="J22" s="9" t="s">
        <v>874</v>
      </c>
      <c r="K22" s="10">
        <v>34560880.200000003</v>
      </c>
      <c r="L22" s="36">
        <f t="shared" si="6"/>
        <v>34560880.200000003</v>
      </c>
      <c r="M22" s="36">
        <f t="shared" si="5"/>
        <v>34560880.200000003</v>
      </c>
      <c r="N22" s="9" t="s">
        <v>692</v>
      </c>
      <c r="O22" s="9" t="s">
        <v>74</v>
      </c>
      <c r="P22" s="37" t="s">
        <v>24</v>
      </c>
      <c r="Q22" s="68"/>
      <c r="R22" s="36">
        <f>K22/T22</f>
        <v>15947.250000000002</v>
      </c>
      <c r="S22" s="10">
        <f t="shared" si="2"/>
        <v>0</v>
      </c>
      <c r="T22" s="10">
        <f t="shared" si="0"/>
        <v>2167.1999999999998</v>
      </c>
      <c r="U22" s="10">
        <v>2167.1999999999998</v>
      </c>
      <c r="V22" s="10"/>
      <c r="W22" s="10"/>
      <c r="X22" s="10" t="e">
        <f t="shared" si="3"/>
        <v>#DIV/0!</v>
      </c>
      <c r="Y22" s="10" t="e">
        <f t="shared" si="4"/>
        <v>#DIV/0!</v>
      </c>
      <c r="Z22" s="9"/>
      <c r="AA22" s="6">
        <v>44666</v>
      </c>
      <c r="AB22" s="6"/>
      <c r="AC22" s="6"/>
      <c r="AD22" s="9" t="s">
        <v>66</v>
      </c>
    </row>
    <row r="23" spans="1:30" ht="168" customHeight="1" x14ac:dyDescent="0.25">
      <c r="A23" s="4" t="s">
        <v>879</v>
      </c>
      <c r="B23" s="5" t="s">
        <v>878</v>
      </c>
      <c r="C23" s="6">
        <v>44582</v>
      </c>
      <c r="D23" s="37">
        <v>545</v>
      </c>
      <c r="E23" s="5" t="s">
        <v>1827</v>
      </c>
      <c r="F23" s="8" t="s">
        <v>1826</v>
      </c>
      <c r="G23" s="6">
        <v>44606</v>
      </c>
      <c r="H23" s="37" t="s">
        <v>1258</v>
      </c>
      <c r="I23" s="9" t="s">
        <v>73</v>
      </c>
      <c r="J23" s="9" t="s">
        <v>877</v>
      </c>
      <c r="K23" s="10">
        <v>229222370.40000001</v>
      </c>
      <c r="L23" s="36">
        <f t="shared" si="6"/>
        <v>229222370.40000001</v>
      </c>
      <c r="M23" s="36">
        <f t="shared" si="5"/>
        <v>229222370.40000001</v>
      </c>
      <c r="N23" s="9" t="s">
        <v>1253</v>
      </c>
      <c r="O23" s="9" t="s">
        <v>1254</v>
      </c>
      <c r="P23" s="37" t="s">
        <v>770</v>
      </c>
      <c r="Q23" s="68"/>
      <c r="R23" s="36">
        <f>K23/T23</f>
        <v>25813.33</v>
      </c>
      <c r="S23" s="10">
        <f t="shared" si="2"/>
        <v>0</v>
      </c>
      <c r="T23" s="10">
        <f t="shared" si="0"/>
        <v>8880</v>
      </c>
      <c r="U23" s="10">
        <v>8880</v>
      </c>
      <c r="V23" s="10"/>
      <c r="W23" s="10"/>
      <c r="X23" s="10" t="e">
        <f t="shared" si="3"/>
        <v>#DIV/0!</v>
      </c>
      <c r="Y23" s="10" t="e">
        <f t="shared" si="4"/>
        <v>#DIV/0!</v>
      </c>
      <c r="Z23" s="9" t="s">
        <v>921</v>
      </c>
      <c r="AA23" s="6">
        <v>44621</v>
      </c>
      <c r="AB23" s="6"/>
      <c r="AC23" s="6"/>
      <c r="AD23" s="9" t="s">
        <v>1489</v>
      </c>
    </row>
    <row r="24" spans="1:30" ht="189.75" customHeight="1" x14ac:dyDescent="0.25">
      <c r="A24" s="4" t="s">
        <v>873</v>
      </c>
      <c r="B24" s="5" t="s">
        <v>872</v>
      </c>
      <c r="C24" s="6">
        <v>44582</v>
      </c>
      <c r="D24" s="37">
        <v>545</v>
      </c>
      <c r="E24" s="5" t="s">
        <v>1829</v>
      </c>
      <c r="F24" s="8" t="s">
        <v>1828</v>
      </c>
      <c r="G24" s="6">
        <v>44606</v>
      </c>
      <c r="H24" s="37" t="s">
        <v>1259</v>
      </c>
      <c r="I24" s="9" t="s">
        <v>73</v>
      </c>
      <c r="J24" s="9" t="s">
        <v>871</v>
      </c>
      <c r="K24" s="10">
        <v>39997320</v>
      </c>
      <c r="L24" s="36">
        <f t="shared" si="6"/>
        <v>39997320</v>
      </c>
      <c r="M24" s="36">
        <f t="shared" si="5"/>
        <v>39997320</v>
      </c>
      <c r="N24" s="9" t="s">
        <v>1260</v>
      </c>
      <c r="O24" s="9" t="s">
        <v>1261</v>
      </c>
      <c r="P24" s="37" t="s">
        <v>33</v>
      </c>
      <c r="Q24" s="68"/>
      <c r="R24" s="36">
        <f>K24/T24</f>
        <v>849.2</v>
      </c>
      <c r="S24" s="10">
        <f t="shared" si="2"/>
        <v>0</v>
      </c>
      <c r="T24" s="10">
        <f t="shared" si="0"/>
        <v>47100</v>
      </c>
      <c r="U24" s="10">
        <v>47100</v>
      </c>
      <c r="V24" s="10"/>
      <c r="W24" s="10"/>
      <c r="X24" s="10" t="e">
        <f t="shared" si="3"/>
        <v>#DIV/0!</v>
      </c>
      <c r="Y24" s="10" t="e">
        <f t="shared" si="4"/>
        <v>#DIV/0!</v>
      </c>
      <c r="Z24" s="9" t="s">
        <v>922</v>
      </c>
      <c r="AA24" s="6">
        <v>44621</v>
      </c>
      <c r="AB24" s="6"/>
      <c r="AC24" s="6"/>
      <c r="AD24" s="9" t="s">
        <v>1489</v>
      </c>
    </row>
    <row r="25" spans="1:30" ht="75" x14ac:dyDescent="0.25">
      <c r="A25" s="4" t="s">
        <v>870</v>
      </c>
      <c r="B25" s="5" t="s">
        <v>869</v>
      </c>
      <c r="C25" s="6">
        <v>44582</v>
      </c>
      <c r="D25" s="37">
        <v>1416</v>
      </c>
      <c r="E25" s="5" t="s">
        <v>1831</v>
      </c>
      <c r="F25" s="8" t="s">
        <v>1830</v>
      </c>
      <c r="G25" s="6">
        <v>44613</v>
      </c>
      <c r="H25" s="37" t="s">
        <v>1409</v>
      </c>
      <c r="I25" s="9" t="s">
        <v>1410</v>
      </c>
      <c r="J25" s="9" t="s">
        <v>868</v>
      </c>
      <c r="K25" s="10">
        <v>380860928</v>
      </c>
      <c r="L25" s="36">
        <f t="shared" si="6"/>
        <v>380860928</v>
      </c>
      <c r="M25" s="36">
        <f t="shared" si="5"/>
        <v>380860928</v>
      </c>
      <c r="N25" s="9" t="s">
        <v>596</v>
      </c>
      <c r="O25" s="9" t="s">
        <v>74</v>
      </c>
      <c r="P25" s="37" t="s">
        <v>24</v>
      </c>
      <c r="Q25" s="68"/>
      <c r="R25" s="36">
        <f>K25/T25</f>
        <v>258.39999999999998</v>
      </c>
      <c r="S25" s="10">
        <f t="shared" si="2"/>
        <v>0</v>
      </c>
      <c r="T25" s="10">
        <f t="shared" si="0"/>
        <v>1473920</v>
      </c>
      <c r="U25" s="10">
        <v>1473920</v>
      </c>
      <c r="V25" s="10"/>
      <c r="W25" s="10"/>
      <c r="X25" s="10" t="e">
        <f t="shared" si="3"/>
        <v>#DIV/0!</v>
      </c>
      <c r="Y25" s="10" t="e">
        <f t="shared" si="4"/>
        <v>#DIV/0!</v>
      </c>
      <c r="Z25" s="9"/>
      <c r="AA25" s="6">
        <v>44635</v>
      </c>
      <c r="AB25" s="6"/>
      <c r="AC25" s="6"/>
      <c r="AD25" s="9" t="s">
        <v>66</v>
      </c>
    </row>
    <row r="26" spans="1:30" ht="75" x14ac:dyDescent="0.25">
      <c r="A26" s="4" t="s">
        <v>816</v>
      </c>
      <c r="B26" s="5" t="s">
        <v>817</v>
      </c>
      <c r="C26" s="6">
        <v>44587</v>
      </c>
      <c r="D26" s="37">
        <v>1416</v>
      </c>
      <c r="E26" s="5" t="s">
        <v>1833</v>
      </c>
      <c r="F26" s="8" t="s">
        <v>1832</v>
      </c>
      <c r="G26" s="6">
        <v>44608</v>
      </c>
      <c r="H26" s="5" t="s">
        <v>1351</v>
      </c>
      <c r="I26" s="9" t="s">
        <v>76</v>
      </c>
      <c r="J26" s="9" t="s">
        <v>771</v>
      </c>
      <c r="K26" s="10">
        <v>274012323.19999999</v>
      </c>
      <c r="L26" s="36">
        <f t="shared" si="6"/>
        <v>274012323.19999999</v>
      </c>
      <c r="M26" s="36">
        <f t="shared" si="5"/>
        <v>274012323.19999999</v>
      </c>
      <c r="N26" s="9" t="s">
        <v>692</v>
      </c>
      <c r="O26" s="9" t="s">
        <v>126</v>
      </c>
      <c r="P26" s="37" t="s">
        <v>24</v>
      </c>
      <c r="Q26" s="68"/>
      <c r="R26" s="36">
        <f>K26/T26</f>
        <v>2013.76</v>
      </c>
      <c r="S26" s="10">
        <f t="shared" si="2"/>
        <v>0</v>
      </c>
      <c r="T26" s="10">
        <f t="shared" si="0"/>
        <v>136070</v>
      </c>
      <c r="U26" s="10">
        <v>89860</v>
      </c>
      <c r="V26" s="10">
        <v>46210</v>
      </c>
      <c r="W26" s="10"/>
      <c r="X26" s="10" t="e">
        <f t="shared" si="3"/>
        <v>#DIV/0!</v>
      </c>
      <c r="Y26" s="10" t="e">
        <f t="shared" si="4"/>
        <v>#DIV/0!</v>
      </c>
      <c r="Z26" s="9"/>
      <c r="AA26" s="6">
        <v>44682</v>
      </c>
      <c r="AB26" s="6">
        <v>44805</v>
      </c>
      <c r="AC26" s="6"/>
      <c r="AD26" s="9" t="s">
        <v>66</v>
      </c>
    </row>
    <row r="27" spans="1:30" ht="63.75" customHeight="1" x14ac:dyDescent="0.25">
      <c r="A27" s="4" t="s">
        <v>829</v>
      </c>
      <c r="B27" s="5" t="s">
        <v>850</v>
      </c>
      <c r="C27" s="6">
        <v>44589</v>
      </c>
      <c r="D27" s="37">
        <v>1688</v>
      </c>
      <c r="E27" s="5" t="s">
        <v>1835</v>
      </c>
      <c r="F27" s="8" t="s">
        <v>1834</v>
      </c>
      <c r="G27" s="6">
        <v>44613</v>
      </c>
      <c r="H27" s="37" t="s">
        <v>1411</v>
      </c>
      <c r="I27" s="9" t="s">
        <v>1162</v>
      </c>
      <c r="J27" s="9" t="s">
        <v>773</v>
      </c>
      <c r="K27" s="10">
        <v>41886304.079999998</v>
      </c>
      <c r="L27" s="36">
        <f t="shared" si="6"/>
        <v>41886304.079999998</v>
      </c>
      <c r="M27" s="36">
        <f t="shared" si="5"/>
        <v>41886304.079999998</v>
      </c>
      <c r="N27" s="9" t="s">
        <v>1416</v>
      </c>
      <c r="O27" s="9" t="s">
        <v>1164</v>
      </c>
      <c r="P27" s="37" t="s">
        <v>555</v>
      </c>
      <c r="Q27" s="68"/>
      <c r="R27" s="36">
        <f>K27/T27</f>
        <v>127.11</v>
      </c>
      <c r="S27" s="10">
        <f t="shared" si="2"/>
        <v>0</v>
      </c>
      <c r="T27" s="10">
        <f t="shared" si="0"/>
        <v>329528</v>
      </c>
      <c r="U27" s="10">
        <v>46520</v>
      </c>
      <c r="V27" s="10">
        <v>175260</v>
      </c>
      <c r="W27" s="10">
        <v>107748</v>
      </c>
      <c r="X27" s="10" t="e">
        <f t="shared" si="3"/>
        <v>#DIV/0!</v>
      </c>
      <c r="Y27" s="10" t="e">
        <f t="shared" si="4"/>
        <v>#DIV/0!</v>
      </c>
      <c r="Z27" s="9"/>
      <c r="AA27" s="6">
        <v>44652</v>
      </c>
      <c r="AB27" s="6">
        <v>44713</v>
      </c>
      <c r="AC27" s="6">
        <v>44915</v>
      </c>
      <c r="AD27" s="9" t="s">
        <v>66</v>
      </c>
    </row>
    <row r="28" spans="1:30" ht="63.75" customHeight="1" x14ac:dyDescent="0.25">
      <c r="A28" s="4" t="s">
        <v>833</v>
      </c>
      <c r="B28" s="5" t="s">
        <v>845</v>
      </c>
      <c r="C28" s="6">
        <v>44589</v>
      </c>
      <c r="D28" s="37">
        <v>1688</v>
      </c>
      <c r="E28" s="5" t="s">
        <v>1837</v>
      </c>
      <c r="F28" s="8" t="s">
        <v>1836</v>
      </c>
      <c r="G28" s="6">
        <v>44613</v>
      </c>
      <c r="H28" s="37" t="s">
        <v>1412</v>
      </c>
      <c r="I28" s="9" t="s">
        <v>1162</v>
      </c>
      <c r="J28" s="9" t="s">
        <v>783</v>
      </c>
      <c r="K28" s="10">
        <v>2033038.84</v>
      </c>
      <c r="L28" s="36">
        <f t="shared" si="6"/>
        <v>2033038.84</v>
      </c>
      <c r="M28" s="36">
        <f t="shared" si="5"/>
        <v>2033038.84</v>
      </c>
      <c r="N28" s="9" t="s">
        <v>1417</v>
      </c>
      <c r="O28" s="9" t="s">
        <v>667</v>
      </c>
      <c r="P28" s="37" t="s">
        <v>555</v>
      </c>
      <c r="Q28" s="68"/>
      <c r="R28" s="36">
        <f>K28/T28</f>
        <v>54.04</v>
      </c>
      <c r="S28" s="10">
        <f t="shared" si="2"/>
        <v>0</v>
      </c>
      <c r="T28" s="10">
        <f t="shared" si="0"/>
        <v>37621</v>
      </c>
      <c r="U28" s="10">
        <v>37621</v>
      </c>
      <c r="V28" s="10"/>
      <c r="W28" s="10"/>
      <c r="X28" s="10" t="e">
        <f t="shared" si="3"/>
        <v>#DIV/0!</v>
      </c>
      <c r="Y28" s="10" t="e">
        <f t="shared" si="4"/>
        <v>#DIV/0!</v>
      </c>
      <c r="Z28" s="9"/>
      <c r="AA28" s="6">
        <v>44652</v>
      </c>
      <c r="AB28" s="6"/>
      <c r="AC28" s="6"/>
      <c r="AD28" s="9" t="s">
        <v>66</v>
      </c>
    </row>
    <row r="29" spans="1:30" ht="63.75" customHeight="1" x14ac:dyDescent="0.25">
      <c r="A29" s="4" t="s">
        <v>830</v>
      </c>
      <c r="B29" s="5" t="s">
        <v>844</v>
      </c>
      <c r="C29" s="6">
        <v>44589</v>
      </c>
      <c r="D29" s="37">
        <v>1688</v>
      </c>
      <c r="E29" s="5" t="s">
        <v>2154</v>
      </c>
      <c r="F29" s="8" t="s">
        <v>1838</v>
      </c>
      <c r="G29" s="6">
        <v>44613</v>
      </c>
      <c r="H29" s="37" t="s">
        <v>1413</v>
      </c>
      <c r="I29" s="9" t="s">
        <v>1162</v>
      </c>
      <c r="J29" s="9" t="s">
        <v>784</v>
      </c>
      <c r="K29" s="10">
        <v>64810883.5</v>
      </c>
      <c r="L29" s="36">
        <f t="shared" si="6"/>
        <v>64810883.5</v>
      </c>
      <c r="M29" s="36">
        <f t="shared" si="5"/>
        <v>64810883.5</v>
      </c>
      <c r="N29" s="9" t="s">
        <v>1418</v>
      </c>
      <c r="O29" s="9" t="s">
        <v>667</v>
      </c>
      <c r="P29" s="37"/>
      <c r="Q29" s="76"/>
      <c r="R29" s="36">
        <f>K29/T29</f>
        <v>33.549999999999997</v>
      </c>
      <c r="S29" s="10">
        <f t="shared" si="2"/>
        <v>0</v>
      </c>
      <c r="T29" s="10">
        <f t="shared" si="0"/>
        <v>1931770</v>
      </c>
      <c r="U29" s="10">
        <v>907940</v>
      </c>
      <c r="V29" s="10">
        <v>618170</v>
      </c>
      <c r="W29" s="10">
        <v>405660</v>
      </c>
      <c r="X29" s="10" t="e">
        <f t="shared" si="3"/>
        <v>#DIV/0!</v>
      </c>
      <c r="Y29" s="10" t="e">
        <f t="shared" si="4"/>
        <v>#DIV/0!</v>
      </c>
      <c r="Z29" s="9"/>
      <c r="AA29" s="6">
        <v>44652</v>
      </c>
      <c r="AB29" s="6">
        <v>44805</v>
      </c>
      <c r="AC29" s="6">
        <v>44866</v>
      </c>
      <c r="AD29" s="9" t="s">
        <v>66</v>
      </c>
    </row>
    <row r="30" spans="1:30" ht="63.75" customHeight="1" x14ac:dyDescent="0.25">
      <c r="A30" s="4" t="s">
        <v>840</v>
      </c>
      <c r="B30" s="5" t="s">
        <v>839</v>
      </c>
      <c r="C30" s="6">
        <v>44589</v>
      </c>
      <c r="D30" s="37">
        <v>1688</v>
      </c>
      <c r="E30" s="5" t="s">
        <v>1840</v>
      </c>
      <c r="F30" s="8" t="s">
        <v>1839</v>
      </c>
      <c r="G30" s="6">
        <v>44613</v>
      </c>
      <c r="H30" s="37" t="s">
        <v>1414</v>
      </c>
      <c r="I30" s="9" t="s">
        <v>1162</v>
      </c>
      <c r="J30" s="9" t="s">
        <v>809</v>
      </c>
      <c r="K30" s="10">
        <v>22392824.579999998</v>
      </c>
      <c r="L30" s="36">
        <f t="shared" si="6"/>
        <v>22392824.579999998</v>
      </c>
      <c r="M30" s="36">
        <f t="shared" si="5"/>
        <v>22392824.579999998</v>
      </c>
      <c r="N30" s="9" t="s">
        <v>1419</v>
      </c>
      <c r="O30" s="9" t="s">
        <v>1420</v>
      </c>
      <c r="P30" s="37"/>
      <c r="Q30" s="68"/>
      <c r="R30" s="36">
        <f>K30/T30</f>
        <v>2.94</v>
      </c>
      <c r="S30" s="10">
        <f t="shared" si="2"/>
        <v>0</v>
      </c>
      <c r="T30" s="10">
        <f t="shared" si="0"/>
        <v>7616607</v>
      </c>
      <c r="U30" s="10">
        <v>1179100</v>
      </c>
      <c r="V30" s="10">
        <v>5288500</v>
      </c>
      <c r="W30" s="10">
        <v>1149007</v>
      </c>
      <c r="X30" s="10" t="e">
        <f t="shared" si="3"/>
        <v>#DIV/0!</v>
      </c>
      <c r="Y30" s="10" t="e">
        <f t="shared" si="4"/>
        <v>#DIV/0!</v>
      </c>
      <c r="Z30" s="9"/>
      <c r="AA30" s="6">
        <v>44652</v>
      </c>
      <c r="AB30" s="6">
        <v>44805</v>
      </c>
      <c r="AC30" s="6">
        <v>44866</v>
      </c>
      <c r="AD30" s="9" t="s">
        <v>66</v>
      </c>
    </row>
    <row r="31" spans="1:30" ht="94.5" x14ac:dyDescent="0.25">
      <c r="A31" s="4" t="s">
        <v>842</v>
      </c>
      <c r="B31" s="5" t="s">
        <v>843</v>
      </c>
      <c r="C31" s="6">
        <v>44589</v>
      </c>
      <c r="D31" s="37">
        <v>1688</v>
      </c>
      <c r="E31" s="5" t="s">
        <v>2153</v>
      </c>
      <c r="F31" s="8" t="s">
        <v>1841</v>
      </c>
      <c r="G31" s="6">
        <v>44613</v>
      </c>
      <c r="H31" s="37" t="s">
        <v>1415</v>
      </c>
      <c r="I31" s="9" t="s">
        <v>1162</v>
      </c>
      <c r="J31" s="9" t="s">
        <v>808</v>
      </c>
      <c r="K31" s="10">
        <v>10640519.76</v>
      </c>
      <c r="L31" s="36">
        <f t="shared" si="6"/>
        <v>10640519.76</v>
      </c>
      <c r="M31" s="36">
        <f t="shared" si="5"/>
        <v>10640519.76</v>
      </c>
      <c r="N31" s="9" t="s">
        <v>1421</v>
      </c>
      <c r="O31" s="9" t="s">
        <v>1420</v>
      </c>
      <c r="P31" s="37"/>
      <c r="Q31" s="68"/>
      <c r="R31" s="36">
        <f>K31/T31</f>
        <v>5.82</v>
      </c>
      <c r="S31" s="10">
        <f t="shared" si="2"/>
        <v>0</v>
      </c>
      <c r="T31" s="10">
        <f t="shared" si="0"/>
        <v>1828268</v>
      </c>
      <c r="U31" s="10">
        <v>782500</v>
      </c>
      <c r="V31" s="10">
        <v>1045768</v>
      </c>
      <c r="W31" s="10"/>
      <c r="X31" s="10" t="e">
        <f t="shared" si="3"/>
        <v>#DIV/0!</v>
      </c>
      <c r="Y31" s="10" t="e">
        <f t="shared" si="4"/>
        <v>#DIV/0!</v>
      </c>
      <c r="Z31" s="9"/>
      <c r="AA31" s="6">
        <v>44652</v>
      </c>
      <c r="AB31" s="6">
        <v>44819</v>
      </c>
      <c r="AC31" s="6"/>
      <c r="AD31" s="9" t="s">
        <v>66</v>
      </c>
    </row>
    <row r="32" spans="1:30" ht="75" x14ac:dyDescent="0.25">
      <c r="A32" s="4" t="s">
        <v>846</v>
      </c>
      <c r="B32" s="5" t="s">
        <v>847</v>
      </c>
      <c r="C32" s="6">
        <v>44589</v>
      </c>
      <c r="D32" s="37">
        <v>1416</v>
      </c>
      <c r="E32" s="5" t="s">
        <v>1843</v>
      </c>
      <c r="F32" s="8" t="s">
        <v>1842</v>
      </c>
      <c r="G32" s="6">
        <v>44613</v>
      </c>
      <c r="H32" s="37" t="s">
        <v>1422</v>
      </c>
      <c r="I32" s="9" t="s">
        <v>72</v>
      </c>
      <c r="J32" s="9" t="s">
        <v>811</v>
      </c>
      <c r="K32" s="10">
        <v>11338820.640000001</v>
      </c>
      <c r="L32" s="36">
        <f t="shared" si="6"/>
        <v>11338820.640000001</v>
      </c>
      <c r="M32" s="36">
        <f t="shared" si="5"/>
        <v>11338820.640000001</v>
      </c>
      <c r="N32" s="9" t="s">
        <v>1424</v>
      </c>
      <c r="O32" s="9" t="s">
        <v>74</v>
      </c>
      <c r="P32" s="37"/>
      <c r="Q32" s="68"/>
      <c r="R32" s="36">
        <f>K32/T32</f>
        <v>22497.66</v>
      </c>
      <c r="S32" s="10">
        <f t="shared" si="2"/>
        <v>0</v>
      </c>
      <c r="T32" s="10">
        <f t="shared" si="0"/>
        <v>504</v>
      </c>
      <c r="U32" s="10">
        <v>504</v>
      </c>
      <c r="V32" s="10"/>
      <c r="W32" s="10"/>
      <c r="X32" s="10" t="e">
        <f t="shared" si="3"/>
        <v>#DIV/0!</v>
      </c>
      <c r="Y32" s="10" t="e">
        <f t="shared" si="4"/>
        <v>#DIV/0!</v>
      </c>
      <c r="Z32" s="9"/>
      <c r="AA32" s="6">
        <v>44652</v>
      </c>
      <c r="AB32" s="6"/>
      <c r="AC32" s="6"/>
      <c r="AD32" s="9" t="s">
        <v>1489</v>
      </c>
    </row>
    <row r="33" spans="1:30" ht="78.75" x14ac:dyDescent="0.25">
      <c r="A33" s="4" t="s">
        <v>832</v>
      </c>
      <c r="B33" s="5" t="s">
        <v>849</v>
      </c>
      <c r="C33" s="6">
        <v>44589</v>
      </c>
      <c r="D33" s="37">
        <v>1688</v>
      </c>
      <c r="E33" s="5" t="s">
        <v>2155</v>
      </c>
      <c r="F33" s="8" t="s">
        <v>1844</v>
      </c>
      <c r="G33" s="6">
        <v>44613</v>
      </c>
      <c r="H33" s="37" t="s">
        <v>1423</v>
      </c>
      <c r="I33" s="9" t="s">
        <v>1162</v>
      </c>
      <c r="J33" s="9" t="s">
        <v>776</v>
      </c>
      <c r="K33" s="10">
        <v>188462472.93000001</v>
      </c>
      <c r="L33" s="36">
        <f t="shared" si="6"/>
        <v>188462472.93000001</v>
      </c>
      <c r="M33" s="36">
        <f t="shared" si="5"/>
        <v>188462472.93000001</v>
      </c>
      <c r="N33" s="9" t="s">
        <v>1425</v>
      </c>
      <c r="O33" s="9" t="s">
        <v>667</v>
      </c>
      <c r="P33" s="37" t="s">
        <v>555</v>
      </c>
      <c r="Q33" s="68"/>
      <c r="R33" s="36">
        <f>K33/T33</f>
        <v>89.37</v>
      </c>
      <c r="S33" s="10">
        <f t="shared" si="2"/>
        <v>0</v>
      </c>
      <c r="T33" s="10">
        <f t="shared" si="0"/>
        <v>2108789</v>
      </c>
      <c r="U33" s="10">
        <v>537750</v>
      </c>
      <c r="V33" s="10">
        <v>896240</v>
      </c>
      <c r="W33" s="10">
        <v>674799</v>
      </c>
      <c r="X33" s="10" t="e">
        <f t="shared" si="3"/>
        <v>#DIV/0!</v>
      </c>
      <c r="Y33" s="10" t="e">
        <f t="shared" si="4"/>
        <v>#DIV/0!</v>
      </c>
      <c r="Z33" s="9"/>
      <c r="AA33" s="6">
        <v>44682</v>
      </c>
      <c r="AB33" s="6">
        <v>44813</v>
      </c>
      <c r="AC33" s="6">
        <v>44866</v>
      </c>
      <c r="AD33" s="9" t="s">
        <v>66</v>
      </c>
    </row>
    <row r="34" spans="1:30" ht="75" x14ac:dyDescent="0.25">
      <c r="A34" s="4" t="s">
        <v>831</v>
      </c>
      <c r="B34" s="5" t="s">
        <v>927</v>
      </c>
      <c r="C34" s="6">
        <v>44589</v>
      </c>
      <c r="D34" s="37">
        <v>1688</v>
      </c>
      <c r="E34" s="5" t="s">
        <v>604</v>
      </c>
      <c r="F34" s="8" t="s">
        <v>1845</v>
      </c>
      <c r="G34" s="6"/>
      <c r="H34" s="37" t="s">
        <v>604</v>
      </c>
      <c r="I34" s="9"/>
      <c r="J34" s="9" t="s">
        <v>775</v>
      </c>
      <c r="K34" s="10"/>
      <c r="L34" s="36">
        <f t="shared" si="6"/>
        <v>0</v>
      </c>
      <c r="M34" s="36">
        <f t="shared" si="5"/>
        <v>0</v>
      </c>
      <c r="N34" s="9"/>
      <c r="O34" s="9"/>
      <c r="P34" s="37" t="s">
        <v>555</v>
      </c>
      <c r="Q34" s="68"/>
      <c r="R34" s="36">
        <f>K34/T34</f>
        <v>0</v>
      </c>
      <c r="S34" s="10">
        <f t="shared" si="2"/>
        <v>0</v>
      </c>
      <c r="T34" s="10">
        <f t="shared" si="0"/>
        <v>821190</v>
      </c>
      <c r="U34" s="10">
        <v>715000</v>
      </c>
      <c r="V34" s="10">
        <v>106190</v>
      </c>
      <c r="W34" s="10"/>
      <c r="X34" s="10" t="e">
        <f t="shared" si="3"/>
        <v>#DIV/0!</v>
      </c>
      <c r="Y34" s="10" t="e">
        <f t="shared" si="4"/>
        <v>#DIV/0!</v>
      </c>
      <c r="Z34" s="9"/>
      <c r="AA34" s="6">
        <v>44652</v>
      </c>
      <c r="AB34" s="6">
        <v>44910</v>
      </c>
      <c r="AC34" s="6"/>
      <c r="AD34" s="9"/>
    </row>
    <row r="35" spans="1:30" ht="157.5" x14ac:dyDescent="0.25">
      <c r="A35" s="4" t="s">
        <v>926</v>
      </c>
      <c r="B35" s="5" t="s">
        <v>925</v>
      </c>
      <c r="C35" s="6">
        <v>44589</v>
      </c>
      <c r="D35" s="37">
        <v>545</v>
      </c>
      <c r="E35" s="5" t="s">
        <v>2156</v>
      </c>
      <c r="F35" s="8" t="s">
        <v>1846</v>
      </c>
      <c r="G35" s="6">
        <v>44613</v>
      </c>
      <c r="H35" s="37" t="s">
        <v>1426</v>
      </c>
      <c r="I35" s="9" t="s">
        <v>936</v>
      </c>
      <c r="J35" s="9" t="s">
        <v>779</v>
      </c>
      <c r="K35" s="10">
        <v>61287226</v>
      </c>
      <c r="L35" s="36">
        <f t="shared" si="6"/>
        <v>61287226</v>
      </c>
      <c r="M35" s="36">
        <f t="shared" si="5"/>
        <v>61287226</v>
      </c>
      <c r="N35" s="9" t="s">
        <v>1427</v>
      </c>
      <c r="O35" s="9" t="s">
        <v>1428</v>
      </c>
      <c r="P35" s="37" t="s">
        <v>770</v>
      </c>
      <c r="Q35" s="68"/>
      <c r="R35" s="36">
        <f>K35/T35</f>
        <v>333082.75</v>
      </c>
      <c r="S35" s="10">
        <f t="shared" si="2"/>
        <v>0</v>
      </c>
      <c r="T35" s="10">
        <f t="shared" ref="T35:T66" si="7">U35+V35+W35</f>
        <v>184</v>
      </c>
      <c r="U35" s="10">
        <v>184</v>
      </c>
      <c r="V35" s="10"/>
      <c r="W35" s="10"/>
      <c r="X35" s="10" t="e">
        <f t="shared" si="3"/>
        <v>#DIV/0!</v>
      </c>
      <c r="Y35" s="10" t="e">
        <f t="shared" si="4"/>
        <v>#DIV/0!</v>
      </c>
      <c r="Z35" s="9" t="s">
        <v>780</v>
      </c>
      <c r="AA35" s="6">
        <v>44621</v>
      </c>
      <c r="AB35" s="6"/>
      <c r="AC35" s="6"/>
      <c r="AD35" s="9" t="s">
        <v>1489</v>
      </c>
    </row>
    <row r="36" spans="1:30" ht="94.5" x14ac:dyDescent="0.25">
      <c r="A36" s="4" t="s">
        <v>924</v>
      </c>
      <c r="B36" s="5" t="s">
        <v>923</v>
      </c>
      <c r="C36" s="6">
        <v>44589</v>
      </c>
      <c r="D36" s="37">
        <v>545</v>
      </c>
      <c r="E36" s="5" t="s">
        <v>604</v>
      </c>
      <c r="F36" s="9" t="s">
        <v>604</v>
      </c>
      <c r="G36" s="6" t="s">
        <v>604</v>
      </c>
      <c r="H36" s="37" t="s">
        <v>604</v>
      </c>
      <c r="I36" s="9" t="s">
        <v>604</v>
      </c>
      <c r="J36" s="9" t="s">
        <v>777</v>
      </c>
      <c r="K36" s="10"/>
      <c r="L36" s="36">
        <f t="shared" si="6"/>
        <v>0</v>
      </c>
      <c r="M36" s="36">
        <f t="shared" si="5"/>
        <v>0</v>
      </c>
      <c r="N36" s="9"/>
      <c r="O36" s="9"/>
      <c r="P36" s="37" t="s">
        <v>24</v>
      </c>
      <c r="Q36" s="68"/>
      <c r="R36" s="36">
        <f>K36/T36</f>
        <v>0</v>
      </c>
      <c r="S36" s="10">
        <f t="shared" si="2"/>
        <v>0</v>
      </c>
      <c r="T36" s="10">
        <f t="shared" si="7"/>
        <v>90</v>
      </c>
      <c r="U36" s="10">
        <v>90</v>
      </c>
      <c r="V36" s="10"/>
      <c r="W36" s="10"/>
      <c r="X36" s="10" t="e">
        <f t="shared" si="3"/>
        <v>#DIV/0!</v>
      </c>
      <c r="Y36" s="10" t="e">
        <f t="shared" si="4"/>
        <v>#DIV/0!</v>
      </c>
      <c r="Z36" s="9" t="s">
        <v>778</v>
      </c>
      <c r="AA36" s="6">
        <v>44640</v>
      </c>
      <c r="AB36" s="6"/>
      <c r="AC36" s="6"/>
      <c r="AD36" s="9"/>
    </row>
    <row r="37" spans="1:30" ht="94.5" x14ac:dyDescent="0.25">
      <c r="A37" s="4" t="s">
        <v>1066</v>
      </c>
      <c r="B37" s="5" t="s">
        <v>1083</v>
      </c>
      <c r="C37" s="6">
        <v>44599</v>
      </c>
      <c r="D37" s="37" t="s">
        <v>35</v>
      </c>
      <c r="E37" s="5" t="s">
        <v>2157</v>
      </c>
      <c r="F37" s="8" t="s">
        <v>1847</v>
      </c>
      <c r="G37" s="6">
        <v>44629</v>
      </c>
      <c r="H37" s="37" t="s">
        <v>1627</v>
      </c>
      <c r="I37" s="9" t="s">
        <v>585</v>
      </c>
      <c r="J37" s="9" t="s">
        <v>820</v>
      </c>
      <c r="K37" s="10">
        <v>583825579.20000005</v>
      </c>
      <c r="L37" s="36">
        <f t="shared" si="6"/>
        <v>583825579.20000005</v>
      </c>
      <c r="M37" s="36">
        <f t="shared" si="5"/>
        <v>583825579.20000005</v>
      </c>
      <c r="N37" s="9" t="s">
        <v>1629</v>
      </c>
      <c r="O37" s="9" t="s">
        <v>1630</v>
      </c>
      <c r="P37" s="37" t="s">
        <v>41</v>
      </c>
      <c r="Q37" s="68"/>
      <c r="R37" s="36">
        <f>K37/T37</f>
        <v>109.74000000000001</v>
      </c>
      <c r="S37" s="10">
        <f t="shared" si="2"/>
        <v>0</v>
      </c>
      <c r="T37" s="10">
        <f t="shared" si="7"/>
        <v>5320080</v>
      </c>
      <c r="U37" s="10">
        <v>1555560</v>
      </c>
      <c r="V37" s="10">
        <v>3764520</v>
      </c>
      <c r="W37" s="10"/>
      <c r="X37" s="10" t="e">
        <f t="shared" si="3"/>
        <v>#DIV/0!</v>
      </c>
      <c r="Y37" s="10" t="e">
        <f t="shared" si="4"/>
        <v>#DIV/0!</v>
      </c>
      <c r="Z37" s="9"/>
      <c r="AA37" s="6">
        <v>44652</v>
      </c>
      <c r="AB37" s="6">
        <v>44774</v>
      </c>
      <c r="AC37" s="6"/>
      <c r="AD37" s="9" t="s">
        <v>66</v>
      </c>
    </row>
    <row r="38" spans="1:30" ht="75" x14ac:dyDescent="0.25">
      <c r="A38" s="4" t="s">
        <v>1073</v>
      </c>
      <c r="B38" s="5" t="s">
        <v>1082</v>
      </c>
      <c r="C38" s="6">
        <v>44599</v>
      </c>
      <c r="D38" s="37">
        <v>1416</v>
      </c>
      <c r="E38" s="5" t="s">
        <v>2158</v>
      </c>
      <c r="F38" s="8" t="s">
        <v>1848</v>
      </c>
      <c r="G38" s="6">
        <v>44637</v>
      </c>
      <c r="H38" s="37" t="s">
        <v>2009</v>
      </c>
      <c r="I38" s="9" t="s">
        <v>76</v>
      </c>
      <c r="J38" s="9" t="s">
        <v>766</v>
      </c>
      <c r="K38" s="10">
        <v>717974400</v>
      </c>
      <c r="L38" s="36">
        <v>784149366</v>
      </c>
      <c r="M38" s="36">
        <f t="shared" si="5"/>
        <v>784149366</v>
      </c>
      <c r="N38" s="9" t="s">
        <v>2010</v>
      </c>
      <c r="O38" s="9" t="s">
        <v>2011</v>
      </c>
      <c r="P38" s="37" t="s">
        <v>41</v>
      </c>
      <c r="Q38" s="68">
        <v>1</v>
      </c>
      <c r="R38" s="36">
        <f>L38/T38</f>
        <v>85800</v>
      </c>
      <c r="S38" s="10">
        <f t="shared" si="2"/>
        <v>85800</v>
      </c>
      <c r="T38" s="10">
        <f t="shared" si="7"/>
        <v>9139.27</v>
      </c>
      <c r="U38" s="10">
        <v>9139.27</v>
      </c>
      <c r="V38" s="10"/>
      <c r="W38" s="10"/>
      <c r="X38" s="10">
        <f t="shared" si="3"/>
        <v>9139.27</v>
      </c>
      <c r="Y38" s="10">
        <f t="shared" si="4"/>
        <v>9140</v>
      </c>
      <c r="Z38" s="9"/>
      <c r="AA38" s="6">
        <v>44671</v>
      </c>
      <c r="AB38" s="6"/>
      <c r="AC38" s="6"/>
      <c r="AD38" s="9" t="s">
        <v>66</v>
      </c>
    </row>
    <row r="39" spans="1:30" ht="75" x14ac:dyDescent="0.25">
      <c r="A39" s="4" t="s">
        <v>1071</v>
      </c>
      <c r="B39" s="5" t="s">
        <v>1081</v>
      </c>
      <c r="C39" s="6">
        <v>44599</v>
      </c>
      <c r="D39" s="37" t="s">
        <v>35</v>
      </c>
      <c r="E39" s="5" t="s">
        <v>2159</v>
      </c>
      <c r="F39" s="8" t="s">
        <v>1897</v>
      </c>
      <c r="G39" s="6">
        <v>44629</v>
      </c>
      <c r="H39" s="37" t="s">
        <v>1628</v>
      </c>
      <c r="I39" s="9" t="s">
        <v>585</v>
      </c>
      <c r="J39" s="9" t="s">
        <v>813</v>
      </c>
      <c r="K39" s="10">
        <v>310688549.10000002</v>
      </c>
      <c r="L39" s="36">
        <f t="shared" si="6"/>
        <v>310688549.10000002</v>
      </c>
      <c r="M39" s="36">
        <f t="shared" ref="M39:M70" si="8">L39</f>
        <v>310688549.10000002</v>
      </c>
      <c r="N39" s="9" t="s">
        <v>1631</v>
      </c>
      <c r="O39" s="9" t="s">
        <v>1632</v>
      </c>
      <c r="P39" s="37" t="s">
        <v>41</v>
      </c>
      <c r="Q39" s="68"/>
      <c r="R39" s="36">
        <f>K39/T39</f>
        <v>89.37</v>
      </c>
      <c r="S39" s="10">
        <f t="shared" si="2"/>
        <v>0</v>
      </c>
      <c r="T39" s="10">
        <f t="shared" si="7"/>
        <v>3476430</v>
      </c>
      <c r="U39" s="10">
        <v>960210</v>
      </c>
      <c r="V39" s="10">
        <v>2516220</v>
      </c>
      <c r="W39" s="10"/>
      <c r="X39" s="10" t="e">
        <f t="shared" si="3"/>
        <v>#DIV/0!</v>
      </c>
      <c r="Y39" s="10" t="e">
        <f t="shared" si="4"/>
        <v>#DIV/0!</v>
      </c>
      <c r="Z39" s="9"/>
      <c r="AA39" s="6">
        <v>44652</v>
      </c>
      <c r="AB39" s="6">
        <v>44774</v>
      </c>
      <c r="AC39" s="6"/>
      <c r="AD39" s="9" t="s">
        <v>66</v>
      </c>
    </row>
    <row r="40" spans="1:30" ht="75" x14ac:dyDescent="0.25">
      <c r="A40" s="4" t="s">
        <v>1068</v>
      </c>
      <c r="B40" s="5" t="s">
        <v>1080</v>
      </c>
      <c r="C40" s="6">
        <v>44599</v>
      </c>
      <c r="D40" s="37" t="s">
        <v>35</v>
      </c>
      <c r="E40" s="5" t="s">
        <v>2160</v>
      </c>
      <c r="F40" s="8" t="s">
        <v>2012</v>
      </c>
      <c r="G40" s="6">
        <v>44637</v>
      </c>
      <c r="H40" s="37" t="s">
        <v>2013</v>
      </c>
      <c r="I40" s="9" t="s">
        <v>72</v>
      </c>
      <c r="J40" s="9" t="s">
        <v>2014</v>
      </c>
      <c r="K40" s="10">
        <v>862586620.55999994</v>
      </c>
      <c r="L40" s="36">
        <f t="shared" si="6"/>
        <v>862586620.55999994</v>
      </c>
      <c r="M40" s="36">
        <f t="shared" si="8"/>
        <v>862586620.55999994</v>
      </c>
      <c r="N40" s="9" t="s">
        <v>2015</v>
      </c>
      <c r="O40" s="9" t="s">
        <v>631</v>
      </c>
      <c r="P40" s="37" t="s">
        <v>41</v>
      </c>
      <c r="Q40" s="68"/>
      <c r="R40" s="36">
        <f>K40/T40</f>
        <v>2248.9899999999998</v>
      </c>
      <c r="S40" s="10">
        <f t="shared" si="2"/>
        <v>0</v>
      </c>
      <c r="T40" s="10">
        <f t="shared" si="7"/>
        <v>383544</v>
      </c>
      <c r="U40" s="10">
        <v>383544</v>
      </c>
      <c r="V40" s="10"/>
      <c r="W40" s="10"/>
      <c r="X40" s="10" t="e">
        <f t="shared" si="3"/>
        <v>#DIV/0!</v>
      </c>
      <c r="Y40" s="10" t="e">
        <f t="shared" si="4"/>
        <v>#DIV/0!</v>
      </c>
      <c r="Z40" s="9"/>
      <c r="AA40" s="6">
        <v>44652</v>
      </c>
      <c r="AB40" s="6"/>
      <c r="AC40" s="6"/>
      <c r="AD40" s="9" t="s">
        <v>66</v>
      </c>
    </row>
    <row r="41" spans="1:30" ht="75" x14ac:dyDescent="0.25">
      <c r="A41" s="4" t="s">
        <v>1048</v>
      </c>
      <c r="B41" s="5" t="s">
        <v>1079</v>
      </c>
      <c r="C41" s="6">
        <v>44599</v>
      </c>
      <c r="D41" s="37">
        <v>1416</v>
      </c>
      <c r="E41" s="5" t="s">
        <v>2161</v>
      </c>
      <c r="F41" s="8" t="s">
        <v>2016</v>
      </c>
      <c r="G41" s="6">
        <v>44637</v>
      </c>
      <c r="H41" s="37" t="s">
        <v>2017</v>
      </c>
      <c r="I41" s="9" t="s">
        <v>72</v>
      </c>
      <c r="J41" s="9" t="s">
        <v>836</v>
      </c>
      <c r="K41" s="10">
        <v>694979649</v>
      </c>
      <c r="L41" s="36">
        <v>697878933.25</v>
      </c>
      <c r="M41" s="36">
        <f t="shared" si="8"/>
        <v>697878933.25</v>
      </c>
      <c r="N41" s="9" t="s">
        <v>2018</v>
      </c>
      <c r="O41" s="9" t="s">
        <v>1621</v>
      </c>
      <c r="P41" s="37" t="s">
        <v>41</v>
      </c>
      <c r="Q41" s="68">
        <v>21</v>
      </c>
      <c r="R41" s="36">
        <f>L41/T41</f>
        <v>14142.85</v>
      </c>
      <c r="S41" s="10">
        <f t="shared" si="2"/>
        <v>296999.85000000003</v>
      </c>
      <c r="T41" s="10">
        <f t="shared" si="7"/>
        <v>49345</v>
      </c>
      <c r="U41" s="10">
        <v>49345</v>
      </c>
      <c r="V41" s="10"/>
      <c r="W41" s="10"/>
      <c r="X41" s="10">
        <f t="shared" si="3"/>
        <v>2349.7619047619046</v>
      </c>
      <c r="Y41" s="10">
        <f t="shared" si="4"/>
        <v>2350</v>
      </c>
      <c r="Z41" s="9"/>
      <c r="AA41" s="6">
        <v>44743</v>
      </c>
      <c r="AB41" s="6"/>
      <c r="AC41" s="6"/>
      <c r="AD41" s="9" t="s">
        <v>66</v>
      </c>
    </row>
    <row r="42" spans="1:30" ht="94.5" x14ac:dyDescent="0.25">
      <c r="A42" s="4" t="s">
        <v>1047</v>
      </c>
      <c r="B42" s="5" t="s">
        <v>1078</v>
      </c>
      <c r="C42" s="6">
        <v>44599</v>
      </c>
      <c r="D42" s="37" t="s">
        <v>35</v>
      </c>
      <c r="E42" s="5" t="s">
        <v>1899</v>
      </c>
      <c r="F42" s="8" t="s">
        <v>1898</v>
      </c>
      <c r="G42" s="6">
        <v>44630</v>
      </c>
      <c r="H42" s="5" t="s">
        <v>1705</v>
      </c>
      <c r="I42" s="9" t="s">
        <v>585</v>
      </c>
      <c r="J42" s="9" t="s">
        <v>931</v>
      </c>
      <c r="K42" s="10">
        <v>1042883730</v>
      </c>
      <c r="L42" s="36">
        <f t="shared" si="6"/>
        <v>1042883730</v>
      </c>
      <c r="M42" s="36">
        <f t="shared" si="8"/>
        <v>1042883730</v>
      </c>
      <c r="N42" s="9" t="s">
        <v>1706</v>
      </c>
      <c r="O42" s="9" t="s">
        <v>1707</v>
      </c>
      <c r="P42" s="37" t="s">
        <v>41</v>
      </c>
      <c r="Q42" s="68"/>
      <c r="R42" s="36">
        <f>K42/T42</f>
        <v>180.6</v>
      </c>
      <c r="S42" s="10">
        <f t="shared" si="2"/>
        <v>0</v>
      </c>
      <c r="T42" s="10">
        <f t="shared" si="7"/>
        <v>5774550</v>
      </c>
      <c r="U42" s="10">
        <v>1417920</v>
      </c>
      <c r="V42" s="10">
        <v>4356630</v>
      </c>
      <c r="W42" s="10"/>
      <c r="X42" s="10" t="e">
        <f t="shared" si="3"/>
        <v>#DIV/0!</v>
      </c>
      <c r="Y42" s="10" t="e">
        <f t="shared" si="4"/>
        <v>#DIV/0!</v>
      </c>
      <c r="Z42" s="9"/>
      <c r="AA42" s="6">
        <v>44652</v>
      </c>
      <c r="AB42" s="6">
        <v>44774</v>
      </c>
      <c r="AC42" s="6"/>
      <c r="AD42" s="9" t="s">
        <v>66</v>
      </c>
    </row>
    <row r="43" spans="1:30" ht="78.75" x14ac:dyDescent="0.25">
      <c r="A43" s="4" t="s">
        <v>1052</v>
      </c>
      <c r="B43" s="5" t="s">
        <v>1077</v>
      </c>
      <c r="C43" s="6">
        <v>44599</v>
      </c>
      <c r="D43" s="37" t="s">
        <v>35</v>
      </c>
      <c r="E43" s="5" t="s">
        <v>2162</v>
      </c>
      <c r="F43" s="8" t="s">
        <v>1902</v>
      </c>
      <c r="G43" s="6">
        <v>44636</v>
      </c>
      <c r="H43" s="37" t="s">
        <v>1903</v>
      </c>
      <c r="I43" s="9" t="s">
        <v>585</v>
      </c>
      <c r="J43" s="13" t="s">
        <v>824</v>
      </c>
      <c r="K43" s="10">
        <v>662615323.70000005</v>
      </c>
      <c r="L43" s="36">
        <f t="shared" si="6"/>
        <v>662615323.70000005</v>
      </c>
      <c r="M43" s="36">
        <f t="shared" si="8"/>
        <v>662615323.70000005</v>
      </c>
      <c r="N43" s="9" t="s">
        <v>1904</v>
      </c>
      <c r="O43" s="9" t="s">
        <v>1905</v>
      </c>
      <c r="P43" s="37" t="s">
        <v>41</v>
      </c>
      <c r="Q43" s="68"/>
      <c r="R43" s="36">
        <f>K43/T43</f>
        <v>27.830000000000002</v>
      </c>
      <c r="S43" s="10">
        <f t="shared" si="2"/>
        <v>0</v>
      </c>
      <c r="T43" s="10">
        <f t="shared" si="7"/>
        <v>23809390</v>
      </c>
      <c r="U43" s="10">
        <v>13683540</v>
      </c>
      <c r="V43" s="10">
        <v>10125850</v>
      </c>
      <c r="W43" s="10"/>
      <c r="X43" s="10" t="e">
        <f t="shared" si="3"/>
        <v>#DIV/0!</v>
      </c>
      <c r="Y43" s="10" t="e">
        <f t="shared" si="4"/>
        <v>#DIV/0!</v>
      </c>
      <c r="Z43" s="9"/>
      <c r="AA43" s="6">
        <v>44682</v>
      </c>
      <c r="AB43" s="6">
        <v>44774</v>
      </c>
      <c r="AC43" s="6"/>
      <c r="AD43" s="9" t="s">
        <v>66</v>
      </c>
    </row>
    <row r="44" spans="1:30" ht="75" x14ac:dyDescent="0.25">
      <c r="A44" s="4" t="s">
        <v>1074</v>
      </c>
      <c r="B44" s="5" t="s">
        <v>1076</v>
      </c>
      <c r="C44" s="6">
        <v>44599</v>
      </c>
      <c r="D44" s="37">
        <v>1416</v>
      </c>
      <c r="E44" s="5" t="s">
        <v>1901</v>
      </c>
      <c r="F44" s="8" t="s">
        <v>1900</v>
      </c>
      <c r="G44" s="6">
        <v>44629</v>
      </c>
      <c r="H44" s="5" t="s">
        <v>1633</v>
      </c>
      <c r="I44" s="9" t="s">
        <v>1634</v>
      </c>
      <c r="J44" s="9" t="s">
        <v>772</v>
      </c>
      <c r="K44" s="10">
        <v>323986724.45999998</v>
      </c>
      <c r="L44" s="36">
        <f t="shared" si="6"/>
        <v>323986724.45999998</v>
      </c>
      <c r="M44" s="36">
        <f t="shared" si="8"/>
        <v>323986724.45999998</v>
      </c>
      <c r="N44" s="9" t="s">
        <v>1635</v>
      </c>
      <c r="O44" s="9" t="s">
        <v>126</v>
      </c>
      <c r="P44" s="37" t="s">
        <v>24</v>
      </c>
      <c r="Q44" s="68"/>
      <c r="R44" s="36">
        <f>K44/T44</f>
        <v>50773.659999999996</v>
      </c>
      <c r="S44" s="10">
        <f t="shared" si="2"/>
        <v>0</v>
      </c>
      <c r="T44" s="10">
        <f t="shared" si="7"/>
        <v>6381</v>
      </c>
      <c r="U44" s="10">
        <v>6381</v>
      </c>
      <c r="V44" s="10"/>
      <c r="W44" s="10"/>
      <c r="X44" s="10" t="e">
        <f t="shared" si="3"/>
        <v>#DIV/0!</v>
      </c>
      <c r="Y44" s="10" t="e">
        <f t="shared" si="4"/>
        <v>#DIV/0!</v>
      </c>
      <c r="Z44" s="9"/>
      <c r="AA44" s="6">
        <v>44635</v>
      </c>
      <c r="AB44" s="6"/>
      <c r="AC44" s="6"/>
      <c r="AD44" s="9" t="s">
        <v>1489</v>
      </c>
    </row>
    <row r="45" spans="1:30" ht="75" x14ac:dyDescent="0.25">
      <c r="A45" s="4" t="s">
        <v>1045</v>
      </c>
      <c r="B45" s="5" t="s">
        <v>1075</v>
      </c>
      <c r="C45" s="6">
        <v>44599</v>
      </c>
      <c r="D45" s="37">
        <v>1416</v>
      </c>
      <c r="E45" s="5" t="s">
        <v>2164</v>
      </c>
      <c r="F45" s="8" t="s">
        <v>2163</v>
      </c>
      <c r="G45" s="6">
        <v>44638</v>
      </c>
      <c r="H45" s="37" t="s">
        <v>2025</v>
      </c>
      <c r="I45" s="9" t="s">
        <v>73</v>
      </c>
      <c r="J45" s="9" t="s">
        <v>782</v>
      </c>
      <c r="K45" s="10">
        <v>558447946.55999994</v>
      </c>
      <c r="L45" s="36">
        <f t="shared" si="6"/>
        <v>558447946.55999994</v>
      </c>
      <c r="M45" s="36">
        <f t="shared" si="8"/>
        <v>558447946.55999994</v>
      </c>
      <c r="N45" s="9" t="s">
        <v>1515</v>
      </c>
      <c r="O45" s="9" t="s">
        <v>653</v>
      </c>
      <c r="P45" s="37" t="s">
        <v>41</v>
      </c>
      <c r="Q45" s="68"/>
      <c r="R45" s="36">
        <f>K45/T45</f>
        <v>69666.659999999989</v>
      </c>
      <c r="S45" s="10">
        <f t="shared" si="2"/>
        <v>0</v>
      </c>
      <c r="T45" s="10">
        <f t="shared" si="7"/>
        <v>8016</v>
      </c>
      <c r="U45" s="10">
        <v>8016</v>
      </c>
      <c r="V45" s="10"/>
      <c r="W45" s="10"/>
      <c r="X45" s="10" t="e">
        <f t="shared" si="3"/>
        <v>#DIV/0!</v>
      </c>
      <c r="Y45" s="10" t="e">
        <f t="shared" si="4"/>
        <v>#DIV/0!</v>
      </c>
      <c r="Z45" s="9"/>
      <c r="AA45" s="6">
        <v>44652</v>
      </c>
      <c r="AB45" s="6"/>
      <c r="AC45" s="6"/>
      <c r="AD45" s="9" t="s">
        <v>66</v>
      </c>
    </row>
    <row r="46" spans="1:30" ht="75" x14ac:dyDescent="0.25">
      <c r="A46" s="4" t="s">
        <v>1058</v>
      </c>
      <c r="B46" s="5" t="s">
        <v>1097</v>
      </c>
      <c r="C46" s="6">
        <v>44599</v>
      </c>
      <c r="D46" s="37" t="s">
        <v>35</v>
      </c>
      <c r="E46" s="5" t="s">
        <v>1907</v>
      </c>
      <c r="F46" s="8" t="s">
        <v>1906</v>
      </c>
      <c r="G46" s="6">
        <v>44622</v>
      </c>
      <c r="H46" s="37" t="s">
        <v>1504</v>
      </c>
      <c r="I46" s="9" t="s">
        <v>72</v>
      </c>
      <c r="J46" s="9" t="s">
        <v>838</v>
      </c>
      <c r="K46" s="10">
        <v>62240824.799999997</v>
      </c>
      <c r="L46" s="36">
        <f t="shared" si="6"/>
        <v>62240824.799999997</v>
      </c>
      <c r="M46" s="36">
        <f t="shared" si="8"/>
        <v>62240824.799999997</v>
      </c>
      <c r="N46" s="9" t="s">
        <v>1503</v>
      </c>
      <c r="O46" s="9" t="s">
        <v>631</v>
      </c>
      <c r="P46" s="37" t="s">
        <v>41</v>
      </c>
      <c r="Q46" s="68"/>
      <c r="R46" s="36">
        <f>K46/T46</f>
        <v>7.8599999999999994</v>
      </c>
      <c r="S46" s="10">
        <f t="shared" si="2"/>
        <v>0</v>
      </c>
      <c r="T46" s="10">
        <f t="shared" si="7"/>
        <v>7918680</v>
      </c>
      <c r="U46" s="10">
        <v>4549320</v>
      </c>
      <c r="V46" s="10">
        <v>3369360</v>
      </c>
      <c r="W46" s="10"/>
      <c r="X46" s="10" t="e">
        <f t="shared" si="3"/>
        <v>#DIV/0!</v>
      </c>
      <c r="Y46" s="10" t="e">
        <f t="shared" si="4"/>
        <v>#DIV/0!</v>
      </c>
      <c r="Z46" s="9"/>
      <c r="AA46" s="6">
        <v>44652</v>
      </c>
      <c r="AB46" s="6">
        <v>44774</v>
      </c>
      <c r="AC46" s="6"/>
      <c r="AD46" s="9" t="s">
        <v>66</v>
      </c>
    </row>
    <row r="47" spans="1:30" ht="157.5" x14ac:dyDescent="0.25">
      <c r="A47" s="4" t="s">
        <v>1072</v>
      </c>
      <c r="B47" s="5" t="s">
        <v>1096</v>
      </c>
      <c r="C47" s="6">
        <v>44599</v>
      </c>
      <c r="D47" s="37" t="s">
        <v>1488</v>
      </c>
      <c r="E47" s="5" t="s">
        <v>1909</v>
      </c>
      <c r="F47" s="8" t="s">
        <v>1908</v>
      </c>
      <c r="G47" s="6">
        <v>44623</v>
      </c>
      <c r="H47" s="37" t="s">
        <v>1529</v>
      </c>
      <c r="I47" s="9" t="s">
        <v>1530</v>
      </c>
      <c r="J47" s="9" t="s">
        <v>767</v>
      </c>
      <c r="K47" s="10">
        <v>68944737.599999994</v>
      </c>
      <c r="L47" s="36">
        <f t="shared" si="6"/>
        <v>68944737.599999994</v>
      </c>
      <c r="M47" s="36">
        <f t="shared" si="8"/>
        <v>68944737.599999994</v>
      </c>
      <c r="N47" s="9" t="s">
        <v>1531</v>
      </c>
      <c r="O47" s="9" t="s">
        <v>1532</v>
      </c>
      <c r="P47" s="37" t="s">
        <v>41</v>
      </c>
      <c r="Q47" s="68"/>
      <c r="R47" s="36">
        <f>K47/T47</f>
        <v>32.4</v>
      </c>
      <c r="S47" s="10">
        <f t="shared" si="2"/>
        <v>0</v>
      </c>
      <c r="T47" s="10">
        <f t="shared" si="7"/>
        <v>2127924</v>
      </c>
      <c r="U47" s="10">
        <v>2127924</v>
      </c>
      <c r="V47" s="10"/>
      <c r="W47" s="10"/>
      <c r="X47" s="10" t="e">
        <f t="shared" si="3"/>
        <v>#DIV/0!</v>
      </c>
      <c r="Y47" s="10" t="e">
        <f t="shared" si="4"/>
        <v>#DIV/0!</v>
      </c>
      <c r="Z47" s="9"/>
      <c r="AA47" s="6">
        <v>44743</v>
      </c>
      <c r="AB47" s="6"/>
      <c r="AC47" s="6"/>
      <c r="AD47" s="9" t="s">
        <v>66</v>
      </c>
    </row>
    <row r="48" spans="1:30" ht="75" x14ac:dyDescent="0.25">
      <c r="A48" s="4" t="s">
        <v>1054</v>
      </c>
      <c r="B48" s="5" t="s">
        <v>1095</v>
      </c>
      <c r="C48" s="6">
        <v>44599</v>
      </c>
      <c r="D48" s="37" t="s">
        <v>35</v>
      </c>
      <c r="E48" s="5" t="s">
        <v>1911</v>
      </c>
      <c r="F48" s="8" t="s">
        <v>1910</v>
      </c>
      <c r="G48" s="6">
        <v>44622</v>
      </c>
      <c r="H48" s="5" t="s">
        <v>1505</v>
      </c>
      <c r="I48" s="9" t="s">
        <v>76</v>
      </c>
      <c r="J48" s="9" t="s">
        <v>932</v>
      </c>
      <c r="K48" s="10">
        <v>41124002.399999999</v>
      </c>
      <c r="L48" s="36">
        <f t="shared" ref="L48:L79" si="9">K48</f>
        <v>41124002.399999999</v>
      </c>
      <c r="M48" s="36">
        <f t="shared" si="8"/>
        <v>41124002.399999999</v>
      </c>
      <c r="N48" s="9" t="s">
        <v>1512</v>
      </c>
      <c r="O48" s="9" t="s">
        <v>705</v>
      </c>
      <c r="P48" s="37" t="s">
        <v>41</v>
      </c>
      <c r="Q48" s="68"/>
      <c r="R48" s="36">
        <f>K48/T48</f>
        <v>160.29</v>
      </c>
      <c r="S48" s="10">
        <f t="shared" si="2"/>
        <v>0</v>
      </c>
      <c r="T48" s="10">
        <f t="shared" si="7"/>
        <v>256560</v>
      </c>
      <c r="U48" s="10">
        <v>194880</v>
      </c>
      <c r="V48" s="10">
        <v>61680</v>
      </c>
      <c r="W48" s="10"/>
      <c r="X48" s="10" t="e">
        <f t="shared" si="3"/>
        <v>#DIV/0!</v>
      </c>
      <c r="Y48" s="10" t="e">
        <f t="shared" si="4"/>
        <v>#DIV/0!</v>
      </c>
      <c r="Z48" s="9"/>
      <c r="AA48" s="6">
        <v>44713</v>
      </c>
      <c r="AB48" s="6">
        <v>44880</v>
      </c>
      <c r="AC48" s="6"/>
      <c r="AD48" s="9" t="s">
        <v>66</v>
      </c>
    </row>
    <row r="49" spans="1:30" ht="75" x14ac:dyDescent="0.25">
      <c r="A49" s="4" t="s">
        <v>1067</v>
      </c>
      <c r="B49" s="5" t="s">
        <v>1094</v>
      </c>
      <c r="C49" s="6">
        <v>44599</v>
      </c>
      <c r="D49" s="37" t="s">
        <v>35</v>
      </c>
      <c r="E49" s="5" t="s">
        <v>1913</v>
      </c>
      <c r="F49" s="8" t="s">
        <v>1912</v>
      </c>
      <c r="G49" s="6">
        <v>44622</v>
      </c>
      <c r="H49" s="5" t="s">
        <v>1511</v>
      </c>
      <c r="I49" s="9" t="s">
        <v>76</v>
      </c>
      <c r="J49" s="9" t="s">
        <v>818</v>
      </c>
      <c r="K49" s="10">
        <v>148929694.47999999</v>
      </c>
      <c r="L49" s="36">
        <f t="shared" si="9"/>
        <v>148929694.47999999</v>
      </c>
      <c r="M49" s="36">
        <f t="shared" si="8"/>
        <v>148929694.47999999</v>
      </c>
      <c r="N49" s="9" t="s">
        <v>1514</v>
      </c>
      <c r="O49" s="9" t="s">
        <v>631</v>
      </c>
      <c r="P49" s="37" t="s">
        <v>41</v>
      </c>
      <c r="Q49" s="68"/>
      <c r="R49" s="36">
        <f>K49/T49</f>
        <v>1492.82</v>
      </c>
      <c r="S49" s="10">
        <f t="shared" si="2"/>
        <v>0</v>
      </c>
      <c r="T49" s="10">
        <f t="shared" si="7"/>
        <v>99764</v>
      </c>
      <c r="U49" s="10">
        <v>99764</v>
      </c>
      <c r="V49" s="10"/>
      <c r="W49" s="10"/>
      <c r="X49" s="10" t="e">
        <f t="shared" si="3"/>
        <v>#DIV/0!</v>
      </c>
      <c r="Y49" s="10" t="e">
        <f t="shared" si="4"/>
        <v>#DIV/0!</v>
      </c>
      <c r="Z49" s="9"/>
      <c r="AA49" s="6">
        <v>44652</v>
      </c>
      <c r="AB49" s="6"/>
      <c r="AC49" s="6"/>
      <c r="AD49" s="9" t="s">
        <v>66</v>
      </c>
    </row>
    <row r="50" spans="1:30" ht="75" x14ac:dyDescent="0.25">
      <c r="A50" s="4" t="s">
        <v>1059</v>
      </c>
      <c r="B50" s="5" t="s">
        <v>1093</v>
      </c>
      <c r="C50" s="6">
        <v>44599</v>
      </c>
      <c r="D50" s="37" t="s">
        <v>35</v>
      </c>
      <c r="E50" s="5" t="s">
        <v>1915</v>
      </c>
      <c r="F50" s="8" t="s">
        <v>1914</v>
      </c>
      <c r="G50" s="6">
        <v>44623</v>
      </c>
      <c r="H50" s="5" t="s">
        <v>1533</v>
      </c>
      <c r="I50" s="9" t="s">
        <v>585</v>
      </c>
      <c r="J50" s="9" t="s">
        <v>826</v>
      </c>
      <c r="K50" s="10">
        <v>3358649</v>
      </c>
      <c r="L50" s="36">
        <f t="shared" si="9"/>
        <v>3358649</v>
      </c>
      <c r="M50" s="36">
        <f t="shared" si="8"/>
        <v>3358649</v>
      </c>
      <c r="N50" s="9" t="s">
        <v>1535</v>
      </c>
      <c r="O50" s="9" t="s">
        <v>807</v>
      </c>
      <c r="P50" s="37" t="s">
        <v>24</v>
      </c>
      <c r="Q50" s="68"/>
      <c r="R50" s="36">
        <f>K50/T50</f>
        <v>0.95</v>
      </c>
      <c r="S50" s="10">
        <f t="shared" si="2"/>
        <v>0</v>
      </c>
      <c r="T50" s="10">
        <f t="shared" si="7"/>
        <v>3535420</v>
      </c>
      <c r="U50" s="10">
        <v>2031840</v>
      </c>
      <c r="V50" s="10">
        <v>1503580</v>
      </c>
      <c r="W50" s="10"/>
      <c r="X50" s="10" t="e">
        <f t="shared" si="3"/>
        <v>#DIV/0!</v>
      </c>
      <c r="Y50" s="10" t="e">
        <f t="shared" si="4"/>
        <v>#DIV/0!</v>
      </c>
      <c r="Z50" s="9"/>
      <c r="AA50" s="6">
        <v>44652</v>
      </c>
      <c r="AB50" s="6">
        <v>44774</v>
      </c>
      <c r="AC50" s="6"/>
      <c r="AD50" s="9" t="s">
        <v>66</v>
      </c>
    </row>
    <row r="51" spans="1:30" ht="110.25" customHeight="1" x14ac:dyDescent="0.25">
      <c r="A51" s="4" t="s">
        <v>1064</v>
      </c>
      <c r="B51" s="5" t="s">
        <v>1092</v>
      </c>
      <c r="C51" s="6">
        <v>44599</v>
      </c>
      <c r="D51" s="37">
        <v>1416</v>
      </c>
      <c r="E51" s="5" t="s">
        <v>1917</v>
      </c>
      <c r="F51" s="8" t="s">
        <v>1916</v>
      </c>
      <c r="G51" s="6">
        <v>44622</v>
      </c>
      <c r="H51" s="5" t="s">
        <v>1506</v>
      </c>
      <c r="I51" s="9" t="s">
        <v>73</v>
      </c>
      <c r="J51" s="9" t="s">
        <v>781</v>
      </c>
      <c r="K51" s="10">
        <v>32394996.899999999</v>
      </c>
      <c r="L51" s="36">
        <f t="shared" si="9"/>
        <v>32394996.899999999</v>
      </c>
      <c r="M51" s="36">
        <f t="shared" si="8"/>
        <v>32394996.899999999</v>
      </c>
      <c r="N51" s="9" t="s">
        <v>1515</v>
      </c>
      <c r="O51" s="9" t="s">
        <v>653</v>
      </c>
      <c r="P51" s="37" t="s">
        <v>41</v>
      </c>
      <c r="Q51" s="68"/>
      <c r="R51" s="36">
        <f>K51/T51</f>
        <v>69666.66</v>
      </c>
      <c r="S51" s="10">
        <f t="shared" si="2"/>
        <v>0</v>
      </c>
      <c r="T51" s="10">
        <f t="shared" si="7"/>
        <v>465</v>
      </c>
      <c r="U51" s="10">
        <v>465</v>
      </c>
      <c r="V51" s="10"/>
      <c r="W51" s="10"/>
      <c r="X51" s="10" t="e">
        <f t="shared" si="3"/>
        <v>#DIV/0!</v>
      </c>
      <c r="Y51" s="10" t="e">
        <f t="shared" si="4"/>
        <v>#DIV/0!</v>
      </c>
      <c r="Z51" s="9"/>
      <c r="AA51" s="6">
        <v>44652</v>
      </c>
      <c r="AB51" s="6">
        <v>44743</v>
      </c>
      <c r="AC51" s="6"/>
      <c r="AD51" s="9" t="s">
        <v>66</v>
      </c>
    </row>
    <row r="52" spans="1:30" ht="75" x14ac:dyDescent="0.2">
      <c r="A52" s="4" t="s">
        <v>1051</v>
      </c>
      <c r="B52" s="5" t="s">
        <v>1091</v>
      </c>
      <c r="C52" s="6">
        <v>44599</v>
      </c>
      <c r="D52" s="37" t="s">
        <v>35</v>
      </c>
      <c r="E52" s="5" t="s">
        <v>1919</v>
      </c>
      <c r="F52" s="8" t="s">
        <v>1918</v>
      </c>
      <c r="G52" s="6">
        <v>44622</v>
      </c>
      <c r="H52" s="5" t="s">
        <v>1507</v>
      </c>
      <c r="I52" s="14" t="s">
        <v>72</v>
      </c>
      <c r="J52" s="15" t="s">
        <v>812</v>
      </c>
      <c r="K52" s="10">
        <v>169174882.80000001</v>
      </c>
      <c r="L52" s="36">
        <f t="shared" si="9"/>
        <v>169174882.80000001</v>
      </c>
      <c r="M52" s="36">
        <f t="shared" si="8"/>
        <v>169174882.80000001</v>
      </c>
      <c r="N52" s="9" t="s">
        <v>34</v>
      </c>
      <c r="O52" s="9" t="s">
        <v>1513</v>
      </c>
      <c r="P52" s="37" t="s">
        <v>41</v>
      </c>
      <c r="Q52" s="68"/>
      <c r="R52" s="36">
        <f>K52/T52</f>
        <v>127.82000000000001</v>
      </c>
      <c r="S52" s="10">
        <f t="shared" si="2"/>
        <v>0</v>
      </c>
      <c r="T52" s="10">
        <f t="shared" si="7"/>
        <v>1323540</v>
      </c>
      <c r="U52" s="10">
        <v>323460</v>
      </c>
      <c r="V52" s="10">
        <v>1000080</v>
      </c>
      <c r="W52" s="10"/>
      <c r="X52" s="10" t="e">
        <f t="shared" si="3"/>
        <v>#DIV/0!</v>
      </c>
      <c r="Y52" s="10" t="e">
        <f t="shared" si="4"/>
        <v>#DIV/0!</v>
      </c>
      <c r="Z52" s="9"/>
      <c r="AA52" s="6">
        <v>44652</v>
      </c>
      <c r="AB52" s="6">
        <v>44743</v>
      </c>
      <c r="AC52" s="6"/>
      <c r="AD52" s="9" t="s">
        <v>66</v>
      </c>
    </row>
    <row r="53" spans="1:30" ht="75" x14ac:dyDescent="0.25">
      <c r="A53" s="4" t="s">
        <v>1050</v>
      </c>
      <c r="B53" s="5" t="s">
        <v>1090</v>
      </c>
      <c r="C53" s="6">
        <v>44599</v>
      </c>
      <c r="D53" s="37" t="s">
        <v>35</v>
      </c>
      <c r="E53" s="5" t="s">
        <v>1921</v>
      </c>
      <c r="F53" s="8" t="s">
        <v>1920</v>
      </c>
      <c r="G53" s="6">
        <v>44622</v>
      </c>
      <c r="H53" s="5" t="s">
        <v>1508</v>
      </c>
      <c r="I53" s="14" t="s">
        <v>72</v>
      </c>
      <c r="J53" s="9" t="s">
        <v>825</v>
      </c>
      <c r="K53" s="10">
        <v>81586985.480000004</v>
      </c>
      <c r="L53" s="36">
        <f t="shared" si="9"/>
        <v>81586985.480000004</v>
      </c>
      <c r="M53" s="36">
        <f t="shared" si="8"/>
        <v>81586985.480000004</v>
      </c>
      <c r="N53" s="9" t="s">
        <v>1516</v>
      </c>
      <c r="O53" s="9" t="s">
        <v>631</v>
      </c>
      <c r="P53" s="37"/>
      <c r="Q53" s="68"/>
      <c r="R53" s="36">
        <f>K53/T53</f>
        <v>2910.9100000000003</v>
      </c>
      <c r="S53" s="10">
        <f t="shared" si="2"/>
        <v>0</v>
      </c>
      <c r="T53" s="10">
        <f t="shared" si="7"/>
        <v>28028</v>
      </c>
      <c r="U53" s="10">
        <v>28028</v>
      </c>
      <c r="V53" s="10"/>
      <c r="W53" s="10"/>
      <c r="X53" s="10" t="e">
        <f t="shared" si="3"/>
        <v>#DIV/0!</v>
      </c>
      <c r="Y53" s="10" t="e">
        <f t="shared" si="4"/>
        <v>#DIV/0!</v>
      </c>
      <c r="Z53" s="9"/>
      <c r="AA53" s="6">
        <v>44652</v>
      </c>
      <c r="AB53" s="6"/>
      <c r="AC53" s="6"/>
      <c r="AD53" s="9" t="s">
        <v>66</v>
      </c>
    </row>
    <row r="54" spans="1:30" ht="75" x14ac:dyDescent="0.25">
      <c r="A54" s="4" t="s">
        <v>1046</v>
      </c>
      <c r="B54" s="5" t="s">
        <v>1089</v>
      </c>
      <c r="C54" s="6">
        <v>44599</v>
      </c>
      <c r="D54" s="37" t="s">
        <v>35</v>
      </c>
      <c r="E54" s="5" t="s">
        <v>1923</v>
      </c>
      <c r="F54" s="8" t="s">
        <v>1922</v>
      </c>
      <c r="G54" s="6">
        <v>44623</v>
      </c>
      <c r="H54" s="5" t="s">
        <v>1534</v>
      </c>
      <c r="I54" s="14" t="s">
        <v>585</v>
      </c>
      <c r="J54" s="9" t="s">
        <v>815</v>
      </c>
      <c r="K54" s="10">
        <v>3142560.48</v>
      </c>
      <c r="L54" s="36">
        <f t="shared" si="9"/>
        <v>3142560.48</v>
      </c>
      <c r="M54" s="36">
        <f t="shared" si="8"/>
        <v>3142560.48</v>
      </c>
      <c r="N54" s="9" t="s">
        <v>1536</v>
      </c>
      <c r="O54" s="9" t="s">
        <v>807</v>
      </c>
      <c r="P54" s="37" t="s">
        <v>24</v>
      </c>
      <c r="Q54" s="68"/>
      <c r="R54" s="36">
        <f>K54/T54</f>
        <v>0.48</v>
      </c>
      <c r="S54" s="10">
        <f t="shared" si="2"/>
        <v>0</v>
      </c>
      <c r="T54" s="10">
        <f t="shared" si="7"/>
        <v>6547001</v>
      </c>
      <c r="U54" s="10">
        <v>2126158</v>
      </c>
      <c r="V54" s="10">
        <v>4420843</v>
      </c>
      <c r="W54" s="10"/>
      <c r="X54" s="10" t="e">
        <f t="shared" si="3"/>
        <v>#DIV/0!</v>
      </c>
      <c r="Y54" s="10" t="e">
        <f t="shared" si="4"/>
        <v>#DIV/0!</v>
      </c>
      <c r="Z54" s="9"/>
      <c r="AA54" s="6">
        <v>44652</v>
      </c>
      <c r="AB54" s="6">
        <v>44743</v>
      </c>
      <c r="AC54" s="6"/>
      <c r="AD54" s="9" t="s">
        <v>66</v>
      </c>
    </row>
    <row r="55" spans="1:30" ht="47.25" x14ac:dyDescent="0.25">
      <c r="A55" s="4" t="s">
        <v>1053</v>
      </c>
      <c r="B55" s="5" t="s">
        <v>1134</v>
      </c>
      <c r="C55" s="6">
        <v>44600</v>
      </c>
      <c r="D55" s="37">
        <v>1688</v>
      </c>
      <c r="E55" s="5" t="s">
        <v>604</v>
      </c>
      <c r="F55" s="9" t="s">
        <v>604</v>
      </c>
      <c r="G55" s="6" t="s">
        <v>604</v>
      </c>
      <c r="H55" s="37" t="s">
        <v>604</v>
      </c>
      <c r="I55" s="9" t="s">
        <v>604</v>
      </c>
      <c r="J55" s="9" t="s">
        <v>774</v>
      </c>
      <c r="K55" s="10">
        <v>0</v>
      </c>
      <c r="L55" s="36">
        <f t="shared" si="9"/>
        <v>0</v>
      </c>
      <c r="M55" s="36">
        <f t="shared" si="8"/>
        <v>0</v>
      </c>
      <c r="N55" s="9"/>
      <c r="O55" s="9"/>
      <c r="P55" s="37" t="s">
        <v>555</v>
      </c>
      <c r="Q55" s="68"/>
      <c r="R55" s="36">
        <f>K55/T55</f>
        <v>0</v>
      </c>
      <c r="S55" s="10">
        <f t="shared" si="2"/>
        <v>0</v>
      </c>
      <c r="T55" s="10">
        <f t="shared" si="7"/>
        <v>6062870</v>
      </c>
      <c r="U55" s="10">
        <v>1200000</v>
      </c>
      <c r="V55" s="10">
        <v>1832800</v>
      </c>
      <c r="W55" s="10">
        <v>3030070</v>
      </c>
      <c r="X55" s="10" t="e">
        <f t="shared" si="3"/>
        <v>#DIV/0!</v>
      </c>
      <c r="Y55" s="10" t="e">
        <f t="shared" si="4"/>
        <v>#DIV/0!</v>
      </c>
      <c r="Z55" s="9"/>
      <c r="AA55" s="6">
        <v>44682</v>
      </c>
      <c r="AB55" s="6">
        <v>44743</v>
      </c>
      <c r="AC55" s="6">
        <v>44880</v>
      </c>
      <c r="AD55" s="9"/>
    </row>
    <row r="56" spans="1:30" ht="75" x14ac:dyDescent="0.25">
      <c r="A56" s="4" t="s">
        <v>1055</v>
      </c>
      <c r="B56" s="5" t="s">
        <v>1133</v>
      </c>
      <c r="C56" s="6">
        <v>44600</v>
      </c>
      <c r="D56" s="37" t="s">
        <v>35</v>
      </c>
      <c r="E56" s="5" t="s">
        <v>1925</v>
      </c>
      <c r="F56" s="8" t="s">
        <v>1924</v>
      </c>
      <c r="G56" s="6">
        <v>44622</v>
      </c>
      <c r="H56" s="5" t="s">
        <v>1509</v>
      </c>
      <c r="I56" s="9" t="s">
        <v>72</v>
      </c>
      <c r="J56" s="9" t="s">
        <v>822</v>
      </c>
      <c r="K56" s="10">
        <v>157690.29999999999</v>
      </c>
      <c r="L56" s="36">
        <f t="shared" si="9"/>
        <v>157690.29999999999</v>
      </c>
      <c r="M56" s="36">
        <f t="shared" si="8"/>
        <v>157690.29999999999</v>
      </c>
      <c r="N56" s="9" t="s">
        <v>1503</v>
      </c>
      <c r="O56" s="9" t="s">
        <v>631</v>
      </c>
      <c r="P56" s="37" t="s">
        <v>41</v>
      </c>
      <c r="Q56" s="68"/>
      <c r="R56" s="36">
        <f>K56/T56</f>
        <v>6.2899999999999991</v>
      </c>
      <c r="S56" s="10">
        <f t="shared" si="2"/>
        <v>0</v>
      </c>
      <c r="T56" s="10">
        <f t="shared" si="7"/>
        <v>25070</v>
      </c>
      <c r="U56" s="10">
        <v>14400</v>
      </c>
      <c r="V56" s="10">
        <v>10670</v>
      </c>
      <c r="W56" s="10"/>
      <c r="X56" s="10" t="e">
        <f t="shared" si="3"/>
        <v>#DIV/0!</v>
      </c>
      <c r="Y56" s="10" t="e">
        <f t="shared" si="4"/>
        <v>#DIV/0!</v>
      </c>
      <c r="Z56" s="9"/>
      <c r="AA56" s="6">
        <v>44652</v>
      </c>
      <c r="AB56" s="6">
        <v>44774</v>
      </c>
      <c r="AC56" s="6"/>
      <c r="AD56" s="9" t="s">
        <v>66</v>
      </c>
    </row>
    <row r="57" spans="1:30" ht="75" x14ac:dyDescent="0.25">
      <c r="A57" s="4" t="s">
        <v>1062</v>
      </c>
      <c r="B57" s="5" t="s">
        <v>1132</v>
      </c>
      <c r="C57" s="6">
        <v>44600</v>
      </c>
      <c r="D57" s="37" t="s">
        <v>35</v>
      </c>
      <c r="E57" s="5" t="s">
        <v>1927</v>
      </c>
      <c r="F57" s="8" t="s">
        <v>1926</v>
      </c>
      <c r="G57" s="6">
        <v>44625</v>
      </c>
      <c r="H57" s="37" t="s">
        <v>1590</v>
      </c>
      <c r="I57" s="9" t="s">
        <v>76</v>
      </c>
      <c r="J57" s="9" t="s">
        <v>1061</v>
      </c>
      <c r="K57" s="10">
        <v>6620839.2000000002</v>
      </c>
      <c r="L57" s="36">
        <f t="shared" si="9"/>
        <v>6620839.2000000002</v>
      </c>
      <c r="M57" s="36">
        <f t="shared" si="8"/>
        <v>6620839.2000000002</v>
      </c>
      <c r="N57" s="9" t="s">
        <v>1512</v>
      </c>
      <c r="O57" s="9" t="s">
        <v>705</v>
      </c>
      <c r="P57" s="37" t="s">
        <v>41</v>
      </c>
      <c r="Q57" s="68"/>
      <c r="R57" s="36">
        <f>K57/T57</f>
        <v>64.38</v>
      </c>
      <c r="S57" s="10">
        <f t="shared" si="2"/>
        <v>0</v>
      </c>
      <c r="T57" s="10">
        <f t="shared" si="7"/>
        <v>102840</v>
      </c>
      <c r="U57" s="10">
        <v>102840</v>
      </c>
      <c r="V57" s="10"/>
      <c r="W57" s="10"/>
      <c r="X57" s="10" t="e">
        <f t="shared" si="3"/>
        <v>#DIV/0!</v>
      </c>
      <c r="Y57" s="10" t="e">
        <f t="shared" si="4"/>
        <v>#DIV/0!</v>
      </c>
      <c r="Z57" s="9"/>
      <c r="AA57" s="6">
        <v>44713</v>
      </c>
      <c r="AB57" s="6"/>
      <c r="AC57" s="6"/>
      <c r="AD57" s="9" t="s">
        <v>66</v>
      </c>
    </row>
    <row r="58" spans="1:30" ht="75" x14ac:dyDescent="0.25">
      <c r="A58" s="4" t="s">
        <v>1057</v>
      </c>
      <c r="B58" s="5" t="s">
        <v>1131</v>
      </c>
      <c r="C58" s="6">
        <v>44600</v>
      </c>
      <c r="D58" s="37" t="s">
        <v>35</v>
      </c>
      <c r="E58" s="5" t="s">
        <v>1929</v>
      </c>
      <c r="F58" s="8" t="s">
        <v>1928</v>
      </c>
      <c r="G58" s="6">
        <v>44622</v>
      </c>
      <c r="H58" s="5" t="s">
        <v>1510</v>
      </c>
      <c r="I58" s="14" t="s">
        <v>72</v>
      </c>
      <c r="J58" s="9" t="s">
        <v>819</v>
      </c>
      <c r="K58" s="10">
        <v>318044.3</v>
      </c>
      <c r="L58" s="36">
        <v>349848.73</v>
      </c>
      <c r="M58" s="36">
        <f t="shared" si="8"/>
        <v>349848.73</v>
      </c>
      <c r="N58" s="9" t="s">
        <v>1503</v>
      </c>
      <c r="O58" s="9" t="s">
        <v>631</v>
      </c>
      <c r="P58" s="37" t="s">
        <v>41</v>
      </c>
      <c r="Q58" s="68">
        <v>30</v>
      </c>
      <c r="R58" s="36">
        <f>L58/T58</f>
        <v>3.29</v>
      </c>
      <c r="S58" s="10">
        <f t="shared" si="2"/>
        <v>98.7</v>
      </c>
      <c r="T58" s="10">
        <f t="shared" si="7"/>
        <v>106337</v>
      </c>
      <c r="U58" s="10">
        <v>55500</v>
      </c>
      <c r="V58" s="10">
        <v>50837</v>
      </c>
      <c r="W58" s="10"/>
      <c r="X58" s="10">
        <f t="shared" si="3"/>
        <v>3544.5666666666666</v>
      </c>
      <c r="Y58" s="10">
        <f t="shared" si="4"/>
        <v>3545</v>
      </c>
      <c r="Z58" s="9"/>
      <c r="AA58" s="6">
        <v>44652</v>
      </c>
      <c r="AB58" s="6">
        <v>44774</v>
      </c>
      <c r="AC58" s="6"/>
      <c r="AD58" s="9" t="s">
        <v>66</v>
      </c>
    </row>
    <row r="59" spans="1:30" ht="47.25" x14ac:dyDescent="0.25">
      <c r="A59" s="4" t="s">
        <v>1060</v>
      </c>
      <c r="B59" s="5" t="s">
        <v>1135</v>
      </c>
      <c r="C59" s="6">
        <v>44600</v>
      </c>
      <c r="D59" s="37" t="s">
        <v>35</v>
      </c>
      <c r="E59" s="5" t="s">
        <v>604</v>
      </c>
      <c r="F59" s="9" t="s">
        <v>604</v>
      </c>
      <c r="G59" s="6" t="s">
        <v>604</v>
      </c>
      <c r="H59" s="37" t="s">
        <v>604</v>
      </c>
      <c r="I59" s="9" t="s">
        <v>604</v>
      </c>
      <c r="J59" s="9" t="s">
        <v>827</v>
      </c>
      <c r="K59" s="10"/>
      <c r="L59" s="36">
        <f t="shared" si="9"/>
        <v>0</v>
      </c>
      <c r="M59" s="36">
        <f t="shared" si="8"/>
        <v>0</v>
      </c>
      <c r="N59" s="9"/>
      <c r="O59" s="9"/>
      <c r="P59" s="37"/>
      <c r="Q59" s="68"/>
      <c r="R59" s="36" t="e">
        <f>K59/T59</f>
        <v>#DIV/0!</v>
      </c>
      <c r="S59" s="10" t="e">
        <f t="shared" si="2"/>
        <v>#DIV/0!</v>
      </c>
      <c r="T59" s="10">
        <f t="shared" si="7"/>
        <v>0</v>
      </c>
      <c r="U59" s="10"/>
      <c r="V59" s="10"/>
      <c r="W59" s="10"/>
      <c r="X59" s="10" t="e">
        <f t="shared" si="3"/>
        <v>#DIV/0!</v>
      </c>
      <c r="Y59" s="10" t="e">
        <f t="shared" si="4"/>
        <v>#DIV/0!</v>
      </c>
      <c r="Z59" s="9"/>
      <c r="AA59" s="6"/>
      <c r="AB59" s="6"/>
      <c r="AC59" s="6"/>
      <c r="AD59" s="9"/>
    </row>
    <row r="60" spans="1:30" ht="75" x14ac:dyDescent="0.25">
      <c r="A60" s="4" t="s">
        <v>1065</v>
      </c>
      <c r="B60" s="5" t="s">
        <v>1130</v>
      </c>
      <c r="C60" s="6">
        <v>44600</v>
      </c>
      <c r="D60" s="37" t="s">
        <v>35</v>
      </c>
      <c r="E60" s="5" t="s">
        <v>2316</v>
      </c>
      <c r="F60" s="8" t="s">
        <v>1930</v>
      </c>
      <c r="G60" s="6">
        <v>44624</v>
      </c>
      <c r="H60" s="5" t="s">
        <v>1556</v>
      </c>
      <c r="I60" s="9" t="s">
        <v>1558</v>
      </c>
      <c r="J60" s="17" t="s">
        <v>814</v>
      </c>
      <c r="K60" s="10">
        <v>8982664</v>
      </c>
      <c r="L60" s="36">
        <f t="shared" si="9"/>
        <v>8982664</v>
      </c>
      <c r="M60" s="36">
        <f t="shared" si="8"/>
        <v>8982664</v>
      </c>
      <c r="N60" s="9" t="s">
        <v>1559</v>
      </c>
      <c r="O60" s="9" t="s">
        <v>807</v>
      </c>
      <c r="P60" s="37" t="s">
        <v>24</v>
      </c>
      <c r="Q60" s="76"/>
      <c r="R60" s="36">
        <f>K60/T60</f>
        <v>2.57</v>
      </c>
      <c r="S60" s="10">
        <f t="shared" si="2"/>
        <v>0</v>
      </c>
      <c r="T60" s="10">
        <f t="shared" si="7"/>
        <v>3495200</v>
      </c>
      <c r="U60" s="10">
        <v>3000000</v>
      </c>
      <c r="V60" s="10">
        <v>495200</v>
      </c>
      <c r="W60" s="10"/>
      <c r="X60" s="10" t="e">
        <f t="shared" si="3"/>
        <v>#DIV/0!</v>
      </c>
      <c r="Y60" s="10" t="e">
        <f t="shared" si="4"/>
        <v>#DIV/0!</v>
      </c>
      <c r="Z60" s="9"/>
      <c r="AA60" s="6">
        <v>44652</v>
      </c>
      <c r="AB60" s="6">
        <v>44805</v>
      </c>
      <c r="AC60" s="6"/>
      <c r="AD60" s="9" t="s">
        <v>66</v>
      </c>
    </row>
    <row r="61" spans="1:30" ht="75" x14ac:dyDescent="0.2">
      <c r="A61" s="4" t="s">
        <v>1049</v>
      </c>
      <c r="B61" s="5" t="s">
        <v>1129</v>
      </c>
      <c r="C61" s="6">
        <v>44600</v>
      </c>
      <c r="D61" s="37" t="s">
        <v>35</v>
      </c>
      <c r="E61" s="5" t="s">
        <v>1932</v>
      </c>
      <c r="F61" s="8" t="s">
        <v>1931</v>
      </c>
      <c r="G61" s="6">
        <v>44625</v>
      </c>
      <c r="H61" s="37" t="s">
        <v>1591</v>
      </c>
      <c r="I61" s="9" t="s">
        <v>76</v>
      </c>
      <c r="J61" s="15" t="s">
        <v>821</v>
      </c>
      <c r="K61" s="10">
        <v>11589512.199999999</v>
      </c>
      <c r="L61" s="36">
        <f t="shared" si="9"/>
        <v>11589512.199999999</v>
      </c>
      <c r="M61" s="36">
        <f t="shared" si="8"/>
        <v>11589512.199999999</v>
      </c>
      <c r="N61" s="9" t="s">
        <v>1514</v>
      </c>
      <c r="O61" s="9" t="s">
        <v>631</v>
      </c>
      <c r="P61" s="37" t="s">
        <v>33</v>
      </c>
      <c r="Q61" s="68"/>
      <c r="R61" s="36">
        <f>K61/T61</f>
        <v>942.84999999999991</v>
      </c>
      <c r="S61" s="10">
        <f t="shared" si="2"/>
        <v>0</v>
      </c>
      <c r="T61" s="10">
        <f t="shared" si="7"/>
        <v>12292</v>
      </c>
      <c r="U61" s="10">
        <v>12292</v>
      </c>
      <c r="V61" s="10"/>
      <c r="W61" s="10"/>
      <c r="X61" s="10" t="e">
        <f t="shared" si="3"/>
        <v>#DIV/0!</v>
      </c>
      <c r="Y61" s="10" t="e">
        <f t="shared" si="4"/>
        <v>#DIV/0!</v>
      </c>
      <c r="Z61" s="9"/>
      <c r="AA61" s="6">
        <v>44652</v>
      </c>
      <c r="AB61" s="6"/>
      <c r="AC61" s="6"/>
      <c r="AD61" s="9" t="s">
        <v>66</v>
      </c>
    </row>
    <row r="62" spans="1:30" ht="75" x14ac:dyDescent="0.25">
      <c r="A62" s="4" t="s">
        <v>1070</v>
      </c>
      <c r="B62" s="5" t="s">
        <v>1128</v>
      </c>
      <c r="C62" s="6">
        <v>44600</v>
      </c>
      <c r="D62" s="37" t="s">
        <v>1488</v>
      </c>
      <c r="E62" s="5" t="s">
        <v>1934</v>
      </c>
      <c r="F62" s="8" t="s">
        <v>1933</v>
      </c>
      <c r="G62" s="6">
        <v>44625</v>
      </c>
      <c r="H62" s="37" t="s">
        <v>1592</v>
      </c>
      <c r="I62" s="9" t="s">
        <v>1594</v>
      </c>
      <c r="J62" s="9" t="s">
        <v>769</v>
      </c>
      <c r="K62" s="10">
        <v>3230008.8</v>
      </c>
      <c r="L62" s="36">
        <f t="shared" si="9"/>
        <v>3230008.8</v>
      </c>
      <c r="M62" s="36">
        <f t="shared" si="8"/>
        <v>3230008.8</v>
      </c>
      <c r="N62" s="9" t="s">
        <v>1595</v>
      </c>
      <c r="O62" s="9" t="s">
        <v>1596</v>
      </c>
      <c r="P62" s="37" t="s">
        <v>770</v>
      </c>
      <c r="Q62" s="68"/>
      <c r="R62" s="36">
        <f>K62/T62</f>
        <v>31.84</v>
      </c>
      <c r="S62" s="10">
        <f t="shared" si="2"/>
        <v>0</v>
      </c>
      <c r="T62" s="10">
        <f t="shared" si="7"/>
        <v>101445</v>
      </c>
      <c r="U62" s="10">
        <v>101445</v>
      </c>
      <c r="V62" s="10"/>
      <c r="W62" s="10"/>
      <c r="X62" s="10" t="e">
        <f t="shared" si="3"/>
        <v>#DIV/0!</v>
      </c>
      <c r="Y62" s="10" t="e">
        <f t="shared" si="4"/>
        <v>#DIV/0!</v>
      </c>
      <c r="Z62" s="9"/>
      <c r="AA62" s="6">
        <v>44743</v>
      </c>
      <c r="AB62" s="6"/>
      <c r="AC62" s="6"/>
      <c r="AD62" s="9" t="s">
        <v>66</v>
      </c>
    </row>
    <row r="63" spans="1:30" ht="75" x14ac:dyDescent="0.25">
      <c r="A63" s="4" t="s">
        <v>1063</v>
      </c>
      <c r="B63" s="5" t="s">
        <v>1127</v>
      </c>
      <c r="C63" s="6">
        <v>44600</v>
      </c>
      <c r="D63" s="37" t="s">
        <v>1488</v>
      </c>
      <c r="E63" s="5" t="s">
        <v>1936</v>
      </c>
      <c r="F63" s="8" t="s">
        <v>1935</v>
      </c>
      <c r="G63" s="6">
        <v>44625</v>
      </c>
      <c r="H63" s="37" t="s">
        <v>1593</v>
      </c>
      <c r="I63" s="9" t="s">
        <v>1597</v>
      </c>
      <c r="J63" s="17" t="s">
        <v>768</v>
      </c>
      <c r="K63" s="10">
        <v>17497576.84</v>
      </c>
      <c r="L63" s="36">
        <f t="shared" si="9"/>
        <v>17497576.84</v>
      </c>
      <c r="M63" s="36">
        <f t="shared" si="8"/>
        <v>17497576.84</v>
      </c>
      <c r="N63" s="9" t="s">
        <v>1598</v>
      </c>
      <c r="O63" s="9" t="s">
        <v>1561</v>
      </c>
      <c r="P63" s="37" t="s">
        <v>24</v>
      </c>
      <c r="Q63" s="68"/>
      <c r="R63" s="36">
        <f>K63/T63</f>
        <v>3.4698000007932071</v>
      </c>
      <c r="S63" s="10">
        <f t="shared" si="2"/>
        <v>0</v>
      </c>
      <c r="T63" s="10">
        <f t="shared" si="7"/>
        <v>5042820</v>
      </c>
      <c r="U63" s="10">
        <v>5042820</v>
      </c>
      <c r="V63" s="10"/>
      <c r="W63" s="10"/>
      <c r="X63" s="10" t="e">
        <f t="shared" si="3"/>
        <v>#DIV/0!</v>
      </c>
      <c r="Y63" s="10" t="e">
        <f t="shared" si="4"/>
        <v>#DIV/0!</v>
      </c>
      <c r="Z63" s="9"/>
      <c r="AA63" s="6">
        <v>44743</v>
      </c>
      <c r="AB63" s="6"/>
      <c r="AC63" s="6"/>
      <c r="AD63" s="9" t="s">
        <v>66</v>
      </c>
    </row>
    <row r="64" spans="1:30" ht="75" x14ac:dyDescent="0.25">
      <c r="A64" s="4" t="s">
        <v>1044</v>
      </c>
      <c r="B64" s="5" t="s">
        <v>1126</v>
      </c>
      <c r="C64" s="6">
        <v>44600</v>
      </c>
      <c r="D64" s="37" t="s">
        <v>35</v>
      </c>
      <c r="E64" s="5" t="s">
        <v>1938</v>
      </c>
      <c r="F64" s="8" t="s">
        <v>1937</v>
      </c>
      <c r="G64" s="6">
        <v>44624</v>
      </c>
      <c r="H64" s="5" t="s">
        <v>1557</v>
      </c>
      <c r="I64" s="9" t="s">
        <v>133</v>
      </c>
      <c r="J64" s="9" t="s">
        <v>823</v>
      </c>
      <c r="K64" s="10">
        <v>12548932</v>
      </c>
      <c r="L64" s="36">
        <f t="shared" si="9"/>
        <v>12548932</v>
      </c>
      <c r="M64" s="36">
        <f t="shared" si="8"/>
        <v>12548932</v>
      </c>
      <c r="N64" s="9" t="s">
        <v>1560</v>
      </c>
      <c r="O64" s="9" t="s">
        <v>1561</v>
      </c>
      <c r="P64" s="37" t="s">
        <v>24</v>
      </c>
      <c r="Q64" s="68"/>
      <c r="R64" s="36">
        <f>K64/T64</f>
        <v>18.579999999999998</v>
      </c>
      <c r="S64" s="10">
        <f t="shared" si="2"/>
        <v>0</v>
      </c>
      <c r="T64" s="10">
        <f t="shared" si="7"/>
        <v>675400</v>
      </c>
      <c r="U64" s="10">
        <v>388000</v>
      </c>
      <c r="V64" s="10">
        <v>287400</v>
      </c>
      <c r="W64" s="10"/>
      <c r="X64" s="10" t="e">
        <f t="shared" si="3"/>
        <v>#DIV/0!</v>
      </c>
      <c r="Y64" s="10" t="e">
        <f t="shared" si="4"/>
        <v>#DIV/0!</v>
      </c>
      <c r="Z64" s="9"/>
      <c r="AA64" s="6">
        <v>44713</v>
      </c>
      <c r="AB64" s="6">
        <v>44774</v>
      </c>
      <c r="AC64" s="6"/>
      <c r="AD64" s="9" t="s">
        <v>66</v>
      </c>
    </row>
    <row r="65" spans="1:30" ht="75" x14ac:dyDescent="0.25">
      <c r="A65" s="4" t="s">
        <v>1069</v>
      </c>
      <c r="B65" s="5" t="s">
        <v>1124</v>
      </c>
      <c r="C65" s="6">
        <v>44600</v>
      </c>
      <c r="D65" s="37" t="s">
        <v>35</v>
      </c>
      <c r="E65" s="5" t="s">
        <v>1940</v>
      </c>
      <c r="F65" s="8" t="s">
        <v>1939</v>
      </c>
      <c r="G65" s="6">
        <v>44622</v>
      </c>
      <c r="H65" s="5" t="s">
        <v>1526</v>
      </c>
      <c r="I65" s="9" t="s">
        <v>72</v>
      </c>
      <c r="J65" s="9" t="s">
        <v>1098</v>
      </c>
      <c r="K65" s="10">
        <v>3251082</v>
      </c>
      <c r="L65" s="36">
        <f t="shared" si="9"/>
        <v>3251082</v>
      </c>
      <c r="M65" s="36">
        <f t="shared" si="8"/>
        <v>3251082</v>
      </c>
      <c r="N65" s="9" t="s">
        <v>1528</v>
      </c>
      <c r="O65" s="9" t="s">
        <v>653</v>
      </c>
      <c r="P65" s="37" t="s">
        <v>41</v>
      </c>
      <c r="Q65" s="68"/>
      <c r="R65" s="36">
        <f>K65/T65</f>
        <v>13.24</v>
      </c>
      <c r="S65" s="10">
        <f t="shared" si="2"/>
        <v>0</v>
      </c>
      <c r="T65" s="10">
        <f t="shared" si="7"/>
        <v>245550</v>
      </c>
      <c r="U65" s="10">
        <v>129360</v>
      </c>
      <c r="V65" s="10">
        <v>116190</v>
      </c>
      <c r="W65" s="10"/>
      <c r="X65" s="10" t="e">
        <f t="shared" si="3"/>
        <v>#DIV/0!</v>
      </c>
      <c r="Y65" s="10" t="e">
        <f t="shared" si="4"/>
        <v>#DIV/0!</v>
      </c>
      <c r="Z65" s="9"/>
      <c r="AA65" s="6">
        <v>44652</v>
      </c>
      <c r="AB65" s="6">
        <v>44743</v>
      </c>
      <c r="AC65" s="6"/>
      <c r="AD65" s="9" t="s">
        <v>66</v>
      </c>
    </row>
    <row r="66" spans="1:30" ht="94.5" x14ac:dyDescent="0.25">
      <c r="A66" s="4" t="s">
        <v>1056</v>
      </c>
      <c r="B66" s="5" t="s">
        <v>1123</v>
      </c>
      <c r="C66" s="6">
        <v>44600</v>
      </c>
      <c r="D66" s="37" t="s">
        <v>1488</v>
      </c>
      <c r="E66" s="5" t="s">
        <v>604</v>
      </c>
      <c r="F66" s="8" t="s">
        <v>1941</v>
      </c>
      <c r="G66" s="6" t="s">
        <v>604</v>
      </c>
      <c r="H66" s="37" t="s">
        <v>604</v>
      </c>
      <c r="I66" s="9" t="s">
        <v>604</v>
      </c>
      <c r="J66" s="9" t="s">
        <v>810</v>
      </c>
      <c r="K66" s="10"/>
      <c r="L66" s="36">
        <f t="shared" si="9"/>
        <v>0</v>
      </c>
      <c r="M66" s="36">
        <f t="shared" si="8"/>
        <v>0</v>
      </c>
      <c r="N66" s="9"/>
      <c r="O66" s="9"/>
      <c r="P66" s="37"/>
      <c r="Q66" s="68"/>
      <c r="R66" s="36" t="e">
        <f>K66/T66</f>
        <v>#DIV/0!</v>
      </c>
      <c r="S66" s="10" t="e">
        <f t="shared" si="2"/>
        <v>#DIV/0!</v>
      </c>
      <c r="T66" s="10">
        <f t="shared" si="7"/>
        <v>0</v>
      </c>
      <c r="U66" s="10"/>
      <c r="V66" s="10"/>
      <c r="W66" s="10"/>
      <c r="X66" s="10" t="e">
        <f t="shared" si="3"/>
        <v>#DIV/0!</v>
      </c>
      <c r="Y66" s="10" t="e">
        <f t="shared" si="4"/>
        <v>#DIV/0!</v>
      </c>
      <c r="Z66" s="9"/>
      <c r="AA66" s="6"/>
      <c r="AB66" s="6"/>
      <c r="AC66" s="6"/>
      <c r="AD66" s="9"/>
    </row>
    <row r="67" spans="1:30" ht="126" x14ac:dyDescent="0.25">
      <c r="A67" s="4" t="s">
        <v>1038</v>
      </c>
      <c r="B67" s="5" t="s">
        <v>1125</v>
      </c>
      <c r="C67" s="6">
        <v>44600</v>
      </c>
      <c r="D67" s="37" t="s">
        <v>35</v>
      </c>
      <c r="E67" s="5" t="s">
        <v>1943</v>
      </c>
      <c r="F67" s="8" t="s">
        <v>1942</v>
      </c>
      <c r="G67" s="6">
        <v>44631</v>
      </c>
      <c r="H67" s="37" t="s">
        <v>1747</v>
      </c>
      <c r="I67" s="9" t="s">
        <v>585</v>
      </c>
      <c r="J67" s="9" t="s">
        <v>848</v>
      </c>
      <c r="K67" s="10">
        <v>522482798.13</v>
      </c>
      <c r="L67" s="36">
        <f t="shared" si="9"/>
        <v>522482798.13</v>
      </c>
      <c r="M67" s="36">
        <f t="shared" si="8"/>
        <v>522482798.13</v>
      </c>
      <c r="N67" s="9" t="s">
        <v>1748</v>
      </c>
      <c r="O67" s="9" t="s">
        <v>1749</v>
      </c>
      <c r="P67" s="37" t="s">
        <v>41</v>
      </c>
      <c r="Q67" s="68"/>
      <c r="R67" s="36">
        <f>K67/T67</f>
        <v>14.51</v>
      </c>
      <c r="S67" s="10">
        <f t="shared" si="2"/>
        <v>0</v>
      </c>
      <c r="T67" s="10">
        <f t="shared" ref="T67:T98" si="10">U67+V67+W67</f>
        <v>36008463</v>
      </c>
      <c r="U67" s="10">
        <v>10281963</v>
      </c>
      <c r="V67" s="10">
        <v>25726500</v>
      </c>
      <c r="W67" s="10"/>
      <c r="X67" s="10" t="e">
        <f t="shared" si="3"/>
        <v>#DIV/0!</v>
      </c>
      <c r="Y67" s="10" t="e">
        <f t="shared" si="4"/>
        <v>#DIV/0!</v>
      </c>
      <c r="Z67" s="9"/>
      <c r="AA67" s="6">
        <v>44652</v>
      </c>
      <c r="AB67" s="6">
        <v>44774</v>
      </c>
      <c r="AC67" s="6"/>
      <c r="AD67" s="9" t="s">
        <v>66</v>
      </c>
    </row>
    <row r="68" spans="1:30" ht="75" x14ac:dyDescent="0.25">
      <c r="A68" s="4" t="s">
        <v>1034</v>
      </c>
      <c r="B68" s="5" t="s">
        <v>1117</v>
      </c>
      <c r="C68" s="6">
        <v>44600</v>
      </c>
      <c r="D68" s="37" t="s">
        <v>35</v>
      </c>
      <c r="E68" s="5" t="s">
        <v>1945</v>
      </c>
      <c r="F68" s="8" t="s">
        <v>1944</v>
      </c>
      <c r="G68" s="6">
        <v>44630</v>
      </c>
      <c r="H68" s="37" t="s">
        <v>1708</v>
      </c>
      <c r="I68" s="9" t="s">
        <v>76</v>
      </c>
      <c r="J68" s="9" t="s">
        <v>992</v>
      </c>
      <c r="K68" s="10">
        <v>484014139.19999999</v>
      </c>
      <c r="L68" s="36">
        <f t="shared" si="9"/>
        <v>484014139.19999999</v>
      </c>
      <c r="M68" s="36">
        <f t="shared" si="8"/>
        <v>484014139.19999999</v>
      </c>
      <c r="N68" s="9" t="s">
        <v>1710</v>
      </c>
      <c r="O68" s="9" t="s">
        <v>1711</v>
      </c>
      <c r="P68" s="37" t="s">
        <v>41</v>
      </c>
      <c r="Q68" s="68"/>
      <c r="R68" s="36">
        <f>K68/T68</f>
        <v>218.16</v>
      </c>
      <c r="S68" s="10">
        <f t="shared" ref="S68:S131" si="11">R68*Q68</f>
        <v>0</v>
      </c>
      <c r="T68" s="10">
        <f t="shared" si="10"/>
        <v>2218620</v>
      </c>
      <c r="U68" s="10">
        <v>1561200</v>
      </c>
      <c r="V68" s="10">
        <v>657420</v>
      </c>
      <c r="W68" s="10"/>
      <c r="X68" s="10" t="e">
        <f t="shared" ref="X68:X131" si="12">T68/Q68</f>
        <v>#DIV/0!</v>
      </c>
      <c r="Y68" s="10" t="e">
        <f t="shared" ref="Y68:Y131" si="13">_xlfn.CEILING.MATH(X68)</f>
        <v>#DIV/0!</v>
      </c>
      <c r="Z68" s="9"/>
      <c r="AA68" s="6">
        <v>44757</v>
      </c>
      <c r="AB68" s="6">
        <v>44866</v>
      </c>
      <c r="AC68" s="6"/>
      <c r="AD68" s="9" t="s">
        <v>66</v>
      </c>
    </row>
    <row r="69" spans="1:30" ht="75" x14ac:dyDescent="0.25">
      <c r="A69" s="4" t="s">
        <v>1041</v>
      </c>
      <c r="B69" s="5" t="s">
        <v>1120</v>
      </c>
      <c r="C69" s="6">
        <v>44600</v>
      </c>
      <c r="D69" s="37" t="s">
        <v>35</v>
      </c>
      <c r="E69" s="5" t="s">
        <v>604</v>
      </c>
      <c r="F69" s="8" t="s">
        <v>1946</v>
      </c>
      <c r="G69" s="6" t="s">
        <v>604</v>
      </c>
      <c r="H69" s="37" t="s">
        <v>604</v>
      </c>
      <c r="I69" s="9" t="s">
        <v>604</v>
      </c>
      <c r="J69" s="9" t="s">
        <v>992</v>
      </c>
      <c r="K69" s="10"/>
      <c r="L69" s="36">
        <f t="shared" si="9"/>
        <v>0</v>
      </c>
      <c r="M69" s="36">
        <f t="shared" si="8"/>
        <v>0</v>
      </c>
      <c r="N69" s="9"/>
      <c r="O69" s="9"/>
      <c r="P69" s="37"/>
      <c r="Q69" s="68"/>
      <c r="R69" s="36" t="e">
        <f>K69/T69</f>
        <v>#DIV/0!</v>
      </c>
      <c r="S69" s="10" t="e">
        <f t="shared" si="11"/>
        <v>#DIV/0!</v>
      </c>
      <c r="T69" s="10">
        <f t="shared" si="10"/>
        <v>0</v>
      </c>
      <c r="U69" s="10"/>
      <c r="V69" s="10"/>
      <c r="W69" s="10"/>
      <c r="X69" s="10" t="e">
        <f t="shared" si="12"/>
        <v>#DIV/0!</v>
      </c>
      <c r="Y69" s="10" t="e">
        <f t="shared" si="13"/>
        <v>#DIV/0!</v>
      </c>
      <c r="Z69" s="9"/>
      <c r="AA69" s="6"/>
      <c r="AB69" s="6"/>
      <c r="AC69" s="6"/>
      <c r="AD69" s="9"/>
    </row>
    <row r="70" spans="1:30" ht="75" x14ac:dyDescent="0.25">
      <c r="A70" s="4" t="s">
        <v>1033</v>
      </c>
      <c r="B70" s="5" t="s">
        <v>1118</v>
      </c>
      <c r="C70" s="6">
        <v>44600</v>
      </c>
      <c r="D70" s="37" t="s">
        <v>35</v>
      </c>
      <c r="E70" s="5" t="s">
        <v>1948</v>
      </c>
      <c r="F70" s="8" t="s">
        <v>1947</v>
      </c>
      <c r="G70" s="6">
        <v>44630</v>
      </c>
      <c r="H70" s="37" t="s">
        <v>1709</v>
      </c>
      <c r="I70" s="9" t="s">
        <v>76</v>
      </c>
      <c r="J70" s="9" t="s">
        <v>992</v>
      </c>
      <c r="K70" s="10">
        <v>486023392.80000001</v>
      </c>
      <c r="L70" s="36">
        <f t="shared" si="9"/>
        <v>486023392.80000001</v>
      </c>
      <c r="M70" s="36">
        <f t="shared" si="8"/>
        <v>486023392.80000001</v>
      </c>
      <c r="N70" s="9" t="s">
        <v>1710</v>
      </c>
      <c r="O70" s="9" t="s">
        <v>1711</v>
      </c>
      <c r="P70" s="37" t="s">
        <v>41</v>
      </c>
      <c r="Q70" s="68"/>
      <c r="R70" s="36">
        <f>K70/T70</f>
        <v>218.16</v>
      </c>
      <c r="S70" s="10">
        <f t="shared" si="11"/>
        <v>0</v>
      </c>
      <c r="T70" s="10">
        <f t="shared" si="10"/>
        <v>2227830</v>
      </c>
      <c r="U70" s="10">
        <v>1567650</v>
      </c>
      <c r="V70" s="10">
        <v>660180</v>
      </c>
      <c r="W70" s="10"/>
      <c r="X70" s="10" t="e">
        <f t="shared" si="12"/>
        <v>#DIV/0!</v>
      </c>
      <c r="Y70" s="10" t="e">
        <f t="shared" si="13"/>
        <v>#DIV/0!</v>
      </c>
      <c r="Z70" s="9"/>
      <c r="AA70" s="6">
        <v>44757</v>
      </c>
      <c r="AB70" s="6">
        <v>44866</v>
      </c>
      <c r="AC70" s="6"/>
      <c r="AD70" s="9" t="s">
        <v>66</v>
      </c>
    </row>
    <row r="71" spans="1:30" ht="75" x14ac:dyDescent="0.25">
      <c r="A71" s="4" t="s">
        <v>1043</v>
      </c>
      <c r="B71" s="5" t="s">
        <v>1122</v>
      </c>
      <c r="C71" s="6">
        <v>44600</v>
      </c>
      <c r="D71" s="37" t="s">
        <v>35</v>
      </c>
      <c r="E71" s="5" t="s">
        <v>1950</v>
      </c>
      <c r="F71" s="8" t="s">
        <v>1949</v>
      </c>
      <c r="G71" s="6">
        <v>44630</v>
      </c>
      <c r="H71" s="37" t="s">
        <v>1775</v>
      </c>
      <c r="I71" s="9" t="s">
        <v>76</v>
      </c>
      <c r="J71" s="9" t="s">
        <v>992</v>
      </c>
      <c r="K71" s="10">
        <v>484845328.80000001</v>
      </c>
      <c r="L71" s="36">
        <f t="shared" si="9"/>
        <v>484845328.80000001</v>
      </c>
      <c r="M71" s="36">
        <f t="shared" ref="M71:M102" si="14">L71</f>
        <v>484845328.80000001</v>
      </c>
      <c r="N71" s="9" t="s">
        <v>1710</v>
      </c>
      <c r="O71" s="9" t="s">
        <v>1711</v>
      </c>
      <c r="P71" s="37" t="s">
        <v>41</v>
      </c>
      <c r="Q71" s="68"/>
      <c r="R71" s="36">
        <f>K71/T71</f>
        <v>218.16</v>
      </c>
      <c r="S71" s="10">
        <f t="shared" si="11"/>
        <v>0</v>
      </c>
      <c r="T71" s="10">
        <f t="shared" si="10"/>
        <v>2222430</v>
      </c>
      <c r="U71" s="10">
        <v>1563930</v>
      </c>
      <c r="V71" s="10">
        <v>658500</v>
      </c>
      <c r="W71" s="10"/>
      <c r="X71" s="10" t="e">
        <f t="shared" si="12"/>
        <v>#DIV/0!</v>
      </c>
      <c r="Y71" s="10" t="e">
        <f t="shared" si="13"/>
        <v>#DIV/0!</v>
      </c>
      <c r="Z71" s="9"/>
      <c r="AA71" s="6">
        <v>44757</v>
      </c>
      <c r="AB71" s="6">
        <v>44866</v>
      </c>
      <c r="AC71" s="6"/>
      <c r="AD71" s="9" t="s">
        <v>66</v>
      </c>
    </row>
    <row r="72" spans="1:30" ht="75" x14ac:dyDescent="0.25">
      <c r="A72" s="4" t="s">
        <v>1035</v>
      </c>
      <c r="B72" s="5" t="s">
        <v>1119</v>
      </c>
      <c r="C72" s="6">
        <v>44600</v>
      </c>
      <c r="D72" s="37" t="s">
        <v>35</v>
      </c>
      <c r="E72" s="5" t="s">
        <v>1970</v>
      </c>
      <c r="F72" s="8" t="s">
        <v>1969</v>
      </c>
      <c r="G72" s="6">
        <v>44630</v>
      </c>
      <c r="H72" s="37" t="s">
        <v>1776</v>
      </c>
      <c r="I72" s="9" t="s">
        <v>76</v>
      </c>
      <c r="J72" s="9" t="s">
        <v>993</v>
      </c>
      <c r="K72" s="10">
        <v>495762055.19999999</v>
      </c>
      <c r="L72" s="36">
        <f t="shared" si="9"/>
        <v>495762055.19999999</v>
      </c>
      <c r="M72" s="36">
        <f t="shared" si="14"/>
        <v>495762055.19999999</v>
      </c>
      <c r="N72" s="9" t="s">
        <v>1710</v>
      </c>
      <c r="O72" s="9" t="s">
        <v>1711</v>
      </c>
      <c r="P72" s="37" t="s">
        <v>41</v>
      </c>
      <c r="Q72" s="68"/>
      <c r="R72" s="36">
        <f>K72/T72</f>
        <v>218.16</v>
      </c>
      <c r="S72" s="10">
        <f t="shared" si="11"/>
        <v>0</v>
      </c>
      <c r="T72" s="10">
        <f t="shared" si="10"/>
        <v>2272470</v>
      </c>
      <c r="U72" s="10">
        <v>1599180</v>
      </c>
      <c r="V72" s="10">
        <v>673290</v>
      </c>
      <c r="W72" s="10"/>
      <c r="X72" s="10" t="e">
        <f t="shared" si="12"/>
        <v>#DIV/0!</v>
      </c>
      <c r="Y72" s="10" t="e">
        <f t="shared" si="13"/>
        <v>#DIV/0!</v>
      </c>
      <c r="Z72" s="9"/>
      <c r="AA72" s="6">
        <v>44757</v>
      </c>
      <c r="AB72" s="6">
        <v>44866</v>
      </c>
      <c r="AC72" s="6"/>
      <c r="AD72" s="9" t="s">
        <v>66</v>
      </c>
    </row>
    <row r="73" spans="1:30" ht="75" x14ac:dyDescent="0.25">
      <c r="A73" s="4" t="s">
        <v>1042</v>
      </c>
      <c r="B73" s="5" t="s">
        <v>1121</v>
      </c>
      <c r="C73" s="6">
        <v>44600</v>
      </c>
      <c r="D73" s="37" t="s">
        <v>35</v>
      </c>
      <c r="E73" s="5" t="s">
        <v>1972</v>
      </c>
      <c r="F73" s="8" t="s">
        <v>1971</v>
      </c>
      <c r="G73" s="6">
        <v>44630</v>
      </c>
      <c r="H73" s="37" t="s">
        <v>1777</v>
      </c>
      <c r="I73" s="9" t="s">
        <v>76</v>
      </c>
      <c r="J73" s="9" t="s">
        <v>992</v>
      </c>
      <c r="K73" s="10">
        <v>427833576</v>
      </c>
      <c r="L73" s="36">
        <f t="shared" si="9"/>
        <v>427833576</v>
      </c>
      <c r="M73" s="36">
        <f t="shared" si="14"/>
        <v>427833576</v>
      </c>
      <c r="N73" s="9" t="s">
        <v>1710</v>
      </c>
      <c r="O73" s="9" t="s">
        <v>1711</v>
      </c>
      <c r="P73" s="37" t="s">
        <v>41</v>
      </c>
      <c r="Q73" s="68"/>
      <c r="R73" s="36">
        <f>K73/T73</f>
        <v>218.16</v>
      </c>
      <c r="S73" s="10">
        <f t="shared" si="11"/>
        <v>0</v>
      </c>
      <c r="T73" s="10">
        <f t="shared" si="10"/>
        <v>1961100</v>
      </c>
      <c r="U73" s="10">
        <v>1380000</v>
      </c>
      <c r="V73" s="10">
        <v>581100</v>
      </c>
      <c r="W73" s="10"/>
      <c r="X73" s="10" t="e">
        <f t="shared" si="12"/>
        <v>#DIV/0!</v>
      </c>
      <c r="Y73" s="10" t="e">
        <f t="shared" si="13"/>
        <v>#DIV/0!</v>
      </c>
      <c r="Z73" s="9"/>
      <c r="AA73" s="6">
        <v>44757</v>
      </c>
      <c r="AB73" s="6">
        <v>44866</v>
      </c>
      <c r="AC73" s="6"/>
      <c r="AD73" s="9" t="s">
        <v>66</v>
      </c>
    </row>
    <row r="74" spans="1:30" ht="157.5" x14ac:dyDescent="0.25">
      <c r="A74" s="4" t="s">
        <v>1037</v>
      </c>
      <c r="B74" s="5" t="s">
        <v>1180</v>
      </c>
      <c r="C74" s="6">
        <v>44601</v>
      </c>
      <c r="D74" s="37">
        <v>1688</v>
      </c>
      <c r="E74" s="5" t="s">
        <v>1974</v>
      </c>
      <c r="F74" s="8" t="s">
        <v>1973</v>
      </c>
      <c r="G74" s="6">
        <v>44624</v>
      </c>
      <c r="H74" s="5" t="s">
        <v>1562</v>
      </c>
      <c r="I74" s="9" t="s">
        <v>1162</v>
      </c>
      <c r="J74" s="9" t="s">
        <v>1005</v>
      </c>
      <c r="K74" s="10">
        <v>147871994.59999999</v>
      </c>
      <c r="L74" s="36">
        <f t="shared" si="9"/>
        <v>147871994.59999999</v>
      </c>
      <c r="M74" s="36">
        <f t="shared" si="14"/>
        <v>147871994.59999999</v>
      </c>
      <c r="N74" s="9" t="s">
        <v>1564</v>
      </c>
      <c r="O74" s="9" t="s">
        <v>1566</v>
      </c>
      <c r="P74" s="37" t="s">
        <v>1565</v>
      </c>
      <c r="Q74" s="68"/>
      <c r="R74" s="36">
        <f>K74/T74</f>
        <v>86.899999999999991</v>
      </c>
      <c r="S74" s="10">
        <f t="shared" si="11"/>
        <v>0</v>
      </c>
      <c r="T74" s="10">
        <f t="shared" si="10"/>
        <v>1701634</v>
      </c>
      <c r="U74" s="10">
        <v>1130000</v>
      </c>
      <c r="V74" s="10">
        <v>571634</v>
      </c>
      <c r="W74" s="10"/>
      <c r="X74" s="10" t="e">
        <f t="shared" si="12"/>
        <v>#DIV/0!</v>
      </c>
      <c r="Y74" s="10" t="e">
        <f t="shared" si="13"/>
        <v>#DIV/0!</v>
      </c>
      <c r="Z74" s="9"/>
      <c r="AA74" s="6">
        <v>44652</v>
      </c>
      <c r="AB74" s="6">
        <v>44743</v>
      </c>
      <c r="AC74" s="6"/>
      <c r="AD74" s="9" t="s">
        <v>66</v>
      </c>
    </row>
    <row r="75" spans="1:30" ht="75" x14ac:dyDescent="0.25">
      <c r="A75" s="4" t="s">
        <v>1031</v>
      </c>
      <c r="B75" s="5" t="s">
        <v>1179</v>
      </c>
      <c r="C75" s="6">
        <v>44601</v>
      </c>
      <c r="D75" s="37">
        <v>1688</v>
      </c>
      <c r="E75" s="5" t="s">
        <v>604</v>
      </c>
      <c r="F75" s="8" t="s">
        <v>1975</v>
      </c>
      <c r="G75" s="6" t="s">
        <v>604</v>
      </c>
      <c r="H75" s="37" t="s">
        <v>604</v>
      </c>
      <c r="I75" s="9" t="s">
        <v>604</v>
      </c>
      <c r="J75" s="9" t="s">
        <v>1003</v>
      </c>
      <c r="K75" s="10"/>
      <c r="L75" s="36">
        <f t="shared" si="9"/>
        <v>0</v>
      </c>
      <c r="M75" s="36">
        <f t="shared" si="14"/>
        <v>0</v>
      </c>
      <c r="N75" s="9"/>
      <c r="O75" s="9"/>
      <c r="P75" s="37"/>
      <c r="Q75" s="68"/>
      <c r="R75" s="36" t="e">
        <f>K75/T75</f>
        <v>#DIV/0!</v>
      </c>
      <c r="S75" s="10" t="e">
        <f t="shared" si="11"/>
        <v>#DIV/0!</v>
      </c>
      <c r="T75" s="10">
        <f t="shared" si="10"/>
        <v>0</v>
      </c>
      <c r="U75" s="10"/>
      <c r="V75" s="10"/>
      <c r="W75" s="10"/>
      <c r="X75" s="10" t="e">
        <f t="shared" si="12"/>
        <v>#DIV/0!</v>
      </c>
      <c r="Y75" s="10" t="e">
        <f t="shared" si="13"/>
        <v>#DIV/0!</v>
      </c>
      <c r="Z75" s="9"/>
      <c r="AA75" s="6"/>
      <c r="AB75" s="6"/>
      <c r="AC75" s="6"/>
      <c r="AD75" s="9"/>
    </row>
    <row r="76" spans="1:30" ht="126" x14ac:dyDescent="0.25">
      <c r="A76" s="4" t="s">
        <v>1036</v>
      </c>
      <c r="B76" s="5" t="s">
        <v>1178</v>
      </c>
      <c r="C76" s="6">
        <v>44601</v>
      </c>
      <c r="D76" s="37">
        <v>1688</v>
      </c>
      <c r="E76" s="5" t="s">
        <v>1977</v>
      </c>
      <c r="F76" s="8" t="s">
        <v>1976</v>
      </c>
      <c r="G76" s="6">
        <v>44623</v>
      </c>
      <c r="H76" s="5" t="s">
        <v>1537</v>
      </c>
      <c r="I76" s="9" t="s">
        <v>1162</v>
      </c>
      <c r="J76" s="9" t="s">
        <v>996</v>
      </c>
      <c r="K76" s="10">
        <v>144875.25</v>
      </c>
      <c r="L76" s="36">
        <f t="shared" si="9"/>
        <v>144875.25</v>
      </c>
      <c r="M76" s="36">
        <f t="shared" si="14"/>
        <v>144875.25</v>
      </c>
      <c r="N76" s="9" t="s">
        <v>1538</v>
      </c>
      <c r="O76" s="9" t="s">
        <v>1539</v>
      </c>
      <c r="P76" s="37" t="s">
        <v>555</v>
      </c>
      <c r="Q76" s="68"/>
      <c r="R76" s="36">
        <f>K76/T76</f>
        <v>3.51</v>
      </c>
      <c r="S76" s="10">
        <f t="shared" si="11"/>
        <v>0</v>
      </c>
      <c r="T76" s="10">
        <f t="shared" si="10"/>
        <v>41275</v>
      </c>
      <c r="U76" s="10">
        <v>41275</v>
      </c>
      <c r="V76" s="10"/>
      <c r="W76" s="10"/>
      <c r="X76" s="10" t="e">
        <f t="shared" si="12"/>
        <v>#DIV/0!</v>
      </c>
      <c r="Y76" s="10" t="e">
        <f t="shared" si="13"/>
        <v>#DIV/0!</v>
      </c>
      <c r="Z76" s="9"/>
      <c r="AA76" s="6">
        <v>44682</v>
      </c>
      <c r="AB76" s="6"/>
      <c r="AC76" s="6"/>
      <c r="AD76" s="9" t="s">
        <v>66</v>
      </c>
    </row>
    <row r="77" spans="1:30" ht="126" x14ac:dyDescent="0.25">
      <c r="A77" s="4" t="s">
        <v>1140</v>
      </c>
      <c r="B77" s="5" t="s">
        <v>1189</v>
      </c>
      <c r="C77" s="6">
        <v>44601</v>
      </c>
      <c r="D77" s="37">
        <v>1688</v>
      </c>
      <c r="E77" s="5" t="s">
        <v>1979</v>
      </c>
      <c r="F77" s="8" t="s">
        <v>1978</v>
      </c>
      <c r="G77" s="6">
        <v>44624</v>
      </c>
      <c r="H77" s="5" t="s">
        <v>1563</v>
      </c>
      <c r="I77" s="9" t="s">
        <v>1162</v>
      </c>
      <c r="J77" s="9" t="s">
        <v>1000</v>
      </c>
      <c r="K77" s="10">
        <v>6995506.7199999997</v>
      </c>
      <c r="L77" s="36">
        <f t="shared" si="9"/>
        <v>6995506.7199999997</v>
      </c>
      <c r="M77" s="36">
        <f t="shared" si="14"/>
        <v>6995506.7199999997</v>
      </c>
      <c r="N77" s="9" t="s">
        <v>1568</v>
      </c>
      <c r="O77" s="9" t="s">
        <v>1566</v>
      </c>
      <c r="P77" s="37" t="s">
        <v>555</v>
      </c>
      <c r="Q77" s="68"/>
      <c r="R77" s="36">
        <f>K77/T77</f>
        <v>77.959999999999994</v>
      </c>
      <c r="S77" s="10">
        <f t="shared" si="11"/>
        <v>0</v>
      </c>
      <c r="T77" s="10">
        <f t="shared" si="10"/>
        <v>89732</v>
      </c>
      <c r="U77" s="10">
        <v>58300</v>
      </c>
      <c r="V77" s="10">
        <v>31432</v>
      </c>
      <c r="W77" s="10"/>
      <c r="X77" s="10" t="e">
        <f t="shared" si="12"/>
        <v>#DIV/0!</v>
      </c>
      <c r="Y77" s="10" t="e">
        <f t="shared" si="13"/>
        <v>#DIV/0!</v>
      </c>
      <c r="Z77" s="9"/>
      <c r="AA77" s="6">
        <v>44652</v>
      </c>
      <c r="AB77" s="6">
        <v>44743</v>
      </c>
      <c r="AC77" s="6"/>
      <c r="AD77" s="9" t="s">
        <v>66</v>
      </c>
    </row>
    <row r="78" spans="1:30" ht="157.5" x14ac:dyDescent="0.25">
      <c r="A78" s="4" t="s">
        <v>1137</v>
      </c>
      <c r="B78" s="5" t="s">
        <v>1188</v>
      </c>
      <c r="C78" s="6">
        <v>44601</v>
      </c>
      <c r="D78" s="37">
        <v>1688</v>
      </c>
      <c r="E78" s="5" t="s">
        <v>1981</v>
      </c>
      <c r="F78" s="8" t="s">
        <v>1980</v>
      </c>
      <c r="G78" s="6">
        <v>44624</v>
      </c>
      <c r="H78" s="5" t="s">
        <v>1567</v>
      </c>
      <c r="I78" s="9" t="s">
        <v>1162</v>
      </c>
      <c r="J78" s="9" t="s">
        <v>1012</v>
      </c>
      <c r="K78" s="10">
        <v>294028089</v>
      </c>
      <c r="L78" s="36">
        <f t="shared" si="9"/>
        <v>294028089</v>
      </c>
      <c r="M78" s="36">
        <f t="shared" si="14"/>
        <v>294028089</v>
      </c>
      <c r="N78" s="9" t="s">
        <v>1564</v>
      </c>
      <c r="O78" s="9" t="s">
        <v>1569</v>
      </c>
      <c r="P78" s="37" t="s">
        <v>555</v>
      </c>
      <c r="Q78" s="68"/>
      <c r="R78" s="36">
        <f>K78/T78</f>
        <v>77.959999999999994</v>
      </c>
      <c r="S78" s="10">
        <f t="shared" si="11"/>
        <v>0</v>
      </c>
      <c r="T78" s="10">
        <f t="shared" si="10"/>
        <v>3771525</v>
      </c>
      <c r="U78" s="10">
        <v>2360000</v>
      </c>
      <c r="V78" s="10">
        <v>1411525</v>
      </c>
      <c r="W78" s="10"/>
      <c r="X78" s="10" t="e">
        <f t="shared" si="12"/>
        <v>#DIV/0!</v>
      </c>
      <c r="Y78" s="10" t="e">
        <f t="shared" si="13"/>
        <v>#DIV/0!</v>
      </c>
      <c r="Z78" s="9"/>
      <c r="AA78" s="6">
        <v>44652</v>
      </c>
      <c r="AB78" s="6">
        <v>44805</v>
      </c>
      <c r="AC78" s="6"/>
      <c r="AD78" s="9" t="s">
        <v>66</v>
      </c>
    </row>
    <row r="79" spans="1:30" ht="110.25" x14ac:dyDescent="0.25">
      <c r="A79" s="4" t="s">
        <v>1139</v>
      </c>
      <c r="B79" s="5" t="s">
        <v>1187</v>
      </c>
      <c r="C79" s="6">
        <v>44601</v>
      </c>
      <c r="D79" s="37">
        <v>1688</v>
      </c>
      <c r="E79" s="5" t="s">
        <v>1983</v>
      </c>
      <c r="F79" s="8" t="s">
        <v>1982</v>
      </c>
      <c r="G79" s="6">
        <v>44630</v>
      </c>
      <c r="H79" s="5" t="s">
        <v>1712</v>
      </c>
      <c r="I79" s="9" t="s">
        <v>1162</v>
      </c>
      <c r="J79" s="9" t="s">
        <v>1028</v>
      </c>
      <c r="K79" s="10">
        <v>410021843</v>
      </c>
      <c r="L79" s="36">
        <f t="shared" si="9"/>
        <v>410021843</v>
      </c>
      <c r="M79" s="36">
        <f t="shared" si="14"/>
        <v>410021843</v>
      </c>
      <c r="N79" s="9" t="s">
        <v>1165</v>
      </c>
      <c r="O79" s="9" t="s">
        <v>667</v>
      </c>
      <c r="P79" s="37" t="s">
        <v>555</v>
      </c>
      <c r="Q79" s="68"/>
      <c r="R79" s="36">
        <f>K79/T79</f>
        <v>491.15</v>
      </c>
      <c r="S79" s="10">
        <f t="shared" si="11"/>
        <v>0</v>
      </c>
      <c r="T79" s="10">
        <f t="shared" si="10"/>
        <v>834820</v>
      </c>
      <c r="U79" s="10">
        <v>834820</v>
      </c>
      <c r="V79" s="10"/>
      <c r="W79" s="10"/>
      <c r="X79" s="10" t="e">
        <f t="shared" si="12"/>
        <v>#DIV/0!</v>
      </c>
      <c r="Y79" s="10" t="e">
        <f t="shared" si="13"/>
        <v>#DIV/0!</v>
      </c>
      <c r="Z79" s="9"/>
      <c r="AA79" s="6">
        <v>44805</v>
      </c>
      <c r="AB79" s="6"/>
      <c r="AC79" s="6"/>
      <c r="AD79" s="9" t="s">
        <v>66</v>
      </c>
    </row>
    <row r="80" spans="1:30" ht="117.75" customHeight="1" x14ac:dyDescent="0.25">
      <c r="A80" s="4" t="s">
        <v>1138</v>
      </c>
      <c r="B80" s="5" t="s">
        <v>1186</v>
      </c>
      <c r="C80" s="6">
        <v>44601</v>
      </c>
      <c r="D80" s="37">
        <v>1688</v>
      </c>
      <c r="E80" s="5" t="s">
        <v>2165</v>
      </c>
      <c r="F80" s="8" t="s">
        <v>2034</v>
      </c>
      <c r="G80" s="6">
        <v>44623</v>
      </c>
      <c r="H80" s="37" t="s">
        <v>1540</v>
      </c>
      <c r="I80" s="9" t="s">
        <v>1162</v>
      </c>
      <c r="J80" s="9" t="s">
        <v>1020</v>
      </c>
      <c r="K80" s="10">
        <v>53426095.350000001</v>
      </c>
      <c r="L80" s="36">
        <f t="shared" ref="L80:L111" si="15">K80</f>
        <v>53426095.350000001</v>
      </c>
      <c r="M80" s="36">
        <f t="shared" si="14"/>
        <v>53426095.350000001</v>
      </c>
      <c r="N80" s="9" t="s">
        <v>1545</v>
      </c>
      <c r="O80" s="9" t="s">
        <v>1539</v>
      </c>
      <c r="P80" s="37" t="s">
        <v>555</v>
      </c>
      <c r="Q80" s="68"/>
      <c r="R80" s="36">
        <f>K80/T80</f>
        <v>4.3500000000000005</v>
      </c>
      <c r="S80" s="10">
        <f t="shared" si="11"/>
        <v>0</v>
      </c>
      <c r="T80" s="10">
        <f t="shared" si="10"/>
        <v>12281861</v>
      </c>
      <c r="U80" s="10">
        <v>5158400</v>
      </c>
      <c r="V80" s="10">
        <v>6509346</v>
      </c>
      <c r="W80" s="10">
        <v>614115</v>
      </c>
      <c r="X80" s="10" t="e">
        <f t="shared" si="12"/>
        <v>#DIV/0!</v>
      </c>
      <c r="Y80" s="10" t="e">
        <f t="shared" si="13"/>
        <v>#DIV/0!</v>
      </c>
      <c r="Z80" s="9"/>
      <c r="AA80" s="6">
        <v>44682</v>
      </c>
      <c r="AB80" s="6">
        <v>44805</v>
      </c>
      <c r="AC80" s="6">
        <v>44866</v>
      </c>
      <c r="AD80" s="9" t="s">
        <v>66</v>
      </c>
    </row>
    <row r="81" spans="1:30" ht="110.25" x14ac:dyDescent="0.25">
      <c r="A81" s="4" t="s">
        <v>1177</v>
      </c>
      <c r="B81" s="5" t="s">
        <v>1185</v>
      </c>
      <c r="C81" s="6">
        <v>44601</v>
      </c>
      <c r="D81" s="37">
        <v>1688</v>
      </c>
      <c r="E81" s="5" t="s">
        <v>2167</v>
      </c>
      <c r="F81" s="8" t="s">
        <v>2166</v>
      </c>
      <c r="G81" s="6">
        <v>44623</v>
      </c>
      <c r="H81" s="37" t="s">
        <v>1541</v>
      </c>
      <c r="I81" s="9" t="s">
        <v>1162</v>
      </c>
      <c r="J81" s="9" t="s">
        <v>929</v>
      </c>
      <c r="K81" s="10">
        <v>1251389.8899999999</v>
      </c>
      <c r="L81" s="36">
        <f t="shared" si="15"/>
        <v>1251389.8899999999</v>
      </c>
      <c r="M81" s="36">
        <f t="shared" si="14"/>
        <v>1251389.8899999999</v>
      </c>
      <c r="N81" s="9" t="s">
        <v>1546</v>
      </c>
      <c r="O81" s="9" t="s">
        <v>1164</v>
      </c>
      <c r="P81" s="37" t="s">
        <v>555</v>
      </c>
      <c r="Q81" s="76"/>
      <c r="R81" s="36">
        <f>K81/T81</f>
        <v>9.01</v>
      </c>
      <c r="S81" s="10">
        <f t="shared" si="11"/>
        <v>0</v>
      </c>
      <c r="T81" s="10">
        <f t="shared" si="10"/>
        <v>138889</v>
      </c>
      <c r="U81" s="10">
        <v>69488</v>
      </c>
      <c r="V81" s="10">
        <v>69401</v>
      </c>
      <c r="W81" s="10"/>
      <c r="X81" s="10" t="e">
        <f t="shared" si="12"/>
        <v>#DIV/0!</v>
      </c>
      <c r="Y81" s="10" t="e">
        <f t="shared" si="13"/>
        <v>#DIV/0!</v>
      </c>
      <c r="Z81" s="9"/>
      <c r="AA81" s="6">
        <v>44682</v>
      </c>
      <c r="AB81" s="6">
        <v>44805</v>
      </c>
      <c r="AC81" s="6"/>
      <c r="AD81" s="9" t="s">
        <v>66</v>
      </c>
    </row>
    <row r="82" spans="1:30" ht="94.5" x14ac:dyDescent="0.25">
      <c r="A82" s="4" t="s">
        <v>1183</v>
      </c>
      <c r="B82" s="5" t="s">
        <v>1184</v>
      </c>
      <c r="C82" s="6">
        <v>44601</v>
      </c>
      <c r="D82" s="37">
        <v>1688</v>
      </c>
      <c r="E82" s="5" t="s">
        <v>2169</v>
      </c>
      <c r="F82" s="8" t="s">
        <v>2168</v>
      </c>
      <c r="G82" s="6">
        <v>44623</v>
      </c>
      <c r="H82" s="37" t="s">
        <v>1542</v>
      </c>
      <c r="I82" s="9" t="s">
        <v>1162</v>
      </c>
      <c r="J82" s="9" t="s">
        <v>997</v>
      </c>
      <c r="K82" s="10">
        <v>7893941.3200000003</v>
      </c>
      <c r="L82" s="36">
        <f t="shared" si="15"/>
        <v>7893941.3200000003</v>
      </c>
      <c r="M82" s="36">
        <f t="shared" si="14"/>
        <v>7893941.3200000003</v>
      </c>
      <c r="N82" s="9" t="s">
        <v>1549</v>
      </c>
      <c r="O82" s="9" t="s">
        <v>1550</v>
      </c>
      <c r="P82" s="37" t="s">
        <v>555</v>
      </c>
      <c r="Q82" s="68"/>
      <c r="R82" s="36">
        <f>K82/T82</f>
        <v>4.3600000000000003</v>
      </c>
      <c r="S82" s="10">
        <f t="shared" si="11"/>
        <v>0</v>
      </c>
      <c r="T82" s="10">
        <f t="shared" si="10"/>
        <v>1810537</v>
      </c>
      <c r="U82" s="10">
        <v>1539499</v>
      </c>
      <c r="V82" s="10">
        <v>271038</v>
      </c>
      <c r="W82" s="10"/>
      <c r="X82" s="10" t="e">
        <f t="shared" si="12"/>
        <v>#DIV/0!</v>
      </c>
      <c r="Y82" s="10" t="e">
        <f t="shared" si="13"/>
        <v>#DIV/0!</v>
      </c>
      <c r="Z82" s="9"/>
      <c r="AA82" s="6">
        <v>44682</v>
      </c>
      <c r="AB82" s="6">
        <v>44805</v>
      </c>
      <c r="AC82" s="6"/>
      <c r="AD82" s="9" t="s">
        <v>66</v>
      </c>
    </row>
    <row r="83" spans="1:30" ht="94.5" x14ac:dyDescent="0.25">
      <c r="A83" s="4" t="s">
        <v>1181</v>
      </c>
      <c r="B83" s="5" t="s">
        <v>1182</v>
      </c>
      <c r="C83" s="6">
        <v>44601</v>
      </c>
      <c r="D83" s="37">
        <v>1688</v>
      </c>
      <c r="E83" s="5" t="s">
        <v>2171</v>
      </c>
      <c r="F83" s="8" t="s">
        <v>2170</v>
      </c>
      <c r="G83" s="6">
        <v>44623</v>
      </c>
      <c r="H83" s="37" t="s">
        <v>1543</v>
      </c>
      <c r="I83" s="9" t="s">
        <v>1162</v>
      </c>
      <c r="J83" s="9" t="s">
        <v>995</v>
      </c>
      <c r="K83" s="10">
        <v>22903482.710000001</v>
      </c>
      <c r="L83" s="36">
        <f t="shared" si="15"/>
        <v>22903482.710000001</v>
      </c>
      <c r="M83" s="36">
        <f t="shared" si="14"/>
        <v>22903482.710000001</v>
      </c>
      <c r="N83" s="9" t="s">
        <v>1551</v>
      </c>
      <c r="O83" s="9" t="s">
        <v>1164</v>
      </c>
      <c r="P83" s="37" t="s">
        <v>555</v>
      </c>
      <c r="Q83" s="68"/>
      <c r="R83" s="36">
        <f>K83/T83</f>
        <v>10.09</v>
      </c>
      <c r="S83" s="10">
        <f t="shared" si="11"/>
        <v>0</v>
      </c>
      <c r="T83" s="10">
        <f t="shared" si="10"/>
        <v>2269919</v>
      </c>
      <c r="U83" s="10">
        <v>1424380</v>
      </c>
      <c r="V83" s="10">
        <v>845539</v>
      </c>
      <c r="W83" s="10"/>
      <c r="X83" s="10" t="e">
        <f t="shared" si="12"/>
        <v>#DIV/0!</v>
      </c>
      <c r="Y83" s="10" t="e">
        <f t="shared" si="13"/>
        <v>#DIV/0!</v>
      </c>
      <c r="Z83" s="9"/>
      <c r="AA83" s="6">
        <v>44682</v>
      </c>
      <c r="AB83" s="6">
        <v>44915</v>
      </c>
      <c r="AC83" s="6"/>
      <c r="AD83" s="9" t="s">
        <v>66</v>
      </c>
    </row>
    <row r="84" spans="1:30" ht="189" x14ac:dyDescent="0.25">
      <c r="A84" s="4" t="s">
        <v>1202</v>
      </c>
      <c r="B84" s="5" t="s">
        <v>1203</v>
      </c>
      <c r="C84" s="6">
        <v>44602</v>
      </c>
      <c r="D84" s="37">
        <v>1688</v>
      </c>
      <c r="E84" s="5" t="s">
        <v>2173</v>
      </c>
      <c r="F84" s="8" t="s">
        <v>2172</v>
      </c>
      <c r="G84" s="6">
        <v>44623</v>
      </c>
      <c r="H84" s="37" t="s">
        <v>1544</v>
      </c>
      <c r="I84" s="9" t="s">
        <v>1162</v>
      </c>
      <c r="J84" s="9" t="s">
        <v>1085</v>
      </c>
      <c r="K84" s="10">
        <v>4357631.25</v>
      </c>
      <c r="L84" s="36">
        <f t="shared" si="15"/>
        <v>4357631.25</v>
      </c>
      <c r="M84" s="36">
        <f t="shared" si="14"/>
        <v>4357631.25</v>
      </c>
      <c r="N84" s="9" t="s">
        <v>1163</v>
      </c>
      <c r="O84" s="9" t="s">
        <v>1164</v>
      </c>
      <c r="P84" s="37" t="s">
        <v>555</v>
      </c>
      <c r="Q84" s="68"/>
      <c r="R84" s="36">
        <f>K84/T84</f>
        <v>162.75</v>
      </c>
      <c r="S84" s="10">
        <f t="shared" si="11"/>
        <v>0</v>
      </c>
      <c r="T84" s="10">
        <f t="shared" si="10"/>
        <v>26775</v>
      </c>
      <c r="U84" s="10">
        <v>26775</v>
      </c>
      <c r="V84" s="10"/>
      <c r="W84" s="10"/>
      <c r="X84" s="10" t="e">
        <f t="shared" si="12"/>
        <v>#DIV/0!</v>
      </c>
      <c r="Y84" s="10" t="e">
        <f t="shared" si="13"/>
        <v>#DIV/0!</v>
      </c>
      <c r="Z84" s="9"/>
      <c r="AA84" s="6">
        <v>44805</v>
      </c>
      <c r="AB84" s="6"/>
      <c r="AC84" s="6"/>
      <c r="AD84" s="9" t="s">
        <v>66</v>
      </c>
    </row>
    <row r="85" spans="1:30" ht="78.75" x14ac:dyDescent="0.25">
      <c r="A85" s="4" t="s">
        <v>1240</v>
      </c>
      <c r="B85" s="5" t="s">
        <v>1241</v>
      </c>
      <c r="C85" s="6">
        <v>44603</v>
      </c>
      <c r="D85" s="37">
        <v>1416</v>
      </c>
      <c r="E85" s="5" t="s">
        <v>2174</v>
      </c>
      <c r="F85" s="8" t="s">
        <v>2019</v>
      </c>
      <c r="G85" s="6">
        <v>44637</v>
      </c>
      <c r="H85" s="37" t="s">
        <v>2020</v>
      </c>
      <c r="I85" s="9" t="s">
        <v>76</v>
      </c>
      <c r="J85" s="9" t="s">
        <v>1015</v>
      </c>
      <c r="K85" s="10">
        <v>757684100</v>
      </c>
      <c r="L85" s="36">
        <f t="shared" si="15"/>
        <v>757684100</v>
      </c>
      <c r="M85" s="36">
        <f t="shared" si="14"/>
        <v>757684100</v>
      </c>
      <c r="N85" s="9" t="s">
        <v>131</v>
      </c>
      <c r="O85" s="9" t="s">
        <v>1148</v>
      </c>
      <c r="P85" s="37" t="s">
        <v>26</v>
      </c>
      <c r="Q85" s="68"/>
      <c r="R85" s="36">
        <f>K85/T85</f>
        <v>51.05</v>
      </c>
      <c r="S85" s="10">
        <f t="shared" si="11"/>
        <v>0</v>
      </c>
      <c r="T85" s="10">
        <f t="shared" si="10"/>
        <v>14842000</v>
      </c>
      <c r="U85" s="10">
        <v>4012000</v>
      </c>
      <c r="V85" s="10">
        <v>10830000</v>
      </c>
      <c r="W85" s="10"/>
      <c r="X85" s="10" t="e">
        <f t="shared" si="12"/>
        <v>#DIV/0!</v>
      </c>
      <c r="Y85" s="10" t="e">
        <f t="shared" si="13"/>
        <v>#DIV/0!</v>
      </c>
      <c r="Z85" s="9"/>
      <c r="AA85" s="6">
        <v>44682</v>
      </c>
      <c r="AB85" s="6">
        <v>44774</v>
      </c>
      <c r="AC85" s="6"/>
      <c r="AD85" s="9" t="s">
        <v>66</v>
      </c>
    </row>
    <row r="86" spans="1:30" ht="75" x14ac:dyDescent="0.25">
      <c r="A86" s="4" t="s">
        <v>1040</v>
      </c>
      <c r="B86" s="5" t="s">
        <v>1239</v>
      </c>
      <c r="C86" s="6">
        <v>44603</v>
      </c>
      <c r="D86" s="37" t="s">
        <v>1488</v>
      </c>
      <c r="E86" s="5" t="s">
        <v>604</v>
      </c>
      <c r="F86" s="8" t="s">
        <v>2175</v>
      </c>
      <c r="G86" s="6" t="s">
        <v>604</v>
      </c>
      <c r="H86" s="37" t="s">
        <v>604</v>
      </c>
      <c r="I86" s="9" t="s">
        <v>604</v>
      </c>
      <c r="J86" s="9" t="s">
        <v>1006</v>
      </c>
      <c r="K86" s="10"/>
      <c r="L86" s="36">
        <f t="shared" si="15"/>
        <v>0</v>
      </c>
      <c r="M86" s="36">
        <f t="shared" si="14"/>
        <v>0</v>
      </c>
      <c r="N86" s="9"/>
      <c r="O86" s="9"/>
      <c r="P86" s="37"/>
      <c r="Q86" s="68"/>
      <c r="R86" s="36" t="e">
        <f>K86/T86</f>
        <v>#DIV/0!</v>
      </c>
      <c r="S86" s="10" t="e">
        <f t="shared" si="11"/>
        <v>#DIV/0!</v>
      </c>
      <c r="T86" s="10">
        <f t="shared" si="10"/>
        <v>0</v>
      </c>
      <c r="U86" s="10"/>
      <c r="V86" s="10"/>
      <c r="W86" s="10"/>
      <c r="X86" s="10" t="e">
        <f t="shared" si="12"/>
        <v>#DIV/0!</v>
      </c>
      <c r="Y86" s="10" t="e">
        <f t="shared" si="13"/>
        <v>#DIV/0!</v>
      </c>
      <c r="Z86" s="9"/>
      <c r="AA86" s="6"/>
      <c r="AB86" s="6"/>
      <c r="AC86" s="6"/>
      <c r="AD86" s="9"/>
    </row>
    <row r="87" spans="1:30" ht="75" x14ac:dyDescent="0.25">
      <c r="A87" s="4" t="s">
        <v>1237</v>
      </c>
      <c r="B87" s="5" t="s">
        <v>1238</v>
      </c>
      <c r="C87" s="6">
        <v>44603</v>
      </c>
      <c r="D87" s="37" t="s">
        <v>35</v>
      </c>
      <c r="E87" s="5" t="s">
        <v>2177</v>
      </c>
      <c r="F87" s="8" t="s">
        <v>2176</v>
      </c>
      <c r="G87" s="6">
        <v>44624</v>
      </c>
      <c r="H87" s="5" t="s">
        <v>1570</v>
      </c>
      <c r="I87" s="9" t="s">
        <v>72</v>
      </c>
      <c r="J87" s="9" t="s">
        <v>928</v>
      </c>
      <c r="K87" s="10">
        <v>196095327</v>
      </c>
      <c r="L87" s="36">
        <f t="shared" si="15"/>
        <v>196095327</v>
      </c>
      <c r="M87" s="36">
        <f t="shared" si="14"/>
        <v>196095327</v>
      </c>
      <c r="N87" s="9" t="s">
        <v>1528</v>
      </c>
      <c r="O87" s="9" t="s">
        <v>653</v>
      </c>
      <c r="P87" s="37" t="s">
        <v>41</v>
      </c>
      <c r="Q87" s="68"/>
      <c r="R87" s="36">
        <f>K87/T87</f>
        <v>25.95</v>
      </c>
      <c r="S87" s="10">
        <f t="shared" si="11"/>
        <v>0</v>
      </c>
      <c r="T87" s="10">
        <f t="shared" si="10"/>
        <v>7556660</v>
      </c>
      <c r="U87" s="10">
        <v>1927320</v>
      </c>
      <c r="V87" s="10">
        <v>5629340</v>
      </c>
      <c r="W87" s="10"/>
      <c r="X87" s="10" t="e">
        <f t="shared" si="12"/>
        <v>#DIV/0!</v>
      </c>
      <c r="Y87" s="10" t="e">
        <f t="shared" si="13"/>
        <v>#DIV/0!</v>
      </c>
      <c r="Z87" s="9"/>
      <c r="AA87" s="6">
        <v>44652</v>
      </c>
      <c r="AB87" s="6">
        <v>44743</v>
      </c>
      <c r="AC87" s="6"/>
      <c r="AD87" s="9" t="s">
        <v>66</v>
      </c>
    </row>
    <row r="88" spans="1:30" ht="75" x14ac:dyDescent="0.25">
      <c r="A88" s="4" t="s">
        <v>1236</v>
      </c>
      <c r="B88" s="5" t="s">
        <v>1235</v>
      </c>
      <c r="C88" s="6">
        <v>44603</v>
      </c>
      <c r="D88" s="37">
        <v>545</v>
      </c>
      <c r="E88" s="5" t="s">
        <v>2179</v>
      </c>
      <c r="F88" s="8" t="s">
        <v>2178</v>
      </c>
      <c r="G88" s="6">
        <v>44624</v>
      </c>
      <c r="H88" s="5" t="s">
        <v>1573</v>
      </c>
      <c r="I88" s="9" t="s">
        <v>73</v>
      </c>
      <c r="J88" s="9" t="s">
        <v>1009</v>
      </c>
      <c r="K88" s="10">
        <v>281881563.60000002</v>
      </c>
      <c r="L88" s="36">
        <f t="shared" si="15"/>
        <v>281881563.60000002</v>
      </c>
      <c r="M88" s="36">
        <f t="shared" si="14"/>
        <v>281881563.60000002</v>
      </c>
      <c r="N88" s="9" t="s">
        <v>1253</v>
      </c>
      <c r="O88" s="9" t="s">
        <v>1254</v>
      </c>
      <c r="P88" s="37" t="s">
        <v>770</v>
      </c>
      <c r="Q88" s="68"/>
      <c r="R88" s="36">
        <f>K88/T88</f>
        <v>25813.33</v>
      </c>
      <c r="S88" s="10">
        <f t="shared" si="11"/>
        <v>0</v>
      </c>
      <c r="T88" s="10">
        <f t="shared" si="10"/>
        <v>10920</v>
      </c>
      <c r="U88" s="10">
        <v>7650</v>
      </c>
      <c r="V88" s="10">
        <v>3270</v>
      </c>
      <c r="W88" s="10"/>
      <c r="X88" s="10" t="e">
        <f t="shared" si="12"/>
        <v>#DIV/0!</v>
      </c>
      <c r="Y88" s="10" t="e">
        <f t="shared" si="13"/>
        <v>#DIV/0!</v>
      </c>
      <c r="Z88" s="9" t="s">
        <v>1580</v>
      </c>
      <c r="AA88" s="6">
        <v>44652</v>
      </c>
      <c r="AB88" s="6">
        <v>44696</v>
      </c>
      <c r="AC88" s="6"/>
      <c r="AD88" s="9" t="s">
        <v>66</v>
      </c>
    </row>
    <row r="89" spans="1:30" ht="78.75" x14ac:dyDescent="0.25">
      <c r="A89" s="4" t="s">
        <v>1233</v>
      </c>
      <c r="B89" s="5" t="s">
        <v>1234</v>
      </c>
      <c r="C89" s="6">
        <v>44603</v>
      </c>
      <c r="D89" s="37" t="s">
        <v>35</v>
      </c>
      <c r="E89" s="5" t="s">
        <v>2182</v>
      </c>
      <c r="F89" s="8" t="s">
        <v>2181</v>
      </c>
      <c r="G89" s="6">
        <v>44635</v>
      </c>
      <c r="H89" s="37" t="s">
        <v>2180</v>
      </c>
      <c r="I89" s="9" t="s">
        <v>76</v>
      </c>
      <c r="J89" s="9" t="s">
        <v>1014</v>
      </c>
      <c r="K89" s="10">
        <v>1896883866.9000001</v>
      </c>
      <c r="L89" s="36">
        <f t="shared" si="15"/>
        <v>1896883866.9000001</v>
      </c>
      <c r="M89" s="36">
        <f t="shared" si="14"/>
        <v>1896883866.9000001</v>
      </c>
      <c r="N89" s="9" t="s">
        <v>2183</v>
      </c>
      <c r="O89" s="9" t="s">
        <v>631</v>
      </c>
      <c r="P89" s="37" t="s">
        <v>41</v>
      </c>
      <c r="Q89" s="68"/>
      <c r="R89" s="36">
        <f>K89/T89</f>
        <v>835.01</v>
      </c>
      <c r="S89" s="10">
        <f t="shared" si="11"/>
        <v>0</v>
      </c>
      <c r="T89" s="10">
        <f t="shared" si="10"/>
        <v>2271690</v>
      </c>
      <c r="U89" s="10">
        <v>2271690</v>
      </c>
      <c r="V89" s="10"/>
      <c r="W89" s="10"/>
      <c r="X89" s="10" t="e">
        <f t="shared" si="12"/>
        <v>#DIV/0!</v>
      </c>
      <c r="Y89" s="10" t="e">
        <f t="shared" si="13"/>
        <v>#DIV/0!</v>
      </c>
      <c r="Z89" s="9"/>
      <c r="AA89" s="6">
        <v>44666</v>
      </c>
      <c r="AB89" s="6"/>
      <c r="AC89" s="6"/>
      <c r="AD89" s="9" t="s">
        <v>66</v>
      </c>
    </row>
    <row r="90" spans="1:30" ht="75" x14ac:dyDescent="0.25">
      <c r="A90" s="4" t="s">
        <v>1231</v>
      </c>
      <c r="B90" s="5" t="s">
        <v>1232</v>
      </c>
      <c r="C90" s="6">
        <v>44603</v>
      </c>
      <c r="D90" s="37" t="s">
        <v>1488</v>
      </c>
      <c r="E90" s="5" t="s">
        <v>2185</v>
      </c>
      <c r="F90" s="8" t="s">
        <v>2184</v>
      </c>
      <c r="G90" s="6">
        <v>44624</v>
      </c>
      <c r="H90" s="5" t="s">
        <v>1574</v>
      </c>
      <c r="I90" s="9" t="s">
        <v>1578</v>
      </c>
      <c r="J90" s="9" t="s">
        <v>1018</v>
      </c>
      <c r="K90" s="10">
        <v>1293330</v>
      </c>
      <c r="L90" s="36">
        <f t="shared" si="15"/>
        <v>1293330</v>
      </c>
      <c r="M90" s="36">
        <f t="shared" si="14"/>
        <v>1293330</v>
      </c>
      <c r="N90" s="9" t="s">
        <v>1579</v>
      </c>
      <c r="O90" s="9" t="s">
        <v>1581</v>
      </c>
      <c r="P90" s="37" t="s">
        <v>770</v>
      </c>
      <c r="Q90" s="68"/>
      <c r="R90" s="36">
        <f>K90/T90</f>
        <v>190</v>
      </c>
      <c r="S90" s="10">
        <f t="shared" si="11"/>
        <v>0</v>
      </c>
      <c r="T90" s="10">
        <f t="shared" si="10"/>
        <v>6807</v>
      </c>
      <c r="U90" s="10">
        <v>6807</v>
      </c>
      <c r="V90" s="10"/>
      <c r="W90" s="10"/>
      <c r="X90" s="10" t="e">
        <f t="shared" si="12"/>
        <v>#DIV/0!</v>
      </c>
      <c r="Y90" s="10" t="e">
        <f t="shared" si="13"/>
        <v>#DIV/0!</v>
      </c>
      <c r="Z90" s="9"/>
      <c r="AA90" s="6">
        <v>44743</v>
      </c>
      <c r="AB90" s="6"/>
      <c r="AC90" s="6"/>
      <c r="AD90" s="9" t="s">
        <v>66</v>
      </c>
    </row>
    <row r="91" spans="1:30" ht="164.25" customHeight="1" x14ac:dyDescent="0.25">
      <c r="A91" s="4" t="s">
        <v>1229</v>
      </c>
      <c r="B91" s="5" t="s">
        <v>1230</v>
      </c>
      <c r="C91" s="6">
        <v>44603</v>
      </c>
      <c r="D91" s="37">
        <v>545</v>
      </c>
      <c r="E91" s="5" t="s">
        <v>2187</v>
      </c>
      <c r="F91" s="8" t="s">
        <v>2186</v>
      </c>
      <c r="G91" s="6">
        <v>44624</v>
      </c>
      <c r="H91" s="5" t="s">
        <v>1575</v>
      </c>
      <c r="I91" s="9" t="s">
        <v>73</v>
      </c>
      <c r="J91" s="9" t="s">
        <v>1011</v>
      </c>
      <c r="K91" s="10">
        <v>292723615.80000001</v>
      </c>
      <c r="L91" s="36">
        <f t="shared" si="15"/>
        <v>292723615.80000001</v>
      </c>
      <c r="M91" s="36">
        <f t="shared" si="14"/>
        <v>292723615.80000001</v>
      </c>
      <c r="N91" s="9" t="s">
        <v>1253</v>
      </c>
      <c r="O91" s="9" t="s">
        <v>1254</v>
      </c>
      <c r="P91" s="37" t="s">
        <v>770</v>
      </c>
      <c r="Q91" s="68"/>
      <c r="R91" s="36">
        <f>K91/T91</f>
        <v>25813.370000000003</v>
      </c>
      <c r="S91" s="10">
        <f t="shared" si="11"/>
        <v>0</v>
      </c>
      <c r="T91" s="10">
        <f t="shared" si="10"/>
        <v>11340</v>
      </c>
      <c r="U91" s="10">
        <v>6780</v>
      </c>
      <c r="V91" s="10">
        <v>4560</v>
      </c>
      <c r="W91" s="10"/>
      <c r="X91" s="10" t="e">
        <f t="shared" si="12"/>
        <v>#DIV/0!</v>
      </c>
      <c r="Y91" s="10" t="e">
        <f t="shared" si="13"/>
        <v>#DIV/0!</v>
      </c>
      <c r="Z91" s="9" t="s">
        <v>1582</v>
      </c>
      <c r="AA91" s="6">
        <v>44666</v>
      </c>
      <c r="AB91" s="6">
        <v>44701</v>
      </c>
      <c r="AC91" s="6"/>
      <c r="AD91" s="9" t="s">
        <v>66</v>
      </c>
    </row>
    <row r="92" spans="1:30" ht="144.75" customHeight="1" x14ac:dyDescent="0.25">
      <c r="A92" s="4" t="s">
        <v>1227</v>
      </c>
      <c r="B92" s="5" t="s">
        <v>1228</v>
      </c>
      <c r="C92" s="6">
        <v>44603</v>
      </c>
      <c r="D92" s="37">
        <v>545</v>
      </c>
      <c r="E92" s="5" t="s">
        <v>2317</v>
      </c>
      <c r="F92" s="8" t="s">
        <v>2188</v>
      </c>
      <c r="G92" s="6">
        <v>44624</v>
      </c>
      <c r="H92" s="5" t="s">
        <v>1576</v>
      </c>
      <c r="I92" s="9" t="s">
        <v>73</v>
      </c>
      <c r="J92" s="9" t="s">
        <v>1011</v>
      </c>
      <c r="K92" s="10">
        <v>281882000.39999998</v>
      </c>
      <c r="L92" s="36">
        <v>258262766.84999999</v>
      </c>
      <c r="M92" s="36">
        <f t="shared" si="14"/>
        <v>258262766.84999999</v>
      </c>
      <c r="N92" s="9" t="s">
        <v>1253</v>
      </c>
      <c r="O92" s="9" t="s">
        <v>1254</v>
      </c>
      <c r="P92" s="37" t="s">
        <v>770</v>
      </c>
      <c r="Q92" s="68"/>
      <c r="R92" s="36">
        <f>L92/T92</f>
        <v>25813.37</v>
      </c>
      <c r="S92" s="10">
        <f t="shared" si="11"/>
        <v>0</v>
      </c>
      <c r="T92" s="10">
        <f t="shared" si="10"/>
        <v>10005</v>
      </c>
      <c r="U92" s="10">
        <v>6030</v>
      </c>
      <c r="V92" s="10">
        <v>3975</v>
      </c>
      <c r="W92" s="10"/>
      <c r="X92" s="10" t="e">
        <f t="shared" si="12"/>
        <v>#DIV/0!</v>
      </c>
      <c r="Y92" s="10" t="e">
        <f t="shared" si="13"/>
        <v>#DIV/0!</v>
      </c>
      <c r="Z92" s="9" t="s">
        <v>1583</v>
      </c>
      <c r="AA92" s="6">
        <v>44666</v>
      </c>
      <c r="AB92" s="6">
        <v>44701</v>
      </c>
      <c r="AC92" s="6"/>
      <c r="AD92" s="9" t="s">
        <v>66</v>
      </c>
    </row>
    <row r="93" spans="1:30" ht="75" x14ac:dyDescent="0.25">
      <c r="A93" s="4" t="s">
        <v>1225</v>
      </c>
      <c r="B93" s="5" t="s">
        <v>1226</v>
      </c>
      <c r="C93" s="6">
        <v>44603</v>
      </c>
      <c r="D93" s="37">
        <v>545</v>
      </c>
      <c r="E93" s="5" t="s">
        <v>2190</v>
      </c>
      <c r="F93" s="8" t="s">
        <v>2189</v>
      </c>
      <c r="G93" s="6">
        <v>44624</v>
      </c>
      <c r="H93" s="5" t="s">
        <v>1577</v>
      </c>
      <c r="I93" s="9" t="s">
        <v>73</v>
      </c>
      <c r="J93" s="9" t="s">
        <v>1009</v>
      </c>
      <c r="K93" s="10">
        <v>264844765.80000001</v>
      </c>
      <c r="L93" s="36">
        <f t="shared" si="15"/>
        <v>264844765.80000001</v>
      </c>
      <c r="M93" s="36">
        <f t="shared" si="14"/>
        <v>264844765.80000001</v>
      </c>
      <c r="N93" s="9" t="s">
        <v>1253</v>
      </c>
      <c r="O93" s="9" t="s">
        <v>1254</v>
      </c>
      <c r="P93" s="37" t="s">
        <v>770</v>
      </c>
      <c r="Q93" s="68"/>
      <c r="R93" s="36">
        <f>K93/T93</f>
        <v>25813.33</v>
      </c>
      <c r="S93" s="10">
        <f t="shared" si="11"/>
        <v>0</v>
      </c>
      <c r="T93" s="10">
        <f t="shared" si="10"/>
        <v>10260</v>
      </c>
      <c r="U93" s="10">
        <v>7200</v>
      </c>
      <c r="V93" s="10">
        <v>3060</v>
      </c>
      <c r="W93" s="10"/>
      <c r="X93" s="10" t="e">
        <f t="shared" si="12"/>
        <v>#DIV/0!</v>
      </c>
      <c r="Y93" s="10" t="e">
        <f t="shared" si="13"/>
        <v>#DIV/0!</v>
      </c>
      <c r="Z93" s="9" t="s">
        <v>1584</v>
      </c>
      <c r="AA93" s="6">
        <v>44652</v>
      </c>
      <c r="AB93" s="6">
        <v>44696</v>
      </c>
      <c r="AC93" s="6"/>
      <c r="AD93" s="9" t="s">
        <v>66</v>
      </c>
    </row>
    <row r="94" spans="1:30" ht="75" x14ac:dyDescent="0.25">
      <c r="A94" s="4" t="s">
        <v>1223</v>
      </c>
      <c r="B94" s="5" t="s">
        <v>1224</v>
      </c>
      <c r="C94" s="6">
        <v>44603</v>
      </c>
      <c r="D94" s="37" t="s">
        <v>35</v>
      </c>
      <c r="E94" s="5" t="s">
        <v>2192</v>
      </c>
      <c r="F94" s="8" t="s">
        <v>2191</v>
      </c>
      <c r="G94" s="6">
        <v>44638</v>
      </c>
      <c r="H94" s="37" t="s">
        <v>2027</v>
      </c>
      <c r="I94" s="9" t="s">
        <v>76</v>
      </c>
      <c r="J94" s="9" t="s">
        <v>999</v>
      </c>
      <c r="K94" s="10">
        <v>596590538.95000005</v>
      </c>
      <c r="L94" s="36">
        <f t="shared" si="15"/>
        <v>596590538.95000005</v>
      </c>
      <c r="M94" s="36">
        <f t="shared" si="14"/>
        <v>596590538.95000005</v>
      </c>
      <c r="N94" s="9" t="s">
        <v>2026</v>
      </c>
      <c r="O94" s="9" t="s">
        <v>631</v>
      </c>
      <c r="P94" s="37" t="s">
        <v>41</v>
      </c>
      <c r="Q94" s="68"/>
      <c r="R94" s="36">
        <f>K94/T94</f>
        <v>524.33000000000004</v>
      </c>
      <c r="S94" s="10">
        <f t="shared" si="11"/>
        <v>0</v>
      </c>
      <c r="T94" s="10">
        <f t="shared" si="10"/>
        <v>1137815</v>
      </c>
      <c r="U94" s="10">
        <v>356975</v>
      </c>
      <c r="V94" s="10">
        <v>780840</v>
      </c>
      <c r="W94" s="10"/>
      <c r="X94" s="10" t="e">
        <f t="shared" si="12"/>
        <v>#DIV/0!</v>
      </c>
      <c r="Y94" s="10" t="e">
        <f t="shared" si="13"/>
        <v>#DIV/0!</v>
      </c>
      <c r="Z94" s="9"/>
      <c r="AA94" s="6">
        <v>44713</v>
      </c>
      <c r="AB94" s="6">
        <v>44774</v>
      </c>
      <c r="AC94" s="6"/>
      <c r="AD94" s="9" t="s">
        <v>66</v>
      </c>
    </row>
    <row r="95" spans="1:30" ht="215.25" customHeight="1" x14ac:dyDescent="0.25">
      <c r="A95" s="4" t="s">
        <v>1221</v>
      </c>
      <c r="B95" s="5" t="s">
        <v>1222</v>
      </c>
      <c r="C95" s="6">
        <v>44603</v>
      </c>
      <c r="D95" s="37" t="s">
        <v>35</v>
      </c>
      <c r="E95" s="5" t="s">
        <v>2318</v>
      </c>
      <c r="F95" s="8" t="s">
        <v>2319</v>
      </c>
      <c r="G95" s="6">
        <v>44624</v>
      </c>
      <c r="H95" s="5" t="s">
        <v>1571</v>
      </c>
      <c r="I95" s="9" t="s">
        <v>72</v>
      </c>
      <c r="J95" s="9" t="s">
        <v>1084</v>
      </c>
      <c r="K95" s="10">
        <v>2223975.6</v>
      </c>
      <c r="L95" s="36">
        <f t="shared" si="15"/>
        <v>2223975.6</v>
      </c>
      <c r="M95" s="36">
        <f t="shared" si="14"/>
        <v>2223975.6</v>
      </c>
      <c r="N95" s="9" t="s">
        <v>1585</v>
      </c>
      <c r="O95" s="9" t="s">
        <v>631</v>
      </c>
      <c r="P95" s="37" t="s">
        <v>41</v>
      </c>
      <c r="Q95" s="68"/>
      <c r="R95" s="36">
        <f>K95/T95</f>
        <v>4.9700000000000006</v>
      </c>
      <c r="S95" s="10">
        <f t="shared" si="11"/>
        <v>0</v>
      </c>
      <c r="T95" s="10">
        <f t="shared" si="10"/>
        <v>447480</v>
      </c>
      <c r="U95" s="10">
        <v>146455</v>
      </c>
      <c r="V95" s="10">
        <v>301025</v>
      </c>
      <c r="W95" s="10"/>
      <c r="X95" s="10" t="e">
        <f t="shared" si="12"/>
        <v>#DIV/0!</v>
      </c>
      <c r="Y95" s="10" t="e">
        <f t="shared" si="13"/>
        <v>#DIV/0!</v>
      </c>
      <c r="Z95" s="9"/>
      <c r="AA95" s="6">
        <v>44652</v>
      </c>
      <c r="AB95" s="6">
        <v>44774</v>
      </c>
      <c r="AC95" s="6"/>
      <c r="AD95" s="9" t="s">
        <v>66</v>
      </c>
    </row>
    <row r="96" spans="1:30" ht="195" customHeight="1" x14ac:dyDescent="0.25">
      <c r="A96" s="4" t="s">
        <v>1218</v>
      </c>
      <c r="B96" s="5" t="s">
        <v>1220</v>
      </c>
      <c r="C96" s="6">
        <v>44603</v>
      </c>
      <c r="D96" s="37" t="s">
        <v>35</v>
      </c>
      <c r="E96" s="5" t="s">
        <v>2321</v>
      </c>
      <c r="F96" s="8" t="s">
        <v>2320</v>
      </c>
      <c r="G96" s="6">
        <v>44634</v>
      </c>
      <c r="H96" s="5" t="s">
        <v>1738</v>
      </c>
      <c r="I96" s="9" t="s">
        <v>585</v>
      </c>
      <c r="J96" s="9" t="s">
        <v>930</v>
      </c>
      <c r="K96" s="10">
        <v>498225745.93000001</v>
      </c>
      <c r="L96" s="36">
        <f t="shared" si="15"/>
        <v>498225745.93000001</v>
      </c>
      <c r="M96" s="36">
        <f t="shared" si="14"/>
        <v>498225745.93000001</v>
      </c>
      <c r="N96" s="9" t="s">
        <v>1716</v>
      </c>
      <c r="O96" s="9" t="s">
        <v>1717</v>
      </c>
      <c r="P96" s="37" t="s">
        <v>41</v>
      </c>
      <c r="Q96" s="68"/>
      <c r="R96" s="36">
        <f>K96/T96</f>
        <v>3.97</v>
      </c>
      <c r="S96" s="10">
        <f t="shared" si="11"/>
        <v>0</v>
      </c>
      <c r="T96" s="10">
        <f t="shared" si="10"/>
        <v>125497669</v>
      </c>
      <c r="U96" s="10">
        <v>54866220</v>
      </c>
      <c r="V96" s="10">
        <v>70631449</v>
      </c>
      <c r="W96" s="10"/>
      <c r="X96" s="10" t="e">
        <f t="shared" si="12"/>
        <v>#DIV/0!</v>
      </c>
      <c r="Y96" s="10" t="e">
        <f t="shared" si="13"/>
        <v>#DIV/0!</v>
      </c>
      <c r="Z96" s="9"/>
      <c r="AA96" s="6">
        <v>44652</v>
      </c>
      <c r="AB96" s="6">
        <v>44774</v>
      </c>
      <c r="AC96" s="6"/>
      <c r="AD96" s="9" t="s">
        <v>66</v>
      </c>
    </row>
    <row r="97" spans="1:30" ht="190.5" customHeight="1" x14ac:dyDescent="0.25">
      <c r="A97" s="4" t="s">
        <v>1216</v>
      </c>
      <c r="B97" s="5" t="s">
        <v>1217</v>
      </c>
      <c r="C97" s="6">
        <v>44603</v>
      </c>
      <c r="D97" s="37">
        <v>545</v>
      </c>
      <c r="E97" s="5" t="s">
        <v>2331</v>
      </c>
      <c r="F97" s="8" t="s">
        <v>2330</v>
      </c>
      <c r="G97" s="6">
        <v>44624</v>
      </c>
      <c r="H97" s="5" t="s">
        <v>1778</v>
      </c>
      <c r="I97" s="9" t="s">
        <v>73</v>
      </c>
      <c r="J97" s="9" t="s">
        <v>1009</v>
      </c>
      <c r="K97" s="10">
        <v>291174362.39999998</v>
      </c>
      <c r="L97" s="36">
        <f t="shared" si="15"/>
        <v>291174362.39999998</v>
      </c>
      <c r="M97" s="36">
        <f t="shared" si="14"/>
        <v>291174362.39999998</v>
      </c>
      <c r="N97" s="9" t="s">
        <v>1253</v>
      </c>
      <c r="O97" s="9" t="s">
        <v>1254</v>
      </c>
      <c r="P97" s="37" t="s">
        <v>770</v>
      </c>
      <c r="Q97" s="68"/>
      <c r="R97" s="36">
        <f>K97/T97</f>
        <v>25813.329999999998</v>
      </c>
      <c r="S97" s="10">
        <f t="shared" si="11"/>
        <v>0</v>
      </c>
      <c r="T97" s="10">
        <f t="shared" si="10"/>
        <v>11280</v>
      </c>
      <c r="U97" s="10">
        <v>7860</v>
      </c>
      <c r="V97" s="10">
        <v>3420</v>
      </c>
      <c r="W97" s="10"/>
      <c r="X97" s="10" t="e">
        <f t="shared" si="12"/>
        <v>#DIV/0!</v>
      </c>
      <c r="Y97" s="10" t="e">
        <f t="shared" si="13"/>
        <v>#DIV/0!</v>
      </c>
      <c r="Z97" s="9" t="s">
        <v>1586</v>
      </c>
      <c r="AA97" s="6">
        <v>44652</v>
      </c>
      <c r="AB97" s="6">
        <v>44696</v>
      </c>
      <c r="AC97" s="6"/>
      <c r="AD97" s="9" t="s">
        <v>66</v>
      </c>
    </row>
    <row r="98" spans="1:30" ht="75" x14ac:dyDescent="0.25">
      <c r="A98" s="4" t="s">
        <v>1032</v>
      </c>
      <c r="B98" s="5" t="s">
        <v>1215</v>
      </c>
      <c r="C98" s="6">
        <v>44603</v>
      </c>
      <c r="D98" s="37" t="s">
        <v>35</v>
      </c>
      <c r="E98" s="5" t="s">
        <v>2333</v>
      </c>
      <c r="F98" s="8" t="s">
        <v>2332</v>
      </c>
      <c r="G98" s="6">
        <v>44624</v>
      </c>
      <c r="H98" s="5" t="s">
        <v>1779</v>
      </c>
      <c r="I98" s="9" t="s">
        <v>585</v>
      </c>
      <c r="J98" s="9" t="s">
        <v>994</v>
      </c>
      <c r="K98" s="10">
        <v>28465719.539999999</v>
      </c>
      <c r="L98" s="36">
        <f t="shared" si="15"/>
        <v>28465719.539999999</v>
      </c>
      <c r="M98" s="36">
        <f t="shared" si="14"/>
        <v>28465719.539999999</v>
      </c>
      <c r="N98" s="9" t="s">
        <v>1587</v>
      </c>
      <c r="O98" s="9" t="s">
        <v>1588</v>
      </c>
      <c r="P98" s="37"/>
      <c r="Q98" s="68"/>
      <c r="R98" s="36">
        <f>K98/T98</f>
        <v>1.8299999999999998</v>
      </c>
      <c r="S98" s="10">
        <f t="shared" si="11"/>
        <v>0</v>
      </c>
      <c r="T98" s="10">
        <f t="shared" si="10"/>
        <v>15555038</v>
      </c>
      <c r="U98" s="10">
        <v>2263800</v>
      </c>
      <c r="V98" s="10">
        <v>13291238</v>
      </c>
      <c r="W98" s="10"/>
      <c r="X98" s="10" t="e">
        <f t="shared" si="12"/>
        <v>#DIV/0!</v>
      </c>
      <c r="Y98" s="10" t="e">
        <f t="shared" si="13"/>
        <v>#DIV/0!</v>
      </c>
      <c r="Z98" s="9"/>
      <c r="AA98" s="6">
        <v>44652</v>
      </c>
      <c r="AB98" s="6">
        <v>44805</v>
      </c>
      <c r="AC98" s="6"/>
      <c r="AD98" s="9" t="s">
        <v>66</v>
      </c>
    </row>
    <row r="99" spans="1:30" ht="75" x14ac:dyDescent="0.25">
      <c r="A99" s="4" t="s">
        <v>1212</v>
      </c>
      <c r="B99" s="5" t="s">
        <v>1213</v>
      </c>
      <c r="C99" s="6">
        <v>44603</v>
      </c>
      <c r="D99" s="37" t="s">
        <v>35</v>
      </c>
      <c r="E99" s="5" t="s">
        <v>2335</v>
      </c>
      <c r="F99" s="8" t="s">
        <v>2334</v>
      </c>
      <c r="G99" s="6">
        <v>44638</v>
      </c>
      <c r="H99" s="5" t="s">
        <v>2028</v>
      </c>
      <c r="I99" s="9" t="s">
        <v>585</v>
      </c>
      <c r="J99" s="9" t="s">
        <v>1001</v>
      </c>
      <c r="K99" s="10">
        <v>714315666.89999998</v>
      </c>
      <c r="L99" s="36">
        <f t="shared" si="15"/>
        <v>714315666.89999998</v>
      </c>
      <c r="M99" s="36">
        <f t="shared" si="14"/>
        <v>714315666.89999998</v>
      </c>
      <c r="N99" s="9" t="s">
        <v>2029</v>
      </c>
      <c r="O99" s="9" t="s">
        <v>1169</v>
      </c>
      <c r="P99" s="37" t="s">
        <v>41</v>
      </c>
      <c r="Q99" s="68"/>
      <c r="R99" s="36">
        <f>K99/T99</f>
        <v>6.71</v>
      </c>
      <c r="S99" s="10">
        <f t="shared" si="11"/>
        <v>0</v>
      </c>
      <c r="T99" s="10">
        <f t="shared" ref="T99:T130" si="16">U99+V99+W99</f>
        <v>106455390</v>
      </c>
      <c r="U99" s="10">
        <v>61181310</v>
      </c>
      <c r="V99" s="10">
        <v>45274080</v>
      </c>
      <c r="W99" s="10"/>
      <c r="X99" s="10" t="e">
        <f t="shared" si="12"/>
        <v>#DIV/0!</v>
      </c>
      <c r="Y99" s="10" t="e">
        <f t="shared" si="13"/>
        <v>#DIV/0!</v>
      </c>
      <c r="Z99" s="9"/>
      <c r="AA99" s="6">
        <v>44652</v>
      </c>
      <c r="AB99" s="6">
        <v>44774</v>
      </c>
      <c r="AC99" s="6"/>
      <c r="AD99" s="9" t="s">
        <v>66</v>
      </c>
    </row>
    <row r="100" spans="1:30" ht="126" x14ac:dyDescent="0.25">
      <c r="A100" s="4" t="s">
        <v>1210</v>
      </c>
      <c r="B100" s="5" t="s">
        <v>1219</v>
      </c>
      <c r="C100" s="6">
        <v>44603</v>
      </c>
      <c r="D100" s="37">
        <v>545</v>
      </c>
      <c r="E100" s="5" t="s">
        <v>2337</v>
      </c>
      <c r="F100" s="8" t="s">
        <v>2336</v>
      </c>
      <c r="G100" s="6">
        <v>44624</v>
      </c>
      <c r="H100" s="5" t="s">
        <v>1589</v>
      </c>
      <c r="I100" s="9" t="s">
        <v>73</v>
      </c>
      <c r="J100" s="9" t="s">
        <v>1009</v>
      </c>
      <c r="K100" s="10">
        <v>258649566.59999999</v>
      </c>
      <c r="L100" s="36">
        <f t="shared" si="15"/>
        <v>258649566.59999999</v>
      </c>
      <c r="M100" s="36">
        <f t="shared" si="14"/>
        <v>258649566.59999999</v>
      </c>
      <c r="N100" s="9" t="s">
        <v>1253</v>
      </c>
      <c r="O100" s="9" t="s">
        <v>1254</v>
      </c>
      <c r="P100" s="37"/>
      <c r="Q100" s="68"/>
      <c r="R100" s="36">
        <f>K100/T100</f>
        <v>25813.329999999998</v>
      </c>
      <c r="S100" s="10">
        <f t="shared" si="11"/>
        <v>0</v>
      </c>
      <c r="T100" s="10">
        <f t="shared" si="16"/>
        <v>10020</v>
      </c>
      <c r="U100" s="10">
        <v>6990</v>
      </c>
      <c r="V100" s="10">
        <v>3030</v>
      </c>
      <c r="W100" s="10"/>
      <c r="X100" s="10" t="e">
        <f t="shared" si="12"/>
        <v>#DIV/0!</v>
      </c>
      <c r="Y100" s="10" t="e">
        <f t="shared" si="13"/>
        <v>#DIV/0!</v>
      </c>
      <c r="Z100" s="9" t="s">
        <v>1211</v>
      </c>
      <c r="AA100" s="6">
        <v>44652</v>
      </c>
      <c r="AB100" s="6">
        <v>44696</v>
      </c>
      <c r="AC100" s="6"/>
      <c r="AD100" s="9" t="s">
        <v>66</v>
      </c>
    </row>
    <row r="101" spans="1:30" ht="233.25" customHeight="1" x14ac:dyDescent="0.25">
      <c r="A101" s="4" t="s">
        <v>1209</v>
      </c>
      <c r="B101" s="5" t="s">
        <v>1208</v>
      </c>
      <c r="C101" s="6">
        <v>44603</v>
      </c>
      <c r="D101" s="37" t="s">
        <v>1488</v>
      </c>
      <c r="E101" s="5" t="s">
        <v>2339</v>
      </c>
      <c r="F101" s="8" t="s">
        <v>2338</v>
      </c>
      <c r="G101" s="6">
        <v>44624</v>
      </c>
      <c r="H101" s="5" t="s">
        <v>1572</v>
      </c>
      <c r="I101" s="9" t="s">
        <v>1578</v>
      </c>
      <c r="J101" s="9" t="s">
        <v>1016</v>
      </c>
      <c r="K101" s="10">
        <v>1581951.58</v>
      </c>
      <c r="L101" s="36">
        <f t="shared" si="15"/>
        <v>1581951.58</v>
      </c>
      <c r="M101" s="36">
        <f t="shared" si="14"/>
        <v>1581951.58</v>
      </c>
      <c r="N101" s="9" t="s">
        <v>1579</v>
      </c>
      <c r="O101" s="9" t="s">
        <v>1581</v>
      </c>
      <c r="P101" s="37"/>
      <c r="Q101" s="68"/>
      <c r="R101" s="36">
        <f>K101/T101</f>
        <v>188.98000000000002</v>
      </c>
      <c r="S101" s="10">
        <f t="shared" si="11"/>
        <v>0</v>
      </c>
      <c r="T101" s="10">
        <f t="shared" si="16"/>
        <v>8371</v>
      </c>
      <c r="U101" s="10">
        <v>8371</v>
      </c>
      <c r="V101" s="10"/>
      <c r="W101" s="10"/>
      <c r="X101" s="10" t="e">
        <f t="shared" si="12"/>
        <v>#DIV/0!</v>
      </c>
      <c r="Y101" s="10" t="e">
        <f t="shared" si="13"/>
        <v>#DIV/0!</v>
      </c>
      <c r="Z101" s="9"/>
      <c r="AA101" s="6">
        <v>44743</v>
      </c>
      <c r="AB101" s="6"/>
      <c r="AC101" s="6"/>
      <c r="AD101" s="9" t="s">
        <v>66</v>
      </c>
    </row>
    <row r="102" spans="1:30" ht="94.5" x14ac:dyDescent="0.25">
      <c r="A102" s="4" t="s">
        <v>1304</v>
      </c>
      <c r="B102" s="5" t="s">
        <v>1303</v>
      </c>
      <c r="C102" s="6">
        <v>44606</v>
      </c>
      <c r="D102" s="37" t="s">
        <v>35</v>
      </c>
      <c r="E102" s="5" t="s">
        <v>2341</v>
      </c>
      <c r="F102" s="8" t="s">
        <v>2340</v>
      </c>
      <c r="G102" s="6">
        <v>44641</v>
      </c>
      <c r="H102" s="37" t="s">
        <v>2039</v>
      </c>
      <c r="I102" s="9" t="s">
        <v>72</v>
      </c>
      <c r="J102" s="9" t="s">
        <v>1025</v>
      </c>
      <c r="K102" s="10">
        <v>1616103885.9000001</v>
      </c>
      <c r="L102" s="36">
        <f t="shared" si="15"/>
        <v>1616103885.9000001</v>
      </c>
      <c r="M102" s="36">
        <f t="shared" si="14"/>
        <v>1616103885.9000001</v>
      </c>
      <c r="N102" s="9" t="s">
        <v>2030</v>
      </c>
      <c r="O102" s="9" t="s">
        <v>2031</v>
      </c>
      <c r="P102" s="37" t="s">
        <v>41</v>
      </c>
      <c r="Q102" s="68"/>
      <c r="R102" s="36">
        <f>K102/T102</f>
        <v>37.86</v>
      </c>
      <c r="S102" s="10">
        <f t="shared" si="11"/>
        <v>0</v>
      </c>
      <c r="T102" s="10">
        <f t="shared" si="16"/>
        <v>42686315</v>
      </c>
      <c r="U102" s="10">
        <v>16091220</v>
      </c>
      <c r="V102" s="10">
        <v>26595095</v>
      </c>
      <c r="W102" s="10"/>
      <c r="X102" s="10" t="e">
        <f t="shared" si="12"/>
        <v>#DIV/0!</v>
      </c>
      <c r="Y102" s="10" t="e">
        <f t="shared" si="13"/>
        <v>#DIV/0!</v>
      </c>
      <c r="Z102" s="9"/>
      <c r="AA102" s="6">
        <v>44652</v>
      </c>
      <c r="AB102" s="6">
        <v>44743</v>
      </c>
      <c r="AC102" s="6"/>
      <c r="AD102" s="9" t="s">
        <v>66</v>
      </c>
    </row>
    <row r="103" spans="1:30" ht="94.5" x14ac:dyDescent="0.25">
      <c r="A103" s="4" t="s">
        <v>1302</v>
      </c>
      <c r="B103" s="5" t="s">
        <v>1301</v>
      </c>
      <c r="C103" s="6">
        <v>44606</v>
      </c>
      <c r="D103" s="37" t="s">
        <v>35</v>
      </c>
      <c r="E103" s="5" t="s">
        <v>2343</v>
      </c>
      <c r="F103" s="8" t="s">
        <v>2342</v>
      </c>
      <c r="G103" s="6">
        <v>44641</v>
      </c>
      <c r="H103" s="37" t="s">
        <v>2040</v>
      </c>
      <c r="I103" s="9" t="s">
        <v>72</v>
      </c>
      <c r="J103" s="9" t="s">
        <v>1025</v>
      </c>
      <c r="K103" s="10">
        <v>1881520848</v>
      </c>
      <c r="L103" s="36">
        <f t="shared" si="15"/>
        <v>1881520848</v>
      </c>
      <c r="M103" s="36">
        <f t="shared" ref="M103:M134" si="17">L103</f>
        <v>1881520848</v>
      </c>
      <c r="N103" s="9" t="s">
        <v>2030</v>
      </c>
      <c r="O103" s="9" t="s">
        <v>2031</v>
      </c>
      <c r="P103" s="37" t="s">
        <v>41</v>
      </c>
      <c r="Q103" s="68"/>
      <c r="R103" s="36">
        <f>K103/T103</f>
        <v>37.86</v>
      </c>
      <c r="S103" s="10">
        <f t="shared" si="11"/>
        <v>0</v>
      </c>
      <c r="T103" s="10">
        <f t="shared" si="16"/>
        <v>49696800</v>
      </c>
      <c r="U103" s="10">
        <v>18733860</v>
      </c>
      <c r="V103" s="10">
        <v>30962940</v>
      </c>
      <c r="W103" s="10"/>
      <c r="X103" s="10" t="e">
        <f t="shared" si="12"/>
        <v>#DIV/0!</v>
      </c>
      <c r="Y103" s="10" t="e">
        <f t="shared" si="13"/>
        <v>#DIV/0!</v>
      </c>
      <c r="Z103" s="9"/>
      <c r="AA103" s="6">
        <v>44652</v>
      </c>
      <c r="AB103" s="6">
        <v>44743</v>
      </c>
      <c r="AC103" s="6"/>
      <c r="AD103" s="9" t="s">
        <v>66</v>
      </c>
    </row>
    <row r="104" spans="1:30" ht="75" x14ac:dyDescent="0.25">
      <c r="A104" s="4" t="s">
        <v>1300</v>
      </c>
      <c r="B104" s="5" t="s">
        <v>1299</v>
      </c>
      <c r="C104" s="6">
        <v>44606</v>
      </c>
      <c r="D104" s="37">
        <v>545</v>
      </c>
      <c r="E104" s="5" t="s">
        <v>2345</v>
      </c>
      <c r="F104" s="8" t="s">
        <v>2344</v>
      </c>
      <c r="G104" s="6">
        <v>44634</v>
      </c>
      <c r="H104" s="5" t="s">
        <v>1739</v>
      </c>
      <c r="I104" s="9" t="s">
        <v>73</v>
      </c>
      <c r="J104" s="9" t="s">
        <v>877</v>
      </c>
      <c r="K104" s="10">
        <v>274137564.60000002</v>
      </c>
      <c r="L104" s="36">
        <f t="shared" si="15"/>
        <v>274137564.60000002</v>
      </c>
      <c r="M104" s="36">
        <f t="shared" si="17"/>
        <v>274137564.60000002</v>
      </c>
      <c r="N104" s="9" t="s">
        <v>1253</v>
      </c>
      <c r="O104" s="9" t="s">
        <v>1254</v>
      </c>
      <c r="P104" s="37" t="s">
        <v>770</v>
      </c>
      <c r="Q104" s="68"/>
      <c r="R104" s="36">
        <f>K104/T104</f>
        <v>25813.33</v>
      </c>
      <c r="S104" s="10">
        <f t="shared" si="11"/>
        <v>0</v>
      </c>
      <c r="T104" s="10">
        <f t="shared" si="16"/>
        <v>10620</v>
      </c>
      <c r="U104" s="10">
        <v>7410</v>
      </c>
      <c r="V104" s="10">
        <v>3210</v>
      </c>
      <c r="W104" s="10"/>
      <c r="X104" s="10" t="e">
        <f t="shared" si="12"/>
        <v>#DIV/0!</v>
      </c>
      <c r="Y104" s="10" t="e">
        <f t="shared" si="13"/>
        <v>#DIV/0!</v>
      </c>
      <c r="Z104" s="9" t="s">
        <v>1718</v>
      </c>
      <c r="AA104" s="6">
        <v>44652</v>
      </c>
      <c r="AB104" s="6">
        <v>44696</v>
      </c>
      <c r="AC104" s="6"/>
      <c r="AD104" s="9" t="s">
        <v>66</v>
      </c>
    </row>
    <row r="105" spans="1:30" ht="75" x14ac:dyDescent="0.25">
      <c r="A105" s="4" t="s">
        <v>1298</v>
      </c>
      <c r="B105" s="5" t="s">
        <v>1297</v>
      </c>
      <c r="C105" s="6">
        <v>44606</v>
      </c>
      <c r="D105" s="37">
        <v>545</v>
      </c>
      <c r="E105" s="5" t="s">
        <v>2347</v>
      </c>
      <c r="F105" s="8" t="s">
        <v>2346</v>
      </c>
      <c r="G105" s="6">
        <v>44634</v>
      </c>
      <c r="H105" s="5" t="s">
        <v>1740</v>
      </c>
      <c r="I105" s="9" t="s">
        <v>73</v>
      </c>
      <c r="J105" s="9" t="s">
        <v>877</v>
      </c>
      <c r="K105" s="10">
        <v>289625562.60000002</v>
      </c>
      <c r="L105" s="36">
        <f t="shared" si="15"/>
        <v>289625562.60000002</v>
      </c>
      <c r="M105" s="36">
        <f t="shared" si="17"/>
        <v>289625562.60000002</v>
      </c>
      <c r="N105" s="9" t="s">
        <v>1253</v>
      </c>
      <c r="O105" s="9" t="s">
        <v>1254</v>
      </c>
      <c r="P105" s="37" t="s">
        <v>770</v>
      </c>
      <c r="Q105" s="68"/>
      <c r="R105" s="36">
        <f>K105/T105</f>
        <v>25813.33</v>
      </c>
      <c r="S105" s="10">
        <f t="shared" si="11"/>
        <v>0</v>
      </c>
      <c r="T105" s="10">
        <f t="shared" si="16"/>
        <v>11220</v>
      </c>
      <c r="U105" s="10">
        <v>7860</v>
      </c>
      <c r="V105" s="10">
        <v>3360</v>
      </c>
      <c r="W105" s="10"/>
      <c r="X105" s="10" t="e">
        <f t="shared" si="12"/>
        <v>#DIV/0!</v>
      </c>
      <c r="Y105" s="10" t="e">
        <f t="shared" si="13"/>
        <v>#DIV/0!</v>
      </c>
      <c r="Z105" s="9" t="s">
        <v>1719</v>
      </c>
      <c r="AA105" s="6">
        <v>44652</v>
      </c>
      <c r="AB105" s="6">
        <v>44696</v>
      </c>
      <c r="AC105" s="6"/>
      <c r="AD105" s="9" t="s">
        <v>66</v>
      </c>
    </row>
    <row r="106" spans="1:30" ht="75" x14ac:dyDescent="0.25">
      <c r="A106" s="4" t="s">
        <v>1296</v>
      </c>
      <c r="B106" s="5" t="s">
        <v>1295</v>
      </c>
      <c r="C106" s="6">
        <v>44606</v>
      </c>
      <c r="D106" s="37" t="s">
        <v>35</v>
      </c>
      <c r="E106" s="5" t="s">
        <v>2349</v>
      </c>
      <c r="F106" s="8" t="s">
        <v>2348</v>
      </c>
      <c r="G106" s="6">
        <v>44629</v>
      </c>
      <c r="H106" s="37" t="s">
        <v>1636</v>
      </c>
      <c r="I106" s="9" t="s">
        <v>72</v>
      </c>
      <c r="J106" s="9" t="s">
        <v>1024</v>
      </c>
      <c r="K106" s="10">
        <v>40091354.5</v>
      </c>
      <c r="L106" s="36">
        <f t="shared" si="15"/>
        <v>40091354.5</v>
      </c>
      <c r="M106" s="36">
        <f t="shared" si="17"/>
        <v>40091354.5</v>
      </c>
      <c r="N106" s="9" t="s">
        <v>1638</v>
      </c>
      <c r="O106" s="9" t="s">
        <v>631</v>
      </c>
      <c r="P106" s="37" t="s">
        <v>41</v>
      </c>
      <c r="Q106" s="68"/>
      <c r="R106" s="36">
        <f>K106/T106</f>
        <v>56.45</v>
      </c>
      <c r="S106" s="10">
        <f t="shared" si="11"/>
        <v>0</v>
      </c>
      <c r="T106" s="10">
        <f t="shared" si="16"/>
        <v>710210</v>
      </c>
      <c r="U106" s="10">
        <v>600000</v>
      </c>
      <c r="V106" s="10">
        <v>110210</v>
      </c>
      <c r="W106" s="10"/>
      <c r="X106" s="10" t="e">
        <f t="shared" si="12"/>
        <v>#DIV/0!</v>
      </c>
      <c r="Y106" s="10" t="e">
        <f t="shared" si="13"/>
        <v>#DIV/0!</v>
      </c>
      <c r="Z106" s="9"/>
      <c r="AA106" s="6">
        <v>44652</v>
      </c>
      <c r="AB106" s="6"/>
      <c r="AC106" s="6"/>
      <c r="AD106" s="9" t="s">
        <v>66</v>
      </c>
    </row>
    <row r="107" spans="1:30" ht="75" x14ac:dyDescent="0.25">
      <c r="A107" s="4" t="s">
        <v>1294</v>
      </c>
      <c r="B107" s="5" t="s">
        <v>1293</v>
      </c>
      <c r="C107" s="6">
        <v>44606</v>
      </c>
      <c r="D107" s="37" t="s">
        <v>35</v>
      </c>
      <c r="E107" s="5" t="s">
        <v>2351</v>
      </c>
      <c r="F107" s="8" t="s">
        <v>2350</v>
      </c>
      <c r="G107" s="6">
        <v>44629</v>
      </c>
      <c r="H107" s="37" t="s">
        <v>1637</v>
      </c>
      <c r="I107" s="9" t="s">
        <v>72</v>
      </c>
      <c r="J107" s="9" t="s">
        <v>1008</v>
      </c>
      <c r="K107" s="10">
        <v>14684651.6</v>
      </c>
      <c r="L107" s="36">
        <f t="shared" si="15"/>
        <v>14684651.6</v>
      </c>
      <c r="M107" s="36">
        <f t="shared" si="17"/>
        <v>14684651.6</v>
      </c>
      <c r="N107" s="9" t="s">
        <v>1638</v>
      </c>
      <c r="O107" s="9" t="s">
        <v>807</v>
      </c>
      <c r="P107" s="37" t="s">
        <v>24</v>
      </c>
      <c r="Q107" s="68"/>
      <c r="R107" s="36">
        <f>K107/T107</f>
        <v>11.209999999999999</v>
      </c>
      <c r="S107" s="10">
        <f t="shared" si="11"/>
        <v>0</v>
      </c>
      <c r="T107" s="10">
        <f t="shared" si="16"/>
        <v>1309960</v>
      </c>
      <c r="U107" s="10">
        <v>163500</v>
      </c>
      <c r="V107" s="10">
        <v>1146460</v>
      </c>
      <c r="W107" s="10"/>
      <c r="X107" s="10" t="e">
        <f t="shared" si="12"/>
        <v>#DIV/0!</v>
      </c>
      <c r="Y107" s="10" t="e">
        <f t="shared" si="13"/>
        <v>#DIV/0!</v>
      </c>
      <c r="Z107" s="9"/>
      <c r="AA107" s="6">
        <v>44652</v>
      </c>
      <c r="AB107" s="6">
        <v>44774</v>
      </c>
      <c r="AC107" s="6"/>
      <c r="AD107" s="9" t="s">
        <v>66</v>
      </c>
    </row>
    <row r="108" spans="1:30" x14ac:dyDescent="0.25">
      <c r="A108" s="4" t="s">
        <v>1291</v>
      </c>
      <c r="B108" s="5" t="s">
        <v>1292</v>
      </c>
      <c r="C108" s="6">
        <v>44606</v>
      </c>
      <c r="D108" s="37">
        <v>1416</v>
      </c>
      <c r="E108" s="5" t="s">
        <v>604</v>
      </c>
      <c r="F108" s="9" t="s">
        <v>604</v>
      </c>
      <c r="G108" s="6" t="s">
        <v>604</v>
      </c>
      <c r="H108" s="37" t="s">
        <v>604</v>
      </c>
      <c r="I108" s="9" t="s">
        <v>604</v>
      </c>
      <c r="J108" s="9" t="s">
        <v>835</v>
      </c>
      <c r="K108" s="10"/>
      <c r="L108" s="36">
        <f t="shared" si="15"/>
        <v>0</v>
      </c>
      <c r="M108" s="36">
        <f t="shared" si="17"/>
        <v>0</v>
      </c>
      <c r="N108" s="9"/>
      <c r="O108" s="9"/>
      <c r="P108" s="37" t="s">
        <v>33</v>
      </c>
      <c r="Q108" s="68"/>
      <c r="R108" s="36">
        <f>K108/T108</f>
        <v>0</v>
      </c>
      <c r="S108" s="10">
        <f t="shared" si="11"/>
        <v>0</v>
      </c>
      <c r="T108" s="10">
        <f t="shared" si="16"/>
        <v>819</v>
      </c>
      <c r="U108" s="10">
        <v>819</v>
      </c>
      <c r="V108" s="10"/>
      <c r="W108" s="10"/>
      <c r="X108" s="10" t="e">
        <f t="shared" si="12"/>
        <v>#DIV/0!</v>
      </c>
      <c r="Y108" s="10" t="e">
        <f t="shared" si="13"/>
        <v>#DIV/0!</v>
      </c>
      <c r="Z108" s="9"/>
      <c r="AA108" s="6">
        <v>44743</v>
      </c>
      <c r="AB108" s="6"/>
      <c r="AC108" s="6"/>
      <c r="AD108" s="9"/>
    </row>
    <row r="109" spans="1:30" ht="75" x14ac:dyDescent="0.25">
      <c r="A109" s="4" t="s">
        <v>1290</v>
      </c>
      <c r="B109" s="5" t="s">
        <v>1289</v>
      </c>
      <c r="C109" s="6">
        <v>44606</v>
      </c>
      <c r="D109" s="37">
        <v>1416</v>
      </c>
      <c r="E109" s="5" t="s">
        <v>2353</v>
      </c>
      <c r="F109" s="8" t="s">
        <v>2352</v>
      </c>
      <c r="G109" s="6">
        <v>44631</v>
      </c>
      <c r="H109" s="37" t="s">
        <v>1751</v>
      </c>
      <c r="I109" s="9" t="s">
        <v>72</v>
      </c>
      <c r="J109" s="9" t="s">
        <v>837</v>
      </c>
      <c r="K109" s="10">
        <v>44995445.460000001</v>
      </c>
      <c r="L109" s="36">
        <f t="shared" si="15"/>
        <v>44995445.460000001</v>
      </c>
      <c r="M109" s="36">
        <f t="shared" si="17"/>
        <v>44995445.460000001</v>
      </c>
      <c r="N109" s="9" t="s">
        <v>1752</v>
      </c>
      <c r="O109" s="9" t="s">
        <v>653</v>
      </c>
      <c r="P109" s="37" t="s">
        <v>41</v>
      </c>
      <c r="Q109" s="68"/>
      <c r="R109" s="36">
        <f>K109/T109</f>
        <v>7071.42</v>
      </c>
      <c r="S109" s="10">
        <f t="shared" si="11"/>
        <v>0</v>
      </c>
      <c r="T109" s="10">
        <f t="shared" si="16"/>
        <v>6363</v>
      </c>
      <c r="U109" s="10">
        <v>6363</v>
      </c>
      <c r="V109" s="10"/>
      <c r="W109" s="10"/>
      <c r="X109" s="10" t="e">
        <f t="shared" si="12"/>
        <v>#DIV/0!</v>
      </c>
      <c r="Y109" s="10" t="e">
        <f t="shared" si="13"/>
        <v>#DIV/0!</v>
      </c>
      <c r="Z109" s="9"/>
      <c r="AA109" s="6">
        <v>44743</v>
      </c>
      <c r="AB109" s="6"/>
      <c r="AC109" s="6"/>
      <c r="AD109" s="9" t="s">
        <v>66</v>
      </c>
    </row>
    <row r="110" spans="1:30" ht="126" x14ac:dyDescent="0.25">
      <c r="A110" s="4" t="s">
        <v>1288</v>
      </c>
      <c r="B110" s="5" t="s">
        <v>1287</v>
      </c>
      <c r="C110" s="6">
        <v>44606</v>
      </c>
      <c r="D110" s="37">
        <v>545</v>
      </c>
      <c r="E110" s="5" t="s">
        <v>2355</v>
      </c>
      <c r="F110" s="8" t="s">
        <v>2354</v>
      </c>
      <c r="G110" s="6">
        <v>44634</v>
      </c>
      <c r="H110" s="37" t="s">
        <v>1750</v>
      </c>
      <c r="I110" s="9" t="s">
        <v>73</v>
      </c>
      <c r="J110" s="9" t="s">
        <v>877</v>
      </c>
      <c r="K110" s="10">
        <v>292723162.19999999</v>
      </c>
      <c r="L110" s="36">
        <f t="shared" si="15"/>
        <v>292723162.19999999</v>
      </c>
      <c r="M110" s="36">
        <f t="shared" si="17"/>
        <v>292723162.19999999</v>
      </c>
      <c r="N110" s="9" t="s">
        <v>1253</v>
      </c>
      <c r="O110" s="9" t="s">
        <v>1254</v>
      </c>
      <c r="P110" s="37" t="s">
        <v>770</v>
      </c>
      <c r="Q110" s="68"/>
      <c r="R110" s="36">
        <f>K110/T110</f>
        <v>25813.329999999998</v>
      </c>
      <c r="S110" s="10">
        <f t="shared" si="11"/>
        <v>0</v>
      </c>
      <c r="T110" s="10">
        <f t="shared" si="16"/>
        <v>11340</v>
      </c>
      <c r="U110" s="10">
        <v>7890</v>
      </c>
      <c r="V110" s="10">
        <v>3450</v>
      </c>
      <c r="W110" s="10"/>
      <c r="X110" s="10" t="e">
        <f t="shared" si="12"/>
        <v>#DIV/0!</v>
      </c>
      <c r="Y110" s="10" t="e">
        <f t="shared" si="13"/>
        <v>#DIV/0!</v>
      </c>
      <c r="Z110" s="9" t="s">
        <v>1720</v>
      </c>
      <c r="AA110" s="6">
        <v>44652</v>
      </c>
      <c r="AB110" s="6">
        <v>44696</v>
      </c>
      <c r="AC110" s="6"/>
      <c r="AD110" s="9" t="s">
        <v>66</v>
      </c>
    </row>
    <row r="111" spans="1:30" ht="31.5" x14ac:dyDescent="0.25">
      <c r="A111" s="4" t="s">
        <v>1286</v>
      </c>
      <c r="B111" s="5" t="s">
        <v>1285</v>
      </c>
      <c r="C111" s="6">
        <v>44606</v>
      </c>
      <c r="D111" s="37" t="s">
        <v>1488</v>
      </c>
      <c r="E111" s="5" t="s">
        <v>604</v>
      </c>
      <c r="F111" s="9" t="s">
        <v>604</v>
      </c>
      <c r="G111" s="6" t="s">
        <v>604</v>
      </c>
      <c r="H111" s="37" t="s">
        <v>604</v>
      </c>
      <c r="I111" s="9" t="s">
        <v>604</v>
      </c>
      <c r="J111" s="9" t="s">
        <v>1023</v>
      </c>
      <c r="K111" s="10"/>
      <c r="L111" s="36">
        <f t="shared" si="15"/>
        <v>0</v>
      </c>
      <c r="M111" s="36">
        <f t="shared" si="17"/>
        <v>0</v>
      </c>
      <c r="N111" s="9"/>
      <c r="O111" s="9"/>
      <c r="P111" s="37"/>
      <c r="Q111" s="68"/>
      <c r="R111" s="36" t="e">
        <f>K111/T111</f>
        <v>#DIV/0!</v>
      </c>
      <c r="S111" s="10" t="e">
        <f t="shared" si="11"/>
        <v>#DIV/0!</v>
      </c>
      <c r="T111" s="10">
        <f t="shared" si="16"/>
        <v>0</v>
      </c>
      <c r="U111" s="10"/>
      <c r="V111" s="10"/>
      <c r="W111" s="10"/>
      <c r="X111" s="10" t="e">
        <f t="shared" si="12"/>
        <v>#DIV/0!</v>
      </c>
      <c r="Y111" s="10" t="e">
        <f t="shared" si="13"/>
        <v>#DIV/0!</v>
      </c>
      <c r="Z111" s="9"/>
      <c r="AA111" s="6"/>
      <c r="AB111" s="6"/>
      <c r="AC111" s="6"/>
      <c r="AD111" s="9"/>
    </row>
    <row r="112" spans="1:30" ht="225" customHeight="1" x14ac:dyDescent="0.25">
      <c r="A112" s="4" t="s">
        <v>1283</v>
      </c>
      <c r="B112" s="5" t="s">
        <v>1284</v>
      </c>
      <c r="C112" s="6">
        <v>44606</v>
      </c>
      <c r="D112" s="37">
        <v>545</v>
      </c>
      <c r="E112" s="5" t="s">
        <v>2357</v>
      </c>
      <c r="F112" s="8" t="s">
        <v>2356</v>
      </c>
      <c r="G112" s="6">
        <v>44629</v>
      </c>
      <c r="H112" s="37" t="s">
        <v>1639</v>
      </c>
      <c r="I112" s="9" t="s">
        <v>679</v>
      </c>
      <c r="J112" s="9" t="s">
        <v>1116</v>
      </c>
      <c r="K112" s="10">
        <v>234459237.59999999</v>
      </c>
      <c r="L112" s="36">
        <f t="shared" ref="L112:L143" si="18">K112</f>
        <v>234459237.59999999</v>
      </c>
      <c r="M112" s="36">
        <f t="shared" si="17"/>
        <v>234459237.59999999</v>
      </c>
      <c r="N112" s="9" t="s">
        <v>1342</v>
      </c>
      <c r="O112" s="9" t="s">
        <v>631</v>
      </c>
      <c r="P112" s="37" t="s">
        <v>41</v>
      </c>
      <c r="Q112" s="68"/>
      <c r="R112" s="36">
        <f>K112/T112</f>
        <v>7899.57</v>
      </c>
      <c r="S112" s="10">
        <f t="shared" si="11"/>
        <v>0</v>
      </c>
      <c r="T112" s="10">
        <f t="shared" si="16"/>
        <v>29680</v>
      </c>
      <c r="U112" s="10">
        <v>29680</v>
      </c>
      <c r="V112" s="10"/>
      <c r="W112" s="10"/>
      <c r="X112" s="10" t="e">
        <f t="shared" si="12"/>
        <v>#DIV/0!</v>
      </c>
      <c r="Y112" s="10" t="e">
        <f t="shared" si="13"/>
        <v>#DIV/0!</v>
      </c>
      <c r="Z112" s="9" t="s">
        <v>1645</v>
      </c>
      <c r="AA112" s="6">
        <v>44652</v>
      </c>
      <c r="AB112" s="6"/>
      <c r="AC112" s="6"/>
      <c r="AD112" s="9" t="s">
        <v>66</v>
      </c>
    </row>
    <row r="113" spans="1:30" ht="205.5" customHeight="1" x14ac:dyDescent="0.25">
      <c r="A113" s="4" t="s">
        <v>1281</v>
      </c>
      <c r="B113" s="5" t="s">
        <v>1282</v>
      </c>
      <c r="C113" s="6">
        <v>44606</v>
      </c>
      <c r="D113" s="37">
        <v>545</v>
      </c>
      <c r="E113" s="5" t="s">
        <v>2359</v>
      </c>
      <c r="F113" s="8" t="s">
        <v>2358</v>
      </c>
      <c r="G113" s="6">
        <v>44629</v>
      </c>
      <c r="H113" s="37" t="s">
        <v>1643</v>
      </c>
      <c r="I113" s="9" t="s">
        <v>679</v>
      </c>
      <c r="J113" s="9" t="s">
        <v>1115</v>
      </c>
      <c r="K113" s="10">
        <v>221187960</v>
      </c>
      <c r="L113" s="36">
        <f t="shared" si="18"/>
        <v>221187960</v>
      </c>
      <c r="M113" s="36">
        <f t="shared" si="17"/>
        <v>221187960</v>
      </c>
      <c r="N113" s="9" t="s">
        <v>1342</v>
      </c>
      <c r="O113" s="9" t="s">
        <v>631</v>
      </c>
      <c r="P113" s="37" t="s">
        <v>41</v>
      </c>
      <c r="Q113" s="68"/>
      <c r="R113" s="36">
        <f>K113/T113</f>
        <v>7899.57</v>
      </c>
      <c r="S113" s="10">
        <f t="shared" si="11"/>
        <v>0</v>
      </c>
      <c r="T113" s="10">
        <f t="shared" si="16"/>
        <v>28000</v>
      </c>
      <c r="U113" s="10">
        <v>28000</v>
      </c>
      <c r="V113" s="10"/>
      <c r="W113" s="10"/>
      <c r="X113" s="10" t="e">
        <f t="shared" si="12"/>
        <v>#DIV/0!</v>
      </c>
      <c r="Y113" s="10" t="e">
        <f t="shared" si="13"/>
        <v>#DIV/0!</v>
      </c>
      <c r="Z113" s="9" t="s">
        <v>1646</v>
      </c>
      <c r="AA113" s="6">
        <v>44666</v>
      </c>
      <c r="AB113" s="6"/>
      <c r="AC113" s="6"/>
      <c r="AD113" s="9" t="s">
        <v>66</v>
      </c>
    </row>
    <row r="114" spans="1:30" ht="213" customHeight="1" x14ac:dyDescent="0.25">
      <c r="A114" s="4" t="s">
        <v>1279</v>
      </c>
      <c r="B114" s="5" t="s">
        <v>1280</v>
      </c>
      <c r="C114" s="6">
        <v>44606</v>
      </c>
      <c r="D114" s="37">
        <v>545</v>
      </c>
      <c r="E114" s="5" t="s">
        <v>2361</v>
      </c>
      <c r="F114" s="8" t="s">
        <v>2360</v>
      </c>
      <c r="G114" s="6">
        <v>44629</v>
      </c>
      <c r="H114" s="37" t="s">
        <v>1644</v>
      </c>
      <c r="I114" s="9" t="s">
        <v>679</v>
      </c>
      <c r="J114" s="9" t="s">
        <v>1115</v>
      </c>
      <c r="K114" s="10">
        <v>289313851.68000001</v>
      </c>
      <c r="L114" s="36">
        <f t="shared" si="18"/>
        <v>289313851.68000001</v>
      </c>
      <c r="M114" s="36">
        <f t="shared" si="17"/>
        <v>289313851.68000001</v>
      </c>
      <c r="N114" s="9" t="s">
        <v>1342</v>
      </c>
      <c r="O114" s="9" t="s">
        <v>631</v>
      </c>
      <c r="P114" s="37" t="s">
        <v>41</v>
      </c>
      <c r="Q114" s="68"/>
      <c r="R114" s="36">
        <f>K114/T114</f>
        <v>7899.5700000000006</v>
      </c>
      <c r="S114" s="10">
        <f t="shared" si="11"/>
        <v>0</v>
      </c>
      <c r="T114" s="10">
        <f t="shared" si="16"/>
        <v>36624</v>
      </c>
      <c r="U114" s="10">
        <v>36624</v>
      </c>
      <c r="V114" s="10"/>
      <c r="W114" s="10"/>
      <c r="X114" s="10" t="e">
        <f t="shared" si="12"/>
        <v>#DIV/0!</v>
      </c>
      <c r="Y114" s="10" t="e">
        <f t="shared" si="13"/>
        <v>#DIV/0!</v>
      </c>
      <c r="Z114" s="9" t="s">
        <v>1647</v>
      </c>
      <c r="AA114" s="6">
        <v>44652</v>
      </c>
      <c r="AB114" s="6"/>
      <c r="AC114" s="6"/>
      <c r="AD114" s="9" t="s">
        <v>66</v>
      </c>
    </row>
    <row r="115" spans="1:30" ht="75" x14ac:dyDescent="0.25">
      <c r="A115" s="4" t="s">
        <v>1278</v>
      </c>
      <c r="B115" s="5" t="s">
        <v>1277</v>
      </c>
      <c r="C115" s="6">
        <v>44606</v>
      </c>
      <c r="D115" s="37" t="s">
        <v>35</v>
      </c>
      <c r="E115" s="5" t="s">
        <v>2363</v>
      </c>
      <c r="F115" s="8" t="s">
        <v>2362</v>
      </c>
      <c r="G115" s="6">
        <v>44631</v>
      </c>
      <c r="H115" s="5" t="s">
        <v>1753</v>
      </c>
      <c r="I115" s="9" t="s">
        <v>133</v>
      </c>
      <c r="J115" s="9" t="s">
        <v>1026</v>
      </c>
      <c r="K115" s="10">
        <v>765527.4</v>
      </c>
      <c r="L115" s="36">
        <f t="shared" si="18"/>
        <v>765527.4</v>
      </c>
      <c r="M115" s="36">
        <f t="shared" si="17"/>
        <v>765527.4</v>
      </c>
      <c r="N115" s="9" t="s">
        <v>1755</v>
      </c>
      <c r="O115" s="9" t="s">
        <v>631</v>
      </c>
      <c r="P115" s="37" t="s">
        <v>41</v>
      </c>
      <c r="Q115" s="68"/>
      <c r="R115" s="36">
        <f>K115/T115</f>
        <v>184.91</v>
      </c>
      <c r="S115" s="10">
        <f t="shared" si="11"/>
        <v>0</v>
      </c>
      <c r="T115" s="10">
        <f t="shared" si="16"/>
        <v>4140</v>
      </c>
      <c r="U115" s="10">
        <v>4140</v>
      </c>
      <c r="V115" s="10"/>
      <c r="W115" s="10"/>
      <c r="X115" s="10" t="e">
        <f t="shared" si="12"/>
        <v>#DIV/0!</v>
      </c>
      <c r="Y115" s="10" t="e">
        <f t="shared" si="13"/>
        <v>#DIV/0!</v>
      </c>
      <c r="Z115" s="9"/>
      <c r="AA115" s="6">
        <v>44666</v>
      </c>
      <c r="AB115" s="6"/>
      <c r="AC115" s="6"/>
      <c r="AD115" s="9" t="s">
        <v>66</v>
      </c>
    </row>
    <row r="116" spans="1:30" ht="148.5" customHeight="1" x14ac:dyDescent="0.25">
      <c r="A116" s="4" t="s">
        <v>1275</v>
      </c>
      <c r="B116" s="5" t="s">
        <v>1276</v>
      </c>
      <c r="C116" s="6">
        <v>44606</v>
      </c>
      <c r="D116" s="37" t="s">
        <v>35</v>
      </c>
      <c r="E116" s="5" t="s">
        <v>2365</v>
      </c>
      <c r="F116" s="8" t="s">
        <v>2364</v>
      </c>
      <c r="G116" s="6">
        <v>44631</v>
      </c>
      <c r="H116" s="5" t="s">
        <v>1754</v>
      </c>
      <c r="I116" s="9" t="s">
        <v>133</v>
      </c>
      <c r="J116" s="9" t="s">
        <v>1030</v>
      </c>
      <c r="K116" s="10">
        <v>3447873</v>
      </c>
      <c r="L116" s="36">
        <f t="shared" si="18"/>
        <v>3447873</v>
      </c>
      <c r="M116" s="36">
        <f t="shared" si="17"/>
        <v>3447873</v>
      </c>
      <c r="N116" s="9" t="s">
        <v>1755</v>
      </c>
      <c r="O116" s="9" t="s">
        <v>631</v>
      </c>
      <c r="P116" s="37" t="s">
        <v>41</v>
      </c>
      <c r="Q116" s="68"/>
      <c r="R116" s="36">
        <f>K116/T116</f>
        <v>336.05</v>
      </c>
      <c r="S116" s="10">
        <f t="shared" si="11"/>
        <v>0</v>
      </c>
      <c r="T116" s="10">
        <f t="shared" si="16"/>
        <v>10260</v>
      </c>
      <c r="U116" s="10">
        <v>10260</v>
      </c>
      <c r="V116" s="10"/>
      <c r="W116" s="10"/>
      <c r="X116" s="10" t="e">
        <f t="shared" si="12"/>
        <v>#DIV/0!</v>
      </c>
      <c r="Y116" s="10" t="e">
        <f t="shared" si="13"/>
        <v>#DIV/0!</v>
      </c>
      <c r="Z116" s="9"/>
      <c r="AA116" s="6">
        <v>44666</v>
      </c>
      <c r="AB116" s="6"/>
      <c r="AC116" s="6"/>
      <c r="AD116" s="9" t="s">
        <v>66</v>
      </c>
    </row>
    <row r="117" spans="1:30" ht="158.25" customHeight="1" x14ac:dyDescent="0.25">
      <c r="A117" s="4" t="s">
        <v>1273</v>
      </c>
      <c r="B117" s="5" t="s">
        <v>1274</v>
      </c>
      <c r="C117" s="6">
        <v>44606</v>
      </c>
      <c r="D117" s="37">
        <v>545</v>
      </c>
      <c r="E117" s="5" t="s">
        <v>2367</v>
      </c>
      <c r="F117" s="8" t="s">
        <v>2366</v>
      </c>
      <c r="G117" s="6">
        <v>44629</v>
      </c>
      <c r="H117" s="37" t="s">
        <v>1640</v>
      </c>
      <c r="I117" s="9" t="s">
        <v>679</v>
      </c>
      <c r="J117" s="9" t="s">
        <v>1114</v>
      </c>
      <c r="K117" s="10">
        <v>233574485.75999999</v>
      </c>
      <c r="L117" s="36">
        <f t="shared" si="18"/>
        <v>233574485.75999999</v>
      </c>
      <c r="M117" s="36">
        <f t="shared" si="17"/>
        <v>233574485.75999999</v>
      </c>
      <c r="N117" s="9" t="s">
        <v>1342</v>
      </c>
      <c r="O117" s="9" t="s">
        <v>631</v>
      </c>
      <c r="P117" s="37" t="s">
        <v>41</v>
      </c>
      <c r="Q117" s="68"/>
      <c r="R117" s="36">
        <f>K117/T117</f>
        <v>7899.57</v>
      </c>
      <c r="S117" s="10">
        <f t="shared" si="11"/>
        <v>0</v>
      </c>
      <c r="T117" s="10">
        <f t="shared" si="16"/>
        <v>29568</v>
      </c>
      <c r="U117" s="10">
        <v>29568</v>
      </c>
      <c r="V117" s="10"/>
      <c r="W117" s="10"/>
      <c r="X117" s="10" t="e">
        <f t="shared" si="12"/>
        <v>#DIV/0!</v>
      </c>
      <c r="Y117" s="10" t="e">
        <f t="shared" si="13"/>
        <v>#DIV/0!</v>
      </c>
      <c r="Z117" s="9" t="s">
        <v>1648</v>
      </c>
      <c r="AA117" s="6">
        <v>44652</v>
      </c>
      <c r="AB117" s="6"/>
      <c r="AC117" s="6"/>
      <c r="AD117" s="9" t="s">
        <v>66</v>
      </c>
    </row>
    <row r="118" spans="1:30" ht="123.75" customHeight="1" x14ac:dyDescent="0.25">
      <c r="A118" s="4" t="s">
        <v>1272</v>
      </c>
      <c r="B118" s="5" t="s">
        <v>1271</v>
      </c>
      <c r="C118" s="6">
        <v>44606</v>
      </c>
      <c r="D118" s="37">
        <v>545</v>
      </c>
      <c r="E118" s="5" t="s">
        <v>2369</v>
      </c>
      <c r="F118" s="8" t="s">
        <v>2368</v>
      </c>
      <c r="G118" s="6">
        <v>44629</v>
      </c>
      <c r="H118" s="37" t="s">
        <v>1641</v>
      </c>
      <c r="I118" s="9" t="s">
        <v>679</v>
      </c>
      <c r="J118" s="9" t="s">
        <v>1116</v>
      </c>
      <c r="K118" s="10">
        <v>272503566.72000003</v>
      </c>
      <c r="L118" s="36">
        <f t="shared" si="18"/>
        <v>272503566.72000003</v>
      </c>
      <c r="M118" s="36">
        <f t="shared" si="17"/>
        <v>272503566.72000003</v>
      </c>
      <c r="N118" s="9" t="s">
        <v>1342</v>
      </c>
      <c r="O118" s="9" t="s">
        <v>631</v>
      </c>
      <c r="P118" s="37" t="s">
        <v>41</v>
      </c>
      <c r="Q118" s="68"/>
      <c r="R118" s="36">
        <f>K118/T118</f>
        <v>7899.5700000000006</v>
      </c>
      <c r="S118" s="10">
        <f t="shared" si="11"/>
        <v>0</v>
      </c>
      <c r="T118" s="10">
        <f t="shared" si="16"/>
        <v>34496</v>
      </c>
      <c r="U118" s="10">
        <v>34496</v>
      </c>
      <c r="V118" s="10"/>
      <c r="W118" s="10"/>
      <c r="X118" s="10" t="e">
        <f t="shared" si="12"/>
        <v>#DIV/0!</v>
      </c>
      <c r="Y118" s="10" t="e">
        <f t="shared" si="13"/>
        <v>#DIV/0!</v>
      </c>
      <c r="Z118" s="9" t="s">
        <v>1649</v>
      </c>
      <c r="AA118" s="6">
        <v>44666</v>
      </c>
      <c r="AB118" s="6"/>
      <c r="AC118" s="6"/>
      <c r="AD118" s="9" t="s">
        <v>66</v>
      </c>
    </row>
    <row r="119" spans="1:30" ht="151.5" customHeight="1" x14ac:dyDescent="0.25">
      <c r="A119" s="4" t="s">
        <v>1270</v>
      </c>
      <c r="B119" s="5" t="s">
        <v>1269</v>
      </c>
      <c r="C119" s="6">
        <v>44606</v>
      </c>
      <c r="D119" s="37">
        <v>545</v>
      </c>
      <c r="E119" s="5" t="s">
        <v>2371</v>
      </c>
      <c r="F119" s="8" t="s">
        <v>2370</v>
      </c>
      <c r="G119" s="6">
        <v>44629</v>
      </c>
      <c r="H119" s="37" t="s">
        <v>1642</v>
      </c>
      <c r="I119" s="9" t="s">
        <v>679</v>
      </c>
      <c r="J119" s="9" t="s">
        <v>1116</v>
      </c>
      <c r="K119" s="10">
        <v>274273070.39999998</v>
      </c>
      <c r="L119" s="36">
        <f t="shared" si="18"/>
        <v>274273070.39999998</v>
      </c>
      <c r="M119" s="36">
        <f t="shared" si="17"/>
        <v>274273070.39999998</v>
      </c>
      <c r="N119" s="9" t="s">
        <v>1342</v>
      </c>
      <c r="O119" s="9" t="s">
        <v>631</v>
      </c>
      <c r="P119" s="37" t="s">
        <v>41</v>
      </c>
      <c r="Q119" s="68"/>
      <c r="R119" s="36">
        <f>K119/T119</f>
        <v>7899.57</v>
      </c>
      <c r="S119" s="10">
        <f t="shared" si="11"/>
        <v>0</v>
      </c>
      <c r="T119" s="10">
        <f t="shared" si="16"/>
        <v>34720</v>
      </c>
      <c r="U119" s="10">
        <v>34720</v>
      </c>
      <c r="V119" s="10"/>
      <c r="W119" s="10"/>
      <c r="X119" s="10" t="e">
        <f t="shared" si="12"/>
        <v>#DIV/0!</v>
      </c>
      <c r="Y119" s="10" t="e">
        <f t="shared" si="13"/>
        <v>#DIV/0!</v>
      </c>
      <c r="Z119" s="9" t="s">
        <v>1650</v>
      </c>
      <c r="AA119" s="6">
        <v>44652</v>
      </c>
      <c r="AB119" s="6"/>
      <c r="AC119" s="6"/>
      <c r="AD119" s="9" t="s">
        <v>66</v>
      </c>
    </row>
    <row r="120" spans="1:30" ht="141.75" x14ac:dyDescent="0.25">
      <c r="A120" s="4" t="s">
        <v>1267</v>
      </c>
      <c r="B120" s="5" t="s">
        <v>1268</v>
      </c>
      <c r="C120" s="6">
        <v>44606</v>
      </c>
      <c r="D120" s="37">
        <v>545</v>
      </c>
      <c r="E120" s="5" t="s">
        <v>2373</v>
      </c>
      <c r="F120" s="8" t="s">
        <v>2372</v>
      </c>
      <c r="G120" s="6">
        <v>44635</v>
      </c>
      <c r="H120" s="5" t="s">
        <v>1768</v>
      </c>
      <c r="I120" s="9" t="s">
        <v>73</v>
      </c>
      <c r="J120" s="9" t="s">
        <v>914</v>
      </c>
      <c r="K120" s="10">
        <v>147103000</v>
      </c>
      <c r="L120" s="36">
        <f t="shared" si="18"/>
        <v>147103000</v>
      </c>
      <c r="M120" s="36">
        <f t="shared" si="17"/>
        <v>147103000</v>
      </c>
      <c r="N120" s="9" t="s">
        <v>1247</v>
      </c>
      <c r="O120" s="9" t="s">
        <v>126</v>
      </c>
      <c r="P120" s="37" t="s">
        <v>24</v>
      </c>
      <c r="Q120" s="68"/>
      <c r="R120" s="36">
        <f>K120/T120</f>
        <v>47300</v>
      </c>
      <c r="S120" s="10">
        <f t="shared" si="11"/>
        <v>0</v>
      </c>
      <c r="T120" s="10">
        <f t="shared" si="16"/>
        <v>3110</v>
      </c>
      <c r="U120" s="10">
        <v>1230</v>
      </c>
      <c r="V120" s="10">
        <v>1880</v>
      </c>
      <c r="W120" s="10"/>
      <c r="X120" s="10" t="e">
        <f t="shared" si="12"/>
        <v>#DIV/0!</v>
      </c>
      <c r="Y120" s="10" t="e">
        <f t="shared" si="13"/>
        <v>#DIV/0!</v>
      </c>
      <c r="Z120" s="9" t="s">
        <v>1769</v>
      </c>
      <c r="AA120" s="6">
        <v>44666</v>
      </c>
      <c r="AB120" s="6">
        <v>44757</v>
      </c>
      <c r="AC120" s="6"/>
      <c r="AD120" s="9" t="s">
        <v>66</v>
      </c>
    </row>
    <row r="121" spans="1:30" ht="171.75" customHeight="1" x14ac:dyDescent="0.25">
      <c r="A121" s="4" t="s">
        <v>1265</v>
      </c>
      <c r="B121" s="5" t="s">
        <v>1266</v>
      </c>
      <c r="C121" s="6">
        <v>44606</v>
      </c>
      <c r="D121" s="37" t="s">
        <v>35</v>
      </c>
      <c r="E121" s="5" t="s">
        <v>2375</v>
      </c>
      <c r="F121" s="8" t="s">
        <v>2374</v>
      </c>
      <c r="G121" s="6">
        <v>44631</v>
      </c>
      <c r="H121" s="5" t="s">
        <v>1756</v>
      </c>
      <c r="I121" s="9" t="s">
        <v>585</v>
      </c>
      <c r="J121" s="9" t="s">
        <v>1004</v>
      </c>
      <c r="K121" s="10">
        <v>1473148.38</v>
      </c>
      <c r="L121" s="36">
        <f t="shared" si="18"/>
        <v>1473148.38</v>
      </c>
      <c r="M121" s="36">
        <f t="shared" si="17"/>
        <v>1473148.38</v>
      </c>
      <c r="N121" s="9" t="s">
        <v>1757</v>
      </c>
      <c r="O121" s="9" t="s">
        <v>1725</v>
      </c>
      <c r="P121" s="37" t="s">
        <v>41</v>
      </c>
      <c r="Q121" s="68"/>
      <c r="R121" s="36">
        <f>K121/T121</f>
        <v>70.179999999999993</v>
      </c>
      <c r="S121" s="10">
        <f t="shared" si="11"/>
        <v>0</v>
      </c>
      <c r="T121" s="10">
        <f t="shared" si="16"/>
        <v>20991</v>
      </c>
      <c r="U121" s="10">
        <v>20991</v>
      </c>
      <c r="V121" s="10"/>
      <c r="W121" s="10"/>
      <c r="X121" s="10" t="e">
        <f t="shared" si="12"/>
        <v>#DIV/0!</v>
      </c>
      <c r="Y121" s="10" t="e">
        <f t="shared" si="13"/>
        <v>#DIV/0!</v>
      </c>
      <c r="Z121" s="9"/>
      <c r="AA121" s="6">
        <v>44652</v>
      </c>
      <c r="AB121" s="6"/>
      <c r="AC121" s="6"/>
      <c r="AD121" s="9" t="s">
        <v>66</v>
      </c>
    </row>
    <row r="122" spans="1:30" ht="180" customHeight="1" x14ac:dyDescent="0.25">
      <c r="A122" s="4" t="s">
        <v>1263</v>
      </c>
      <c r="B122" s="5" t="s">
        <v>1264</v>
      </c>
      <c r="C122" s="6">
        <v>44606</v>
      </c>
      <c r="D122" s="37">
        <v>545</v>
      </c>
      <c r="E122" s="5" t="s">
        <v>2377</v>
      </c>
      <c r="F122" s="8" t="s">
        <v>2376</v>
      </c>
      <c r="G122" s="6">
        <v>44635</v>
      </c>
      <c r="H122" s="37" t="s">
        <v>1770</v>
      </c>
      <c r="I122" s="9" t="s">
        <v>73</v>
      </c>
      <c r="J122" s="9" t="s">
        <v>914</v>
      </c>
      <c r="K122" s="10">
        <v>271975000</v>
      </c>
      <c r="L122" s="36">
        <f t="shared" si="18"/>
        <v>271975000</v>
      </c>
      <c r="M122" s="36">
        <f t="shared" si="17"/>
        <v>271975000</v>
      </c>
      <c r="N122" s="9" t="s">
        <v>1247</v>
      </c>
      <c r="O122" s="9" t="s">
        <v>126</v>
      </c>
      <c r="P122" s="37" t="s">
        <v>24</v>
      </c>
      <c r="Q122" s="68"/>
      <c r="R122" s="36">
        <f>K122/T122</f>
        <v>47300</v>
      </c>
      <c r="S122" s="10">
        <f t="shared" si="11"/>
        <v>0</v>
      </c>
      <c r="T122" s="10">
        <f t="shared" si="16"/>
        <v>5750</v>
      </c>
      <c r="U122" s="10">
        <v>2240</v>
      </c>
      <c r="V122" s="10">
        <v>3510</v>
      </c>
      <c r="W122" s="10"/>
      <c r="X122" s="10" t="e">
        <f t="shared" si="12"/>
        <v>#DIV/0!</v>
      </c>
      <c r="Y122" s="10" t="e">
        <f t="shared" si="13"/>
        <v>#DIV/0!</v>
      </c>
      <c r="Z122" s="9" t="s">
        <v>1771</v>
      </c>
      <c r="AA122" s="6">
        <v>44666</v>
      </c>
      <c r="AB122" s="6">
        <v>44757</v>
      </c>
      <c r="AC122" s="6"/>
      <c r="AD122" s="9" t="s">
        <v>66</v>
      </c>
    </row>
    <row r="123" spans="1:30" ht="177" customHeight="1" x14ac:dyDescent="0.25">
      <c r="A123" s="4" t="s">
        <v>1337</v>
      </c>
      <c r="B123" s="5" t="s">
        <v>1338</v>
      </c>
      <c r="C123" s="6">
        <v>44607</v>
      </c>
      <c r="D123" s="37" t="s">
        <v>35</v>
      </c>
      <c r="E123" s="5" t="s">
        <v>2379</v>
      </c>
      <c r="F123" s="8" t="s">
        <v>2378</v>
      </c>
      <c r="G123" s="6">
        <v>44634</v>
      </c>
      <c r="H123" s="37" t="s">
        <v>1741</v>
      </c>
      <c r="I123" s="9" t="s">
        <v>72</v>
      </c>
      <c r="J123" s="9" t="s">
        <v>1336</v>
      </c>
      <c r="K123" s="10">
        <v>48690066.600000001</v>
      </c>
      <c r="L123" s="36">
        <f t="shared" si="18"/>
        <v>48690066.600000001</v>
      </c>
      <c r="M123" s="36">
        <f t="shared" si="17"/>
        <v>48690066.600000001</v>
      </c>
      <c r="N123" s="9" t="s">
        <v>1585</v>
      </c>
      <c r="O123" s="9" t="s">
        <v>631</v>
      </c>
      <c r="P123" s="37" t="s">
        <v>41</v>
      </c>
      <c r="Q123" s="68"/>
      <c r="R123" s="36">
        <f>K123/T123</f>
        <v>11.07</v>
      </c>
      <c r="S123" s="10">
        <f t="shared" si="11"/>
        <v>0</v>
      </c>
      <c r="T123" s="10">
        <f t="shared" si="16"/>
        <v>4398380</v>
      </c>
      <c r="U123" s="10">
        <v>2106000</v>
      </c>
      <c r="V123" s="10">
        <v>2292380</v>
      </c>
      <c r="W123" s="10"/>
      <c r="X123" s="10" t="e">
        <f t="shared" si="12"/>
        <v>#DIV/0!</v>
      </c>
      <c r="Y123" s="10" t="e">
        <f t="shared" si="13"/>
        <v>#DIV/0!</v>
      </c>
      <c r="Z123" s="9"/>
      <c r="AA123" s="6">
        <v>44652</v>
      </c>
      <c r="AB123" s="6">
        <v>44774</v>
      </c>
      <c r="AC123" s="6"/>
      <c r="AD123" s="9" t="s">
        <v>66</v>
      </c>
    </row>
    <row r="124" spans="1:30" ht="75" x14ac:dyDescent="0.25">
      <c r="A124" s="4" t="s">
        <v>1335</v>
      </c>
      <c r="B124" s="5" t="s">
        <v>1334</v>
      </c>
      <c r="C124" s="6">
        <v>44607</v>
      </c>
      <c r="D124" s="37" t="s">
        <v>35</v>
      </c>
      <c r="E124" s="5" t="s">
        <v>2384</v>
      </c>
      <c r="F124" s="8" t="s">
        <v>2380</v>
      </c>
      <c r="G124" s="6">
        <v>44634</v>
      </c>
      <c r="H124" s="37" t="s">
        <v>1744</v>
      </c>
      <c r="I124" s="9" t="s">
        <v>585</v>
      </c>
      <c r="J124" s="9" t="s">
        <v>1112</v>
      </c>
      <c r="K124" s="10">
        <v>9953085.0999999996</v>
      </c>
      <c r="L124" s="36">
        <f t="shared" si="18"/>
        <v>9953085.0999999996</v>
      </c>
      <c r="M124" s="36">
        <f t="shared" si="17"/>
        <v>9953085.0999999996</v>
      </c>
      <c r="N124" s="9" t="s">
        <v>1721</v>
      </c>
      <c r="O124" s="9" t="s">
        <v>1722</v>
      </c>
      <c r="P124" s="37" t="s">
        <v>41</v>
      </c>
      <c r="Q124" s="68"/>
      <c r="R124" s="36">
        <f>K124/T124</f>
        <v>2.59</v>
      </c>
      <c r="S124" s="10">
        <f t="shared" si="11"/>
        <v>0</v>
      </c>
      <c r="T124" s="10">
        <f t="shared" si="16"/>
        <v>3842890</v>
      </c>
      <c r="U124" s="10">
        <v>1228030</v>
      </c>
      <c r="V124" s="10">
        <v>2614860</v>
      </c>
      <c r="W124" s="10"/>
      <c r="X124" s="10" t="e">
        <f t="shared" si="12"/>
        <v>#DIV/0!</v>
      </c>
      <c r="Y124" s="10" t="e">
        <f t="shared" si="13"/>
        <v>#DIV/0!</v>
      </c>
      <c r="Z124" s="9"/>
      <c r="AA124" s="6">
        <v>44652</v>
      </c>
      <c r="AB124" s="6">
        <v>44743</v>
      </c>
      <c r="AC124" s="6"/>
      <c r="AD124" s="9" t="s">
        <v>66</v>
      </c>
    </row>
    <row r="125" spans="1:30" ht="75" x14ac:dyDescent="0.25">
      <c r="A125" s="4" t="s">
        <v>1333</v>
      </c>
      <c r="B125" s="5" t="s">
        <v>1332</v>
      </c>
      <c r="C125" s="6">
        <v>44607</v>
      </c>
      <c r="D125" s="37" t="s">
        <v>35</v>
      </c>
      <c r="E125" s="5" t="s">
        <v>2385</v>
      </c>
      <c r="F125" s="8" t="s">
        <v>2381</v>
      </c>
      <c r="G125" s="6">
        <v>44634</v>
      </c>
      <c r="H125" s="37" t="s">
        <v>1745</v>
      </c>
      <c r="I125" s="9" t="s">
        <v>585</v>
      </c>
      <c r="J125" s="9" t="s">
        <v>1190</v>
      </c>
      <c r="K125" s="10">
        <v>106851978</v>
      </c>
      <c r="L125" s="36">
        <f t="shared" si="18"/>
        <v>106851978</v>
      </c>
      <c r="M125" s="36">
        <f t="shared" si="17"/>
        <v>106851978</v>
      </c>
      <c r="N125" s="9" t="s">
        <v>1723</v>
      </c>
      <c r="O125" s="9" t="s">
        <v>631</v>
      </c>
      <c r="P125" s="37" t="s">
        <v>41</v>
      </c>
      <c r="Q125" s="68"/>
      <c r="R125" s="36">
        <f>K125/T125</f>
        <v>9.3000000000000007</v>
      </c>
      <c r="S125" s="10">
        <f t="shared" si="11"/>
        <v>0</v>
      </c>
      <c r="T125" s="10">
        <f t="shared" si="16"/>
        <v>11489460</v>
      </c>
      <c r="U125" s="10">
        <v>5743440</v>
      </c>
      <c r="V125" s="10">
        <v>5746020</v>
      </c>
      <c r="W125" s="10"/>
      <c r="X125" s="10" t="e">
        <f t="shared" si="12"/>
        <v>#DIV/0!</v>
      </c>
      <c r="Y125" s="10" t="e">
        <f t="shared" si="13"/>
        <v>#DIV/0!</v>
      </c>
      <c r="Z125" s="9"/>
      <c r="AA125" s="6">
        <v>44652</v>
      </c>
      <c r="AB125" s="6">
        <v>44774</v>
      </c>
      <c r="AC125" s="6"/>
      <c r="AD125" s="9" t="s">
        <v>66</v>
      </c>
    </row>
    <row r="126" spans="1:30" ht="141.75" x14ac:dyDescent="0.25">
      <c r="A126" s="4" t="s">
        <v>1331</v>
      </c>
      <c r="B126" s="5" t="s">
        <v>1330</v>
      </c>
      <c r="C126" s="6">
        <v>44606</v>
      </c>
      <c r="D126" s="37" t="s">
        <v>1488</v>
      </c>
      <c r="E126" s="5" t="s">
        <v>2386</v>
      </c>
      <c r="F126" s="8" t="s">
        <v>1951</v>
      </c>
      <c r="G126" s="6">
        <v>44636</v>
      </c>
      <c r="H126" s="37" t="s">
        <v>1952</v>
      </c>
      <c r="I126" s="9" t="s">
        <v>1558</v>
      </c>
      <c r="J126" s="9" t="s">
        <v>1013</v>
      </c>
      <c r="K126" s="10">
        <v>147745299.24000001</v>
      </c>
      <c r="L126" s="36">
        <f t="shared" si="18"/>
        <v>147745299.24000001</v>
      </c>
      <c r="M126" s="36">
        <f t="shared" si="17"/>
        <v>147745299.24000001</v>
      </c>
      <c r="N126" s="9" t="s">
        <v>1953</v>
      </c>
      <c r="O126" s="9" t="s">
        <v>1954</v>
      </c>
      <c r="P126" s="37" t="s">
        <v>41</v>
      </c>
      <c r="Q126" s="68"/>
      <c r="R126" s="36">
        <f>K126/T126</f>
        <v>18.09</v>
      </c>
      <c r="S126" s="10">
        <f t="shared" si="11"/>
        <v>0</v>
      </c>
      <c r="T126" s="10">
        <f t="shared" si="16"/>
        <v>8167236</v>
      </c>
      <c r="U126" s="10">
        <v>8167236</v>
      </c>
      <c r="V126" s="10"/>
      <c r="W126" s="10"/>
      <c r="X126" s="10" t="e">
        <f t="shared" si="12"/>
        <v>#DIV/0!</v>
      </c>
      <c r="Y126" s="10" t="e">
        <f t="shared" si="13"/>
        <v>#DIV/0!</v>
      </c>
      <c r="Z126" s="9"/>
      <c r="AA126" s="6">
        <v>44743</v>
      </c>
      <c r="AB126" s="6"/>
      <c r="AC126" s="6"/>
      <c r="AD126" s="9" t="s">
        <v>66</v>
      </c>
    </row>
    <row r="127" spans="1:30" ht="78.75" x14ac:dyDescent="0.25">
      <c r="A127" s="4" t="s">
        <v>1329</v>
      </c>
      <c r="B127" s="5" t="s">
        <v>1328</v>
      </c>
      <c r="C127" s="6">
        <v>44607</v>
      </c>
      <c r="D127" s="37" t="s">
        <v>1488</v>
      </c>
      <c r="E127" s="5" t="s">
        <v>2390</v>
      </c>
      <c r="F127" s="8" t="s">
        <v>2387</v>
      </c>
      <c r="G127" s="6">
        <v>44634</v>
      </c>
      <c r="H127" s="37" t="s">
        <v>1742</v>
      </c>
      <c r="I127" s="9" t="s">
        <v>585</v>
      </c>
      <c r="J127" s="9" t="s">
        <v>1017</v>
      </c>
      <c r="K127" s="10">
        <v>3074831.65</v>
      </c>
      <c r="L127" s="36">
        <f t="shared" si="18"/>
        <v>3074831.65</v>
      </c>
      <c r="M127" s="36">
        <f t="shared" si="17"/>
        <v>3074831.65</v>
      </c>
      <c r="N127" s="9" t="s">
        <v>1724</v>
      </c>
      <c r="O127" s="9" t="s">
        <v>1561</v>
      </c>
      <c r="P127" s="37" t="s">
        <v>770</v>
      </c>
      <c r="Q127" s="68"/>
      <c r="R127" s="36">
        <f>K127/T127</f>
        <v>87.89</v>
      </c>
      <c r="S127" s="10">
        <f t="shared" si="11"/>
        <v>0</v>
      </c>
      <c r="T127" s="10">
        <f t="shared" si="16"/>
        <v>34985</v>
      </c>
      <c r="U127" s="10">
        <v>34985</v>
      </c>
      <c r="V127" s="10"/>
      <c r="W127" s="10"/>
      <c r="X127" s="10" t="e">
        <f t="shared" si="12"/>
        <v>#DIV/0!</v>
      </c>
      <c r="Y127" s="10" t="e">
        <f t="shared" si="13"/>
        <v>#DIV/0!</v>
      </c>
      <c r="Z127" s="9"/>
      <c r="AA127" s="6">
        <v>44743</v>
      </c>
      <c r="AB127" s="6"/>
      <c r="AC127" s="6"/>
      <c r="AD127" s="9" t="s">
        <v>66</v>
      </c>
    </row>
    <row r="128" spans="1:30" ht="75" x14ac:dyDescent="0.25">
      <c r="A128" s="4" t="s">
        <v>1327</v>
      </c>
      <c r="B128" s="5" t="s">
        <v>1326</v>
      </c>
      <c r="C128" s="6">
        <v>44607</v>
      </c>
      <c r="D128" s="37">
        <v>1416</v>
      </c>
      <c r="E128" s="5" t="s">
        <v>2391</v>
      </c>
      <c r="F128" s="8" t="s">
        <v>2382</v>
      </c>
      <c r="G128" s="6">
        <v>44634</v>
      </c>
      <c r="H128" s="37" t="s">
        <v>1743</v>
      </c>
      <c r="I128" s="9" t="s">
        <v>585</v>
      </c>
      <c r="J128" s="9" t="s">
        <v>1029</v>
      </c>
      <c r="K128" s="10">
        <v>25669561</v>
      </c>
      <c r="L128" s="36">
        <f t="shared" si="18"/>
        <v>25669561</v>
      </c>
      <c r="M128" s="36">
        <f t="shared" si="17"/>
        <v>25669561</v>
      </c>
      <c r="N128" s="9" t="s">
        <v>1157</v>
      </c>
      <c r="O128" s="9" t="s">
        <v>1725</v>
      </c>
      <c r="P128" s="37" t="s">
        <v>41</v>
      </c>
      <c r="Q128" s="68"/>
      <c r="R128" s="36">
        <f>K128/T128</f>
        <v>431.24</v>
      </c>
      <c r="S128" s="10">
        <f t="shared" si="11"/>
        <v>0</v>
      </c>
      <c r="T128" s="10">
        <f t="shared" si="16"/>
        <v>59525</v>
      </c>
      <c r="U128" s="10">
        <v>59525</v>
      </c>
      <c r="V128" s="10"/>
      <c r="W128" s="10"/>
      <c r="X128" s="10" t="e">
        <f t="shared" si="12"/>
        <v>#DIV/0!</v>
      </c>
      <c r="Y128" s="10" t="e">
        <f t="shared" si="13"/>
        <v>#DIV/0!</v>
      </c>
      <c r="Z128" s="9"/>
      <c r="AA128" s="6">
        <v>44743</v>
      </c>
      <c r="AB128" s="6"/>
      <c r="AC128" s="6"/>
      <c r="AD128" s="9" t="s">
        <v>66</v>
      </c>
    </row>
    <row r="129" spans="1:30" ht="75" x14ac:dyDescent="0.25">
      <c r="A129" s="4" t="s">
        <v>1324</v>
      </c>
      <c r="B129" s="5" t="s">
        <v>1325</v>
      </c>
      <c r="C129" s="6">
        <v>44607</v>
      </c>
      <c r="D129" s="37">
        <v>545</v>
      </c>
      <c r="E129" s="5" t="s">
        <v>2392</v>
      </c>
      <c r="F129" s="8" t="s">
        <v>2388</v>
      </c>
      <c r="G129" s="6">
        <v>44634</v>
      </c>
      <c r="H129" s="37" t="s">
        <v>1746</v>
      </c>
      <c r="I129" s="9" t="s">
        <v>679</v>
      </c>
      <c r="J129" s="9" t="s">
        <v>1195</v>
      </c>
      <c r="K129" s="10">
        <v>31863418.32</v>
      </c>
      <c r="L129" s="36">
        <f t="shared" si="18"/>
        <v>31863418.32</v>
      </c>
      <c r="M129" s="36">
        <f t="shared" si="17"/>
        <v>31863418.32</v>
      </c>
      <c r="N129" s="9" t="s">
        <v>1342</v>
      </c>
      <c r="O129" s="19" t="s">
        <v>1343</v>
      </c>
      <c r="P129" s="37" t="s">
        <v>770</v>
      </c>
      <c r="Q129" s="68"/>
      <c r="R129" s="36">
        <f>K129/T129</f>
        <v>47.734600007190885</v>
      </c>
      <c r="S129" s="10">
        <f t="shared" si="11"/>
        <v>0</v>
      </c>
      <c r="T129" s="10">
        <f t="shared" si="16"/>
        <v>667512</v>
      </c>
      <c r="U129" s="10">
        <v>667512</v>
      </c>
      <c r="V129" s="10"/>
      <c r="W129" s="10"/>
      <c r="X129" s="10" t="e">
        <f t="shared" si="12"/>
        <v>#DIV/0!</v>
      </c>
      <c r="Y129" s="10" t="e">
        <f t="shared" si="13"/>
        <v>#DIV/0!</v>
      </c>
      <c r="Z129" s="9" t="s">
        <v>1726</v>
      </c>
      <c r="AA129" s="6">
        <v>44652</v>
      </c>
      <c r="AB129" s="6"/>
      <c r="AC129" s="6"/>
      <c r="AD129" s="9" t="s">
        <v>66</v>
      </c>
    </row>
    <row r="130" spans="1:30" ht="220.5" x14ac:dyDescent="0.25">
      <c r="A130" s="4" t="s">
        <v>1323</v>
      </c>
      <c r="B130" s="5" t="s">
        <v>1322</v>
      </c>
      <c r="C130" s="6">
        <v>44607</v>
      </c>
      <c r="D130" s="37">
        <v>1416</v>
      </c>
      <c r="E130" s="5" t="s">
        <v>2393</v>
      </c>
      <c r="F130" s="8" t="s">
        <v>2383</v>
      </c>
      <c r="G130" s="6">
        <v>44631</v>
      </c>
      <c r="H130" s="37" t="s">
        <v>1760</v>
      </c>
      <c r="I130" s="9" t="s">
        <v>72</v>
      </c>
      <c r="J130" s="9" t="s">
        <v>1022</v>
      </c>
      <c r="K130" s="10">
        <v>206408736.81</v>
      </c>
      <c r="L130" s="36">
        <f t="shared" si="18"/>
        <v>206408736.81</v>
      </c>
      <c r="M130" s="36">
        <f t="shared" si="17"/>
        <v>206408736.81</v>
      </c>
      <c r="N130" s="9" t="s">
        <v>1762</v>
      </c>
      <c r="O130" s="9" t="s">
        <v>1763</v>
      </c>
      <c r="P130" s="37" t="s">
        <v>41</v>
      </c>
      <c r="Q130" s="68"/>
      <c r="R130" s="36">
        <f>K130/T130</f>
        <v>60.79</v>
      </c>
      <c r="S130" s="10">
        <f t="shared" si="11"/>
        <v>0</v>
      </c>
      <c r="T130" s="10">
        <f t="shared" si="16"/>
        <v>3395439</v>
      </c>
      <c r="U130" s="10">
        <v>3395439</v>
      </c>
      <c r="V130" s="10"/>
      <c r="W130" s="10"/>
      <c r="X130" s="10" t="e">
        <f t="shared" si="12"/>
        <v>#DIV/0!</v>
      </c>
      <c r="Y130" s="10" t="e">
        <f t="shared" si="13"/>
        <v>#DIV/0!</v>
      </c>
      <c r="Z130" s="9"/>
      <c r="AA130" s="6">
        <v>44743</v>
      </c>
      <c r="AB130" s="6"/>
      <c r="AC130" s="6"/>
      <c r="AD130" s="9" t="s">
        <v>66</v>
      </c>
    </row>
    <row r="131" spans="1:30" ht="75" x14ac:dyDescent="0.25">
      <c r="A131" s="4" t="s">
        <v>1321</v>
      </c>
      <c r="B131" s="5" t="s">
        <v>1320</v>
      </c>
      <c r="C131" s="6">
        <v>44607</v>
      </c>
      <c r="D131" s="37" t="s">
        <v>35</v>
      </c>
      <c r="E131" s="5" t="s">
        <v>2394</v>
      </c>
      <c r="F131" s="8" t="s">
        <v>2389</v>
      </c>
      <c r="G131" s="6">
        <v>44631</v>
      </c>
      <c r="H131" s="37" t="s">
        <v>1758</v>
      </c>
      <c r="I131" s="9" t="s">
        <v>1761</v>
      </c>
      <c r="J131" s="9" t="s">
        <v>1019</v>
      </c>
      <c r="K131" s="10">
        <v>11688597.6</v>
      </c>
      <c r="L131" s="36">
        <f t="shared" si="18"/>
        <v>11688597.6</v>
      </c>
      <c r="M131" s="36">
        <f t="shared" si="17"/>
        <v>11688597.6</v>
      </c>
      <c r="N131" s="9" t="s">
        <v>1559</v>
      </c>
      <c r="O131" s="9" t="s">
        <v>631</v>
      </c>
      <c r="P131" s="37" t="s">
        <v>41</v>
      </c>
      <c r="Q131" s="68"/>
      <c r="R131" s="36">
        <f>K131/T131</f>
        <v>4.57</v>
      </c>
      <c r="S131" s="10">
        <f t="shared" si="11"/>
        <v>0</v>
      </c>
      <c r="T131" s="10">
        <f t="shared" ref="T131:T146" si="19">U131+V131+W131</f>
        <v>2557680</v>
      </c>
      <c r="U131" s="10">
        <v>694970</v>
      </c>
      <c r="V131" s="10">
        <v>1862710</v>
      </c>
      <c r="W131" s="10"/>
      <c r="X131" s="10" t="e">
        <f t="shared" si="12"/>
        <v>#DIV/0!</v>
      </c>
      <c r="Y131" s="10" t="e">
        <f t="shared" si="13"/>
        <v>#DIV/0!</v>
      </c>
      <c r="Z131" s="9"/>
      <c r="AA131" s="6">
        <v>44652</v>
      </c>
      <c r="AB131" s="6">
        <v>44774</v>
      </c>
      <c r="AC131" s="6"/>
      <c r="AD131" s="9" t="s">
        <v>66</v>
      </c>
    </row>
    <row r="132" spans="1:30" ht="165.75" customHeight="1" x14ac:dyDescent="0.25">
      <c r="A132" s="4" t="s">
        <v>1318</v>
      </c>
      <c r="B132" s="5" t="s">
        <v>1319</v>
      </c>
      <c r="C132" s="6">
        <v>44607</v>
      </c>
      <c r="D132" s="37">
        <v>545</v>
      </c>
      <c r="E132" s="5" t="s">
        <v>2395</v>
      </c>
      <c r="F132" s="8" t="s">
        <v>1955</v>
      </c>
      <c r="G132" s="6">
        <v>44636</v>
      </c>
      <c r="H132" s="37" t="s">
        <v>1956</v>
      </c>
      <c r="I132" s="9" t="s">
        <v>73</v>
      </c>
      <c r="J132" s="9" t="s">
        <v>917</v>
      </c>
      <c r="K132" s="10">
        <v>126497250</v>
      </c>
      <c r="L132" s="36">
        <f t="shared" si="18"/>
        <v>126497250</v>
      </c>
      <c r="M132" s="36">
        <f t="shared" si="17"/>
        <v>126497250</v>
      </c>
      <c r="N132" s="9" t="s">
        <v>1246</v>
      </c>
      <c r="O132" s="9" t="s">
        <v>667</v>
      </c>
      <c r="P132" s="37" t="s">
        <v>50</v>
      </c>
      <c r="Q132" s="68"/>
      <c r="R132" s="36">
        <f>K132/T132</f>
        <v>3698.75</v>
      </c>
      <c r="S132" s="10">
        <f t="shared" ref="S132:S195" si="20">R132*Q132</f>
        <v>0</v>
      </c>
      <c r="T132" s="10">
        <f t="shared" si="19"/>
        <v>34200</v>
      </c>
      <c r="U132" s="10">
        <v>34200</v>
      </c>
      <c r="V132" s="10"/>
      <c r="W132" s="10"/>
      <c r="X132" s="10" t="e">
        <f t="shared" ref="X132:X195" si="21">T132/Q132</f>
        <v>#DIV/0!</v>
      </c>
      <c r="Y132" s="10" t="e">
        <f t="shared" ref="Y132:Y195" si="22">_xlfn.CEILING.MATH(X132)</f>
        <v>#DIV/0!</v>
      </c>
      <c r="Z132" s="9" t="s">
        <v>1961</v>
      </c>
      <c r="AA132" s="6">
        <v>44652</v>
      </c>
      <c r="AB132" s="6"/>
      <c r="AC132" s="6"/>
      <c r="AD132" s="9" t="s">
        <v>1489</v>
      </c>
    </row>
    <row r="133" spans="1:30" ht="150" customHeight="1" x14ac:dyDescent="0.25">
      <c r="A133" s="4" t="s">
        <v>1316</v>
      </c>
      <c r="B133" s="5" t="s">
        <v>1317</v>
      </c>
      <c r="C133" s="6">
        <v>44607</v>
      </c>
      <c r="D133" s="37">
        <v>545</v>
      </c>
      <c r="E133" s="5" t="s">
        <v>2396</v>
      </c>
      <c r="F133" s="8" t="s">
        <v>1962</v>
      </c>
      <c r="G133" s="6">
        <v>44636</v>
      </c>
      <c r="H133" s="37" t="s">
        <v>1960</v>
      </c>
      <c r="I133" s="9" t="s">
        <v>73</v>
      </c>
      <c r="J133" s="9" t="s">
        <v>914</v>
      </c>
      <c r="K133" s="10">
        <v>191092000</v>
      </c>
      <c r="L133" s="36">
        <f t="shared" si="18"/>
        <v>191092000</v>
      </c>
      <c r="M133" s="36">
        <f t="shared" si="17"/>
        <v>191092000</v>
      </c>
      <c r="N133" s="9" t="s">
        <v>1247</v>
      </c>
      <c r="O133" s="9" t="s">
        <v>126</v>
      </c>
      <c r="P133" s="37" t="s">
        <v>24</v>
      </c>
      <c r="Q133" s="68"/>
      <c r="R133" s="36">
        <f>K133/T133</f>
        <v>47300</v>
      </c>
      <c r="S133" s="10">
        <f t="shared" si="20"/>
        <v>0</v>
      </c>
      <c r="T133" s="10">
        <f t="shared" si="19"/>
        <v>4040</v>
      </c>
      <c r="U133" s="10">
        <v>1580</v>
      </c>
      <c r="V133" s="10">
        <v>2460</v>
      </c>
      <c r="W133" s="10"/>
      <c r="X133" s="10" t="e">
        <f t="shared" si="21"/>
        <v>#DIV/0!</v>
      </c>
      <c r="Y133" s="10" t="e">
        <f t="shared" si="22"/>
        <v>#DIV/0!</v>
      </c>
      <c r="Z133" s="9" t="s">
        <v>1963</v>
      </c>
      <c r="AA133" s="6">
        <v>44666</v>
      </c>
      <c r="AB133" s="6">
        <v>44757</v>
      </c>
      <c r="AC133" s="6"/>
      <c r="AD133" s="9" t="s">
        <v>66</v>
      </c>
    </row>
    <row r="134" spans="1:30" ht="75" x14ac:dyDescent="0.25">
      <c r="A134" s="4" t="s">
        <v>1314</v>
      </c>
      <c r="B134" s="5" t="s">
        <v>1315</v>
      </c>
      <c r="C134" s="6">
        <v>44607</v>
      </c>
      <c r="D134" s="37" t="s">
        <v>35</v>
      </c>
      <c r="E134" s="5" t="s">
        <v>2400</v>
      </c>
      <c r="F134" s="8" t="s">
        <v>2397</v>
      </c>
      <c r="G134" s="6">
        <v>44631</v>
      </c>
      <c r="H134" s="5" t="s">
        <v>1759</v>
      </c>
      <c r="I134" s="9" t="s">
        <v>585</v>
      </c>
      <c r="J134" s="9" t="s">
        <v>998</v>
      </c>
      <c r="K134" s="10">
        <v>418783.2</v>
      </c>
      <c r="L134" s="36">
        <f t="shared" si="18"/>
        <v>418783.2</v>
      </c>
      <c r="M134" s="36">
        <f t="shared" si="17"/>
        <v>418783.2</v>
      </c>
      <c r="N134" s="9" t="s">
        <v>1766</v>
      </c>
      <c r="O134" s="9" t="s">
        <v>631</v>
      </c>
      <c r="P134" s="37" t="s">
        <v>41</v>
      </c>
      <c r="Q134" s="68"/>
      <c r="R134" s="36">
        <f>K134/T134</f>
        <v>6.38</v>
      </c>
      <c r="S134" s="10">
        <f t="shared" si="20"/>
        <v>0</v>
      </c>
      <c r="T134" s="10">
        <f t="shared" si="19"/>
        <v>65640</v>
      </c>
      <c r="U134" s="10">
        <v>65640</v>
      </c>
      <c r="V134" s="10"/>
      <c r="W134" s="10"/>
      <c r="X134" s="10" t="e">
        <f t="shared" si="21"/>
        <v>#DIV/0!</v>
      </c>
      <c r="Y134" s="10" t="e">
        <f t="shared" si="22"/>
        <v>#DIV/0!</v>
      </c>
      <c r="Z134" s="9"/>
      <c r="AA134" s="6">
        <v>44743</v>
      </c>
      <c r="AB134" s="6"/>
      <c r="AC134" s="6"/>
      <c r="AD134" s="9" t="s">
        <v>66</v>
      </c>
    </row>
    <row r="135" spans="1:30" ht="78.75" x14ac:dyDescent="0.25">
      <c r="A135" s="4" t="s">
        <v>1312</v>
      </c>
      <c r="B135" s="5" t="s">
        <v>1313</v>
      </c>
      <c r="C135" s="6">
        <v>44607</v>
      </c>
      <c r="D135" s="37">
        <v>1416</v>
      </c>
      <c r="E135" s="5" t="s">
        <v>2401</v>
      </c>
      <c r="F135" s="8" t="s">
        <v>2398</v>
      </c>
      <c r="G135" s="6">
        <v>44631</v>
      </c>
      <c r="H135" s="5" t="s">
        <v>1780</v>
      </c>
      <c r="I135" s="9" t="s">
        <v>73</v>
      </c>
      <c r="J135" s="9" t="s">
        <v>1088</v>
      </c>
      <c r="K135" s="10">
        <v>88618680</v>
      </c>
      <c r="L135" s="36">
        <f t="shared" si="18"/>
        <v>88618680</v>
      </c>
      <c r="M135" s="36">
        <f t="shared" ref="M135:M146" si="23">L135</f>
        <v>88618680</v>
      </c>
      <c r="N135" s="9" t="s">
        <v>1767</v>
      </c>
      <c r="O135" s="9" t="s">
        <v>75</v>
      </c>
      <c r="P135" s="37" t="s">
        <v>22</v>
      </c>
      <c r="Q135" s="68"/>
      <c r="R135" s="36">
        <f>K135/T135</f>
        <v>12.37</v>
      </c>
      <c r="S135" s="10">
        <f t="shared" si="20"/>
        <v>0</v>
      </c>
      <c r="T135" s="10">
        <f t="shared" si="19"/>
        <v>7164000</v>
      </c>
      <c r="U135" s="10">
        <v>4860000</v>
      </c>
      <c r="V135" s="10">
        <v>2304000</v>
      </c>
      <c r="W135" s="10"/>
      <c r="X135" s="10" t="e">
        <f t="shared" si="21"/>
        <v>#DIV/0!</v>
      </c>
      <c r="Y135" s="10" t="e">
        <f t="shared" si="22"/>
        <v>#DIV/0!</v>
      </c>
      <c r="Z135" s="9"/>
      <c r="AA135" s="6">
        <v>44652</v>
      </c>
      <c r="AB135" s="6">
        <v>44743</v>
      </c>
      <c r="AC135" s="6"/>
      <c r="AD135" s="9" t="s">
        <v>66</v>
      </c>
    </row>
    <row r="136" spans="1:30" ht="75" x14ac:dyDescent="0.25">
      <c r="A136" s="4" t="s">
        <v>1311</v>
      </c>
      <c r="B136" s="5" t="s">
        <v>1310</v>
      </c>
      <c r="C136" s="6">
        <v>44607</v>
      </c>
      <c r="D136" s="37" t="s">
        <v>35</v>
      </c>
      <c r="E136" s="5" t="s">
        <v>2402</v>
      </c>
      <c r="F136" s="8" t="s">
        <v>2399</v>
      </c>
      <c r="G136" s="6">
        <v>44631</v>
      </c>
      <c r="H136" s="5" t="s">
        <v>1781</v>
      </c>
      <c r="I136" s="9" t="s">
        <v>72</v>
      </c>
      <c r="J136" s="9" t="s">
        <v>1002</v>
      </c>
      <c r="K136" s="10">
        <v>2563827.6</v>
      </c>
      <c r="L136" s="36">
        <f t="shared" si="18"/>
        <v>2563827.6</v>
      </c>
      <c r="M136" s="36">
        <f t="shared" si="23"/>
        <v>2563827.6</v>
      </c>
      <c r="N136" s="9" t="s">
        <v>34</v>
      </c>
      <c r="O136" s="9" t="s">
        <v>1513</v>
      </c>
      <c r="P136" s="37" t="s">
        <v>41</v>
      </c>
      <c r="Q136" s="68"/>
      <c r="R136" s="36">
        <f>K136/T136</f>
        <v>33.94</v>
      </c>
      <c r="S136" s="10">
        <f t="shared" si="20"/>
        <v>0</v>
      </c>
      <c r="T136" s="10">
        <f t="shared" si="19"/>
        <v>75540</v>
      </c>
      <c r="U136" s="10">
        <v>75540</v>
      </c>
      <c r="V136" s="10"/>
      <c r="W136" s="10"/>
      <c r="X136" s="10" t="e">
        <f t="shared" si="21"/>
        <v>#DIV/0!</v>
      </c>
      <c r="Y136" s="10" t="e">
        <f t="shared" si="22"/>
        <v>#DIV/0!</v>
      </c>
      <c r="Z136" s="9"/>
      <c r="AA136" s="6">
        <v>44652</v>
      </c>
      <c r="AB136" s="6"/>
      <c r="AC136" s="6"/>
      <c r="AD136" s="9" t="s">
        <v>66</v>
      </c>
    </row>
    <row r="137" spans="1:30" ht="47.25" x14ac:dyDescent="0.25">
      <c r="A137" s="4" t="s">
        <v>1352</v>
      </c>
      <c r="B137" s="5" t="s">
        <v>1353</v>
      </c>
      <c r="C137" s="6">
        <v>44608</v>
      </c>
      <c r="D137" s="37" t="s">
        <v>35</v>
      </c>
      <c r="E137" s="5" t="s">
        <v>604</v>
      </c>
      <c r="F137" s="9" t="s">
        <v>604</v>
      </c>
      <c r="G137" s="6" t="s">
        <v>604</v>
      </c>
      <c r="H137" s="37" t="s">
        <v>604</v>
      </c>
      <c r="I137" s="9" t="s">
        <v>604</v>
      </c>
      <c r="J137" s="9" t="s">
        <v>1007</v>
      </c>
      <c r="K137" s="10"/>
      <c r="L137" s="36">
        <f t="shared" si="18"/>
        <v>0</v>
      </c>
      <c r="M137" s="36">
        <f t="shared" si="23"/>
        <v>0</v>
      </c>
      <c r="N137" s="9"/>
      <c r="O137" s="9"/>
      <c r="P137" s="37"/>
      <c r="Q137" s="68"/>
      <c r="R137" s="36" t="e">
        <f>K137/T137</f>
        <v>#DIV/0!</v>
      </c>
      <c r="S137" s="10" t="e">
        <f t="shared" si="20"/>
        <v>#DIV/0!</v>
      </c>
      <c r="T137" s="10">
        <f t="shared" si="19"/>
        <v>0</v>
      </c>
      <c r="U137" s="10"/>
      <c r="V137" s="10"/>
      <c r="W137" s="10"/>
      <c r="X137" s="10" t="e">
        <f t="shared" si="21"/>
        <v>#DIV/0!</v>
      </c>
      <c r="Y137" s="10" t="e">
        <f t="shared" si="22"/>
        <v>#DIV/0!</v>
      </c>
      <c r="Z137" s="9"/>
      <c r="AA137" s="6"/>
      <c r="AB137" s="6"/>
      <c r="AC137" s="6"/>
      <c r="AD137" s="9"/>
    </row>
    <row r="138" spans="1:30" ht="75" x14ac:dyDescent="0.25">
      <c r="A138" s="4" t="s">
        <v>1376</v>
      </c>
      <c r="B138" s="5" t="s">
        <v>1375</v>
      </c>
      <c r="C138" s="6">
        <v>44609</v>
      </c>
      <c r="D138" s="37">
        <v>1416</v>
      </c>
      <c r="E138" s="5" t="s">
        <v>2406</v>
      </c>
      <c r="F138" s="8" t="s">
        <v>2403</v>
      </c>
      <c r="G138" s="6">
        <v>44635</v>
      </c>
      <c r="H138" s="37" t="s">
        <v>1782</v>
      </c>
      <c r="I138" s="9" t="s">
        <v>72</v>
      </c>
      <c r="J138" s="9" t="s">
        <v>834</v>
      </c>
      <c r="K138" s="10">
        <v>13364996.4</v>
      </c>
      <c r="L138" s="36">
        <f t="shared" si="18"/>
        <v>13364996.4</v>
      </c>
      <c r="M138" s="36">
        <f t="shared" si="23"/>
        <v>13364996.4</v>
      </c>
      <c r="N138" s="9" t="s">
        <v>1785</v>
      </c>
      <c r="O138" s="9" t="s">
        <v>1786</v>
      </c>
      <c r="P138" s="37" t="s">
        <v>41</v>
      </c>
      <c r="Q138" s="68"/>
      <c r="R138" s="36">
        <f>K138/T138</f>
        <v>10607.14</v>
      </c>
      <c r="S138" s="10">
        <f t="shared" si="20"/>
        <v>0</v>
      </c>
      <c r="T138" s="10">
        <f t="shared" si="19"/>
        <v>1260</v>
      </c>
      <c r="U138" s="10">
        <v>1260</v>
      </c>
      <c r="V138" s="10"/>
      <c r="W138" s="10"/>
      <c r="X138" s="10" t="e">
        <f t="shared" si="21"/>
        <v>#DIV/0!</v>
      </c>
      <c r="Y138" s="10" t="e">
        <f t="shared" si="22"/>
        <v>#DIV/0!</v>
      </c>
      <c r="Z138" s="9"/>
      <c r="AA138" s="6">
        <v>44743</v>
      </c>
      <c r="AB138" s="6"/>
      <c r="AC138" s="6"/>
      <c r="AD138" s="9" t="s">
        <v>66</v>
      </c>
    </row>
    <row r="139" spans="1:30" ht="75" x14ac:dyDescent="0.25">
      <c r="A139" s="4" t="s">
        <v>1374</v>
      </c>
      <c r="B139" s="5" t="s">
        <v>1373</v>
      </c>
      <c r="C139" s="6">
        <v>44609</v>
      </c>
      <c r="D139" s="37" t="s">
        <v>35</v>
      </c>
      <c r="E139" s="5" t="s">
        <v>2407</v>
      </c>
      <c r="F139" s="8" t="s">
        <v>2404</v>
      </c>
      <c r="G139" s="6">
        <v>44635</v>
      </c>
      <c r="H139" s="5" t="s">
        <v>1783</v>
      </c>
      <c r="I139" s="9" t="s">
        <v>72</v>
      </c>
      <c r="J139" s="9" t="s">
        <v>1191</v>
      </c>
      <c r="K139" s="10">
        <v>1518000</v>
      </c>
      <c r="L139" s="36">
        <f t="shared" si="18"/>
        <v>1518000</v>
      </c>
      <c r="M139" s="36">
        <f t="shared" si="23"/>
        <v>1518000</v>
      </c>
      <c r="N139" s="9" t="s">
        <v>1787</v>
      </c>
      <c r="O139" s="9" t="s">
        <v>74</v>
      </c>
      <c r="P139" s="37" t="s">
        <v>24</v>
      </c>
      <c r="Q139" s="68"/>
      <c r="R139" s="36">
        <f>K139/T139</f>
        <v>11000</v>
      </c>
      <c r="S139" s="10">
        <f t="shared" si="20"/>
        <v>0</v>
      </c>
      <c r="T139" s="10">
        <f t="shared" si="19"/>
        <v>138</v>
      </c>
      <c r="U139" s="10">
        <v>138</v>
      </c>
      <c r="V139" s="10"/>
      <c r="W139" s="10"/>
      <c r="X139" s="10" t="e">
        <f t="shared" si="21"/>
        <v>#DIV/0!</v>
      </c>
      <c r="Y139" s="10" t="e">
        <f t="shared" si="22"/>
        <v>#DIV/0!</v>
      </c>
      <c r="Z139" s="9"/>
      <c r="AA139" s="6">
        <v>44666</v>
      </c>
      <c r="AB139" s="6"/>
      <c r="AC139" s="6"/>
      <c r="AD139" s="9" t="s">
        <v>1489</v>
      </c>
    </row>
    <row r="140" spans="1:30" ht="75" x14ac:dyDescent="0.25">
      <c r="A140" s="4" t="s">
        <v>1372</v>
      </c>
      <c r="B140" s="5" t="s">
        <v>1371</v>
      </c>
      <c r="C140" s="6">
        <v>44609</v>
      </c>
      <c r="D140" s="37" t="s">
        <v>35</v>
      </c>
      <c r="E140" s="5" t="s">
        <v>2408</v>
      </c>
      <c r="F140" s="8" t="s">
        <v>2405</v>
      </c>
      <c r="G140" s="6">
        <v>44637</v>
      </c>
      <c r="H140" s="37" t="s">
        <v>1984</v>
      </c>
      <c r="I140" s="9" t="s">
        <v>1761</v>
      </c>
      <c r="J140" s="9" t="s">
        <v>1192</v>
      </c>
      <c r="K140" s="10">
        <v>8031105.5999999996</v>
      </c>
      <c r="L140" s="36">
        <f t="shared" si="18"/>
        <v>8031105.5999999996</v>
      </c>
      <c r="M140" s="36">
        <f t="shared" si="23"/>
        <v>8031105.5999999996</v>
      </c>
      <c r="N140" s="9" t="s">
        <v>1985</v>
      </c>
      <c r="O140" s="9" t="s">
        <v>705</v>
      </c>
      <c r="P140" s="37" t="s">
        <v>41</v>
      </c>
      <c r="Q140" s="68"/>
      <c r="R140" s="36">
        <f>K140/T140</f>
        <v>34.93</v>
      </c>
      <c r="S140" s="10">
        <f t="shared" si="20"/>
        <v>0</v>
      </c>
      <c r="T140" s="10">
        <f t="shared" si="19"/>
        <v>229920</v>
      </c>
      <c r="U140" s="10">
        <v>132140</v>
      </c>
      <c r="V140" s="10">
        <v>97780</v>
      </c>
      <c r="W140" s="10"/>
      <c r="X140" s="10" t="e">
        <f t="shared" si="21"/>
        <v>#DIV/0!</v>
      </c>
      <c r="Y140" s="10" t="e">
        <f t="shared" si="22"/>
        <v>#DIV/0!</v>
      </c>
      <c r="Z140" s="9"/>
      <c r="AA140" s="6">
        <v>44652</v>
      </c>
      <c r="AB140" s="6">
        <v>44774</v>
      </c>
      <c r="AC140" s="6"/>
      <c r="AD140" s="9" t="s">
        <v>66</v>
      </c>
    </row>
    <row r="141" spans="1:30" ht="141.75" customHeight="1" x14ac:dyDescent="0.25">
      <c r="A141" s="4" t="s">
        <v>1370</v>
      </c>
      <c r="B141" s="5" t="s">
        <v>1369</v>
      </c>
      <c r="C141" s="6">
        <v>44609</v>
      </c>
      <c r="D141" s="37">
        <v>545</v>
      </c>
      <c r="E141" s="5" t="s">
        <v>2409</v>
      </c>
      <c r="F141" s="8" t="s">
        <v>1964</v>
      </c>
      <c r="G141" s="6">
        <v>44636</v>
      </c>
      <c r="H141" s="5" t="s">
        <v>1957</v>
      </c>
      <c r="I141" s="9" t="s">
        <v>73</v>
      </c>
      <c r="J141" s="9" t="s">
        <v>2036</v>
      </c>
      <c r="K141" s="10">
        <v>283430363.39999998</v>
      </c>
      <c r="L141" s="36">
        <f t="shared" si="18"/>
        <v>283430363.39999998</v>
      </c>
      <c r="M141" s="36">
        <f t="shared" si="23"/>
        <v>283430363.39999998</v>
      </c>
      <c r="N141" s="9" t="s">
        <v>1253</v>
      </c>
      <c r="O141" s="9" t="s">
        <v>1254</v>
      </c>
      <c r="P141" s="37" t="s">
        <v>770</v>
      </c>
      <c r="Q141" s="68"/>
      <c r="R141" s="36">
        <f>K141/T141</f>
        <v>25813.329999999998</v>
      </c>
      <c r="S141" s="10">
        <f t="shared" si="20"/>
        <v>0</v>
      </c>
      <c r="T141" s="10">
        <f t="shared" si="19"/>
        <v>10980</v>
      </c>
      <c r="U141" s="10">
        <v>7710</v>
      </c>
      <c r="V141" s="10">
        <v>3270</v>
      </c>
      <c r="W141" s="10"/>
      <c r="X141" s="10" t="e">
        <f t="shared" si="21"/>
        <v>#DIV/0!</v>
      </c>
      <c r="Y141" s="10" t="e">
        <f t="shared" si="22"/>
        <v>#DIV/0!</v>
      </c>
      <c r="Z141" s="9" t="s">
        <v>2037</v>
      </c>
      <c r="AA141" s="6">
        <v>44652</v>
      </c>
      <c r="AB141" s="6">
        <v>44696</v>
      </c>
      <c r="AC141" s="6"/>
      <c r="AD141" s="9" t="s">
        <v>66</v>
      </c>
    </row>
    <row r="142" spans="1:30" ht="137.25" customHeight="1" x14ac:dyDescent="0.25">
      <c r="A142" s="4" t="s">
        <v>1368</v>
      </c>
      <c r="B142" s="5" t="s">
        <v>1367</v>
      </c>
      <c r="C142" s="6">
        <v>44609</v>
      </c>
      <c r="D142" s="37">
        <v>545</v>
      </c>
      <c r="E142" s="5" t="s">
        <v>2410</v>
      </c>
      <c r="F142" s="8" t="s">
        <v>1965</v>
      </c>
      <c r="G142" s="6">
        <v>44636</v>
      </c>
      <c r="H142" s="5" t="s">
        <v>1958</v>
      </c>
      <c r="I142" s="9" t="s">
        <v>73</v>
      </c>
      <c r="J142" s="9" t="s">
        <v>2036</v>
      </c>
      <c r="K142" s="10">
        <v>275686364</v>
      </c>
      <c r="L142" s="36">
        <f t="shared" si="18"/>
        <v>275686364</v>
      </c>
      <c r="M142" s="36">
        <f t="shared" si="23"/>
        <v>275686364</v>
      </c>
      <c r="N142" s="9" t="s">
        <v>1253</v>
      </c>
      <c r="O142" s="9" t="s">
        <v>1254</v>
      </c>
      <c r="P142" s="37" t="s">
        <v>770</v>
      </c>
      <c r="Q142" s="68"/>
      <c r="R142" s="36">
        <f>K142/T142</f>
        <v>25813.329962546817</v>
      </c>
      <c r="S142" s="10">
        <f t="shared" si="20"/>
        <v>0</v>
      </c>
      <c r="T142" s="10">
        <f t="shared" si="19"/>
        <v>10680</v>
      </c>
      <c r="U142" s="10">
        <v>7440</v>
      </c>
      <c r="V142" s="10">
        <v>3240</v>
      </c>
      <c r="W142" s="10"/>
      <c r="X142" s="10" t="e">
        <f t="shared" si="21"/>
        <v>#DIV/0!</v>
      </c>
      <c r="Y142" s="10" t="e">
        <f t="shared" si="22"/>
        <v>#DIV/0!</v>
      </c>
      <c r="Z142" s="9" t="s">
        <v>1966</v>
      </c>
      <c r="AA142" s="6">
        <v>44652</v>
      </c>
      <c r="AB142" s="6">
        <v>44696</v>
      </c>
      <c r="AC142" s="6"/>
      <c r="AD142" s="9" t="s">
        <v>66</v>
      </c>
    </row>
    <row r="143" spans="1:30" ht="31.5" x14ac:dyDescent="0.25">
      <c r="A143" s="4" t="s">
        <v>1366</v>
      </c>
      <c r="B143" s="5" t="s">
        <v>1365</v>
      </c>
      <c r="C143" s="6">
        <v>44609</v>
      </c>
      <c r="D143" s="37" t="s">
        <v>35</v>
      </c>
      <c r="E143" s="5" t="s">
        <v>604</v>
      </c>
      <c r="F143" s="9" t="s">
        <v>604</v>
      </c>
      <c r="G143" s="6" t="s">
        <v>604</v>
      </c>
      <c r="H143" s="37" t="s">
        <v>604</v>
      </c>
      <c r="I143" s="9" t="s">
        <v>604</v>
      </c>
      <c r="J143" s="9" t="s">
        <v>1197</v>
      </c>
      <c r="K143" s="10"/>
      <c r="L143" s="36">
        <f t="shared" si="18"/>
        <v>0</v>
      </c>
      <c r="M143" s="36">
        <f t="shared" si="23"/>
        <v>0</v>
      </c>
      <c r="N143" s="9"/>
      <c r="O143" s="9"/>
      <c r="P143" s="37"/>
      <c r="Q143" s="68"/>
      <c r="R143" s="36" t="e">
        <f>K143/T143</f>
        <v>#DIV/0!</v>
      </c>
      <c r="S143" s="10" t="e">
        <f t="shared" si="20"/>
        <v>#DIV/0!</v>
      </c>
      <c r="T143" s="10">
        <f t="shared" si="19"/>
        <v>0</v>
      </c>
      <c r="U143" s="10"/>
      <c r="V143" s="10"/>
      <c r="W143" s="10"/>
      <c r="X143" s="10" t="e">
        <f t="shared" si="21"/>
        <v>#DIV/0!</v>
      </c>
      <c r="Y143" s="10" t="e">
        <f t="shared" si="22"/>
        <v>#DIV/0!</v>
      </c>
      <c r="Z143" s="9"/>
      <c r="AA143" s="6"/>
      <c r="AB143" s="6"/>
      <c r="AC143" s="6"/>
      <c r="AD143" s="9"/>
    </row>
    <row r="144" spans="1:30" ht="110.25" x14ac:dyDescent="0.25">
      <c r="A144" s="4" t="s">
        <v>1364</v>
      </c>
      <c r="B144" s="5" t="s">
        <v>1363</v>
      </c>
      <c r="C144" s="6">
        <v>44609</v>
      </c>
      <c r="D144" s="37">
        <v>545</v>
      </c>
      <c r="E144" s="5" t="s">
        <v>2411</v>
      </c>
      <c r="F144" s="8" t="s">
        <v>1967</v>
      </c>
      <c r="G144" s="6">
        <v>44636</v>
      </c>
      <c r="H144" s="37" t="s">
        <v>1959</v>
      </c>
      <c r="I144" s="9" t="s">
        <v>73</v>
      </c>
      <c r="J144" s="9" t="s">
        <v>2036</v>
      </c>
      <c r="K144" s="10">
        <v>288076762.80000001</v>
      </c>
      <c r="L144" s="36">
        <f t="shared" ref="L144:L146" si="24">K144</f>
        <v>288076762.80000001</v>
      </c>
      <c r="M144" s="36">
        <f t="shared" si="23"/>
        <v>288076762.80000001</v>
      </c>
      <c r="N144" s="9" t="s">
        <v>1253</v>
      </c>
      <c r="O144" s="9" t="s">
        <v>1254</v>
      </c>
      <c r="P144" s="37" t="s">
        <v>770</v>
      </c>
      <c r="Q144" s="68"/>
      <c r="R144" s="36">
        <f>K144/T144</f>
        <v>25813.33</v>
      </c>
      <c r="S144" s="10">
        <f t="shared" si="20"/>
        <v>0</v>
      </c>
      <c r="T144" s="10">
        <f t="shared" si="19"/>
        <v>11160</v>
      </c>
      <c r="U144" s="10">
        <v>7800</v>
      </c>
      <c r="V144" s="10">
        <v>3360</v>
      </c>
      <c r="W144" s="10"/>
      <c r="X144" s="10" t="e">
        <f t="shared" si="21"/>
        <v>#DIV/0!</v>
      </c>
      <c r="Y144" s="10" t="e">
        <f t="shared" si="22"/>
        <v>#DIV/0!</v>
      </c>
      <c r="Z144" s="9" t="s">
        <v>1968</v>
      </c>
      <c r="AA144" s="6">
        <v>44652</v>
      </c>
      <c r="AB144" s="6">
        <v>44696</v>
      </c>
      <c r="AC144" s="6"/>
      <c r="AD144" s="9" t="s">
        <v>66</v>
      </c>
    </row>
    <row r="145" spans="1:30" ht="228.75" customHeight="1" x14ac:dyDescent="0.25">
      <c r="A145" s="4" t="s">
        <v>1362</v>
      </c>
      <c r="B145" s="5" t="s">
        <v>1361</v>
      </c>
      <c r="C145" s="6">
        <v>44609</v>
      </c>
      <c r="D145" s="37" t="s">
        <v>1488</v>
      </c>
      <c r="E145" s="5" t="s">
        <v>2414</v>
      </c>
      <c r="F145" s="8" t="s">
        <v>2412</v>
      </c>
      <c r="G145" s="6">
        <v>44638</v>
      </c>
      <c r="H145" s="5" t="s">
        <v>2022</v>
      </c>
      <c r="I145" s="9" t="s">
        <v>1530</v>
      </c>
      <c r="J145" s="9" t="s">
        <v>1027</v>
      </c>
      <c r="K145" s="10">
        <v>34329516</v>
      </c>
      <c r="L145" s="36">
        <f t="shared" si="24"/>
        <v>34329516</v>
      </c>
      <c r="M145" s="36">
        <f t="shared" si="23"/>
        <v>34329516</v>
      </c>
      <c r="N145" s="9" t="s">
        <v>2002</v>
      </c>
      <c r="O145" s="9" t="s">
        <v>2003</v>
      </c>
      <c r="P145" s="37" t="s">
        <v>41</v>
      </c>
      <c r="Q145" s="68"/>
      <c r="R145" s="36">
        <f>K145/T145</f>
        <v>13.06</v>
      </c>
      <c r="S145" s="10">
        <f t="shared" si="20"/>
        <v>0</v>
      </c>
      <c r="T145" s="10">
        <f t="shared" si="19"/>
        <v>2628600</v>
      </c>
      <c r="U145" s="10">
        <v>1314170</v>
      </c>
      <c r="V145" s="10">
        <v>1314430</v>
      </c>
      <c r="W145" s="10"/>
      <c r="X145" s="10" t="e">
        <f t="shared" si="21"/>
        <v>#DIV/0!</v>
      </c>
      <c r="Y145" s="10" t="e">
        <f t="shared" si="22"/>
        <v>#DIV/0!</v>
      </c>
      <c r="Z145" s="9"/>
      <c r="AA145" s="6">
        <v>44682</v>
      </c>
      <c r="AB145" s="6">
        <v>44805</v>
      </c>
      <c r="AC145" s="6"/>
      <c r="AD145" s="9" t="s">
        <v>66</v>
      </c>
    </row>
    <row r="146" spans="1:30" ht="78.75" x14ac:dyDescent="0.25">
      <c r="A146" s="4" t="s">
        <v>1359</v>
      </c>
      <c r="B146" s="5" t="s">
        <v>1360</v>
      </c>
      <c r="C146" s="6">
        <v>44609</v>
      </c>
      <c r="D146" s="37" t="s">
        <v>35</v>
      </c>
      <c r="E146" s="5" t="s">
        <v>2415</v>
      </c>
      <c r="F146" s="8" t="s">
        <v>2413</v>
      </c>
      <c r="G146" s="6">
        <v>44635</v>
      </c>
      <c r="H146" s="5" t="s">
        <v>1784</v>
      </c>
      <c r="I146" s="9" t="s">
        <v>72</v>
      </c>
      <c r="J146" s="9" t="s">
        <v>1113</v>
      </c>
      <c r="K146" s="10">
        <v>14340296.4</v>
      </c>
      <c r="L146" s="36">
        <f t="shared" si="24"/>
        <v>14340296.4</v>
      </c>
      <c r="M146" s="36">
        <f t="shared" si="23"/>
        <v>14340296.4</v>
      </c>
      <c r="N146" s="9" t="s">
        <v>1788</v>
      </c>
      <c r="O146" s="9" t="s">
        <v>631</v>
      </c>
      <c r="P146" s="37" t="s">
        <v>41</v>
      </c>
      <c r="Q146" s="68"/>
      <c r="R146" s="36">
        <f>K146/T146</f>
        <v>414.22</v>
      </c>
      <c r="S146" s="10">
        <f t="shared" si="20"/>
        <v>0</v>
      </c>
      <c r="T146" s="10">
        <f t="shared" si="19"/>
        <v>34620</v>
      </c>
      <c r="U146" s="10">
        <v>34620</v>
      </c>
      <c r="V146" s="10"/>
      <c r="W146" s="10"/>
      <c r="X146" s="10" t="e">
        <f t="shared" si="21"/>
        <v>#DIV/0!</v>
      </c>
      <c r="Y146" s="10" t="e">
        <f t="shared" si="22"/>
        <v>#DIV/0!</v>
      </c>
      <c r="Z146" s="9"/>
      <c r="AA146" s="6">
        <v>44682</v>
      </c>
      <c r="AB146" s="6"/>
      <c r="AC146" s="6"/>
      <c r="AD146" s="9" t="s">
        <v>66</v>
      </c>
    </row>
    <row r="147" spans="1:30" ht="47.25" x14ac:dyDescent="0.25">
      <c r="A147" s="22" t="s">
        <v>1384</v>
      </c>
      <c r="B147" s="23" t="s">
        <v>1405</v>
      </c>
      <c r="C147" s="21">
        <v>44610</v>
      </c>
      <c r="D147" s="20" t="s">
        <v>1306</v>
      </c>
      <c r="E147" s="23" t="s">
        <v>1492</v>
      </c>
      <c r="F147" s="35" t="s">
        <v>1492</v>
      </c>
      <c r="G147" s="21" t="s">
        <v>1492</v>
      </c>
      <c r="H147" s="20" t="s">
        <v>1492</v>
      </c>
      <c r="I147" s="35" t="s">
        <v>1492</v>
      </c>
      <c r="J147" s="35" t="s">
        <v>1305</v>
      </c>
      <c r="K147" s="24"/>
      <c r="L147" s="36"/>
      <c r="M147" s="36"/>
      <c r="N147" s="36"/>
      <c r="O147" s="36"/>
      <c r="P147" s="24"/>
      <c r="Q147" s="77"/>
      <c r="R147" s="36"/>
      <c r="S147" s="10">
        <f t="shared" si="20"/>
        <v>0</v>
      </c>
      <c r="T147" s="24">
        <v>1067200</v>
      </c>
      <c r="U147" s="24">
        <v>1067200</v>
      </c>
      <c r="V147" s="24"/>
      <c r="W147" s="24"/>
      <c r="X147" s="10" t="e">
        <f t="shared" si="21"/>
        <v>#DIV/0!</v>
      </c>
      <c r="Y147" s="10" t="e">
        <f t="shared" si="22"/>
        <v>#DIV/0!</v>
      </c>
      <c r="Z147" s="36" t="s">
        <v>1493</v>
      </c>
      <c r="AA147" s="21">
        <v>44671</v>
      </c>
      <c r="AB147" s="21"/>
      <c r="AC147" s="21"/>
      <c r="AD147" s="20"/>
    </row>
    <row r="148" spans="1:30" ht="186.75" customHeight="1" x14ac:dyDescent="0.25">
      <c r="A148" s="4" t="s">
        <v>1379</v>
      </c>
      <c r="B148" s="5" t="s">
        <v>1404</v>
      </c>
      <c r="C148" s="6">
        <v>44610</v>
      </c>
      <c r="D148" s="37" t="s">
        <v>1306</v>
      </c>
      <c r="E148" s="5"/>
      <c r="F148" s="9"/>
      <c r="G148" s="6">
        <v>44634</v>
      </c>
      <c r="H148" s="37" t="s">
        <v>1730</v>
      </c>
      <c r="I148" s="9" t="s">
        <v>72</v>
      </c>
      <c r="J148" s="9" t="s">
        <v>1214</v>
      </c>
      <c r="K148" s="10">
        <v>214902835</v>
      </c>
      <c r="L148" s="36">
        <f>K148</f>
        <v>214902835</v>
      </c>
      <c r="M148" s="36">
        <f>L148</f>
        <v>214902835</v>
      </c>
      <c r="N148" s="9" t="s">
        <v>1728</v>
      </c>
      <c r="O148" s="9" t="s">
        <v>643</v>
      </c>
      <c r="P148" s="37" t="s">
        <v>50</v>
      </c>
      <c r="Q148" s="68"/>
      <c r="R148" s="36">
        <f>K148/T148</f>
        <v>40.549999999999997</v>
      </c>
      <c r="S148" s="10">
        <f t="shared" si="20"/>
        <v>0</v>
      </c>
      <c r="T148" s="10">
        <f t="shared" ref="T148:T179" si="25">U148+V148+W148</f>
        <v>5299700</v>
      </c>
      <c r="U148" s="10">
        <v>5299700</v>
      </c>
      <c r="V148" s="10"/>
      <c r="W148" s="10"/>
      <c r="X148" s="10" t="e">
        <f t="shared" si="21"/>
        <v>#DIV/0!</v>
      </c>
      <c r="Y148" s="10" t="e">
        <f t="shared" si="22"/>
        <v>#DIV/0!</v>
      </c>
      <c r="Z148" s="9" t="s">
        <v>1727</v>
      </c>
      <c r="AA148" s="6">
        <v>44696</v>
      </c>
      <c r="AB148" s="6"/>
      <c r="AC148" s="6"/>
      <c r="AD148" s="9" t="s">
        <v>1489</v>
      </c>
    </row>
    <row r="149" spans="1:30" ht="124.5" customHeight="1" x14ac:dyDescent="0.25">
      <c r="A149" s="22" t="s">
        <v>1382</v>
      </c>
      <c r="B149" s="23" t="s">
        <v>1403</v>
      </c>
      <c r="C149" s="21">
        <v>44610</v>
      </c>
      <c r="D149" s="20" t="s">
        <v>1306</v>
      </c>
      <c r="E149" s="23" t="s">
        <v>1492</v>
      </c>
      <c r="F149" s="35" t="s">
        <v>1492</v>
      </c>
      <c r="G149" s="21" t="s">
        <v>1492</v>
      </c>
      <c r="H149" s="20" t="s">
        <v>1492</v>
      </c>
      <c r="I149" s="35" t="s">
        <v>1492</v>
      </c>
      <c r="J149" s="35" t="s">
        <v>1305</v>
      </c>
      <c r="K149" s="24"/>
      <c r="L149" s="36"/>
      <c r="M149" s="36"/>
      <c r="N149" s="35"/>
      <c r="O149" s="35"/>
      <c r="P149" s="20"/>
      <c r="Q149" s="77"/>
      <c r="R149" s="36"/>
      <c r="S149" s="10">
        <f t="shared" si="20"/>
        <v>0</v>
      </c>
      <c r="T149" s="24">
        <f t="shared" si="25"/>
        <v>1323160</v>
      </c>
      <c r="U149" s="24">
        <v>1323160</v>
      </c>
      <c r="V149" s="24"/>
      <c r="W149" s="24"/>
      <c r="X149" s="10" t="e">
        <f t="shared" si="21"/>
        <v>#DIV/0!</v>
      </c>
      <c r="Y149" s="10" t="e">
        <f t="shared" si="22"/>
        <v>#DIV/0!</v>
      </c>
      <c r="Z149" s="35" t="s">
        <v>1494</v>
      </c>
      <c r="AA149" s="21">
        <v>44671</v>
      </c>
      <c r="AB149" s="21"/>
      <c r="AC149" s="21"/>
      <c r="AD149" s="24"/>
    </row>
    <row r="150" spans="1:30" ht="94.5" customHeight="1" x14ac:dyDescent="0.25">
      <c r="A150" s="4" t="s">
        <v>1401</v>
      </c>
      <c r="B150" s="5" t="s">
        <v>1402</v>
      </c>
      <c r="C150" s="6">
        <v>44610</v>
      </c>
      <c r="D150" s="37">
        <v>1416</v>
      </c>
      <c r="E150" s="5"/>
      <c r="F150" s="8" t="s">
        <v>2200</v>
      </c>
      <c r="G150" s="6">
        <v>44649</v>
      </c>
      <c r="H150" s="5" t="s">
        <v>2201</v>
      </c>
      <c r="I150" s="9" t="s">
        <v>2041</v>
      </c>
      <c r="J150" s="9" t="s">
        <v>1021</v>
      </c>
      <c r="K150" s="10">
        <v>1210268577.5999999</v>
      </c>
      <c r="L150" s="36">
        <f t="shared" ref="L150:M169" si="26">K150</f>
        <v>1210268577.5999999</v>
      </c>
      <c r="M150" s="36">
        <f t="shared" si="26"/>
        <v>1210268577.5999999</v>
      </c>
      <c r="N150" s="9" t="s">
        <v>64</v>
      </c>
      <c r="O150" s="9" t="s">
        <v>74</v>
      </c>
      <c r="P150" s="37" t="s">
        <v>24</v>
      </c>
      <c r="Q150" s="68"/>
      <c r="R150" s="36">
        <f>K150/T150</f>
        <v>6006.4</v>
      </c>
      <c r="S150" s="10">
        <f t="shared" si="20"/>
        <v>0</v>
      </c>
      <c r="T150" s="10">
        <f t="shared" si="25"/>
        <v>201496.5</v>
      </c>
      <c r="U150" s="10">
        <v>201496.5</v>
      </c>
      <c r="V150" s="10"/>
      <c r="W150" s="10"/>
      <c r="X150" s="10" t="e">
        <f t="shared" si="21"/>
        <v>#DIV/0!</v>
      </c>
      <c r="Y150" s="10" t="e">
        <f t="shared" si="22"/>
        <v>#DIV/0!</v>
      </c>
      <c r="Z150" s="9"/>
      <c r="AA150" s="6">
        <v>44713</v>
      </c>
      <c r="AB150" s="6"/>
      <c r="AC150" s="6"/>
      <c r="AD150" s="9" t="s">
        <v>66</v>
      </c>
    </row>
    <row r="151" spans="1:30" ht="31.5" x14ac:dyDescent="0.25">
      <c r="A151" s="22" t="s">
        <v>1387</v>
      </c>
      <c r="B151" s="23" t="s">
        <v>1400</v>
      </c>
      <c r="C151" s="21">
        <v>44610</v>
      </c>
      <c r="D151" s="20" t="s">
        <v>1306</v>
      </c>
      <c r="E151" s="23" t="s">
        <v>1492</v>
      </c>
      <c r="F151" s="35" t="s">
        <v>1492</v>
      </c>
      <c r="G151" s="21" t="s">
        <v>1492</v>
      </c>
      <c r="H151" s="20" t="s">
        <v>1492</v>
      </c>
      <c r="I151" s="35" t="s">
        <v>1492</v>
      </c>
      <c r="J151" s="35" t="s">
        <v>1305</v>
      </c>
      <c r="K151" s="24"/>
      <c r="L151" s="36">
        <f t="shared" si="26"/>
        <v>0</v>
      </c>
      <c r="M151" s="36">
        <f t="shared" si="26"/>
        <v>0</v>
      </c>
      <c r="N151" s="35"/>
      <c r="O151" s="35"/>
      <c r="P151" s="20"/>
      <c r="Q151" s="77"/>
      <c r="R151" s="36" t="e">
        <f>K151/T151</f>
        <v>#DIV/0!</v>
      </c>
      <c r="S151" s="10" t="e">
        <f t="shared" si="20"/>
        <v>#DIV/0!</v>
      </c>
      <c r="T151" s="24">
        <f t="shared" si="25"/>
        <v>0</v>
      </c>
      <c r="U151" s="24"/>
      <c r="V151" s="24"/>
      <c r="W151" s="24"/>
      <c r="X151" s="10" t="e">
        <f t="shared" si="21"/>
        <v>#DIV/0!</v>
      </c>
      <c r="Y151" s="10" t="e">
        <f t="shared" si="22"/>
        <v>#DIV/0!</v>
      </c>
      <c r="Z151" s="35"/>
      <c r="AA151" s="21"/>
      <c r="AB151" s="21"/>
      <c r="AC151" s="21"/>
      <c r="AD151" s="35"/>
    </row>
    <row r="152" spans="1:30" ht="31.5" x14ac:dyDescent="0.25">
      <c r="A152" s="22" t="s">
        <v>1385</v>
      </c>
      <c r="B152" s="23" t="s">
        <v>1399</v>
      </c>
      <c r="C152" s="21">
        <v>44610</v>
      </c>
      <c r="D152" s="20" t="s">
        <v>1306</v>
      </c>
      <c r="E152" s="23" t="s">
        <v>1492</v>
      </c>
      <c r="F152" s="35" t="s">
        <v>1492</v>
      </c>
      <c r="G152" s="21" t="s">
        <v>1492</v>
      </c>
      <c r="H152" s="20" t="s">
        <v>1492</v>
      </c>
      <c r="I152" s="35" t="s">
        <v>1492</v>
      </c>
      <c r="J152" s="35" t="s">
        <v>1305</v>
      </c>
      <c r="K152" s="24"/>
      <c r="L152" s="36">
        <f t="shared" si="26"/>
        <v>0</v>
      </c>
      <c r="M152" s="36">
        <f t="shared" si="26"/>
        <v>0</v>
      </c>
      <c r="N152" s="35"/>
      <c r="O152" s="35"/>
      <c r="P152" s="20"/>
      <c r="Q152" s="77"/>
      <c r="R152" s="36" t="e">
        <f>K152/T152</f>
        <v>#DIV/0!</v>
      </c>
      <c r="S152" s="10" t="e">
        <f t="shared" si="20"/>
        <v>#DIV/0!</v>
      </c>
      <c r="T152" s="24">
        <f t="shared" si="25"/>
        <v>0</v>
      </c>
      <c r="U152" s="24"/>
      <c r="V152" s="24"/>
      <c r="W152" s="24"/>
      <c r="X152" s="10" t="e">
        <f t="shared" si="21"/>
        <v>#DIV/0!</v>
      </c>
      <c r="Y152" s="10" t="e">
        <f t="shared" si="22"/>
        <v>#DIV/0!</v>
      </c>
      <c r="Z152" s="35"/>
      <c r="AA152" s="21"/>
      <c r="AB152" s="21"/>
      <c r="AC152" s="21"/>
      <c r="AD152" s="35"/>
    </row>
    <row r="153" spans="1:30" ht="179.25" customHeight="1" x14ac:dyDescent="0.25">
      <c r="A153" s="4" t="s">
        <v>1381</v>
      </c>
      <c r="B153" s="5" t="s">
        <v>1398</v>
      </c>
      <c r="C153" s="6">
        <v>44610</v>
      </c>
      <c r="D153" s="37" t="s">
        <v>1306</v>
      </c>
      <c r="E153" s="5"/>
      <c r="F153" s="9"/>
      <c r="G153" s="6">
        <v>44634</v>
      </c>
      <c r="H153" s="5" t="s">
        <v>1731</v>
      </c>
      <c r="I153" s="9" t="s">
        <v>72</v>
      </c>
      <c r="J153" s="9" t="s">
        <v>1214</v>
      </c>
      <c r="K153" s="10">
        <v>275772440</v>
      </c>
      <c r="L153" s="36">
        <f t="shared" si="26"/>
        <v>275772440</v>
      </c>
      <c r="M153" s="36">
        <f t="shared" si="26"/>
        <v>275772440</v>
      </c>
      <c r="N153" s="9" t="s">
        <v>1728</v>
      </c>
      <c r="O153" s="9" t="s">
        <v>643</v>
      </c>
      <c r="P153" s="37" t="s">
        <v>50</v>
      </c>
      <c r="Q153" s="68"/>
      <c r="R153" s="36">
        <f>K153/T153</f>
        <v>40.549999999999997</v>
      </c>
      <c r="S153" s="10">
        <f t="shared" si="20"/>
        <v>0</v>
      </c>
      <c r="T153" s="10">
        <f t="shared" si="25"/>
        <v>6800800</v>
      </c>
      <c r="U153" s="10">
        <v>6800800</v>
      </c>
      <c r="V153" s="10"/>
      <c r="W153" s="10"/>
      <c r="X153" s="10" t="e">
        <f t="shared" si="21"/>
        <v>#DIV/0!</v>
      </c>
      <c r="Y153" s="10" t="e">
        <f t="shared" si="22"/>
        <v>#DIV/0!</v>
      </c>
      <c r="Z153" s="9" t="s">
        <v>1729</v>
      </c>
      <c r="AA153" s="6">
        <v>44696</v>
      </c>
      <c r="AB153" s="6"/>
      <c r="AC153" s="6"/>
      <c r="AD153" s="9" t="s">
        <v>1489</v>
      </c>
    </row>
    <row r="154" spans="1:30" ht="31.5" x14ac:dyDescent="0.25">
      <c r="A154" s="22" t="s">
        <v>1388</v>
      </c>
      <c r="B154" s="23" t="s">
        <v>1397</v>
      </c>
      <c r="C154" s="21">
        <v>44610</v>
      </c>
      <c r="D154" s="20" t="s">
        <v>1306</v>
      </c>
      <c r="E154" s="23" t="s">
        <v>1492</v>
      </c>
      <c r="F154" s="35" t="s">
        <v>1492</v>
      </c>
      <c r="G154" s="21" t="s">
        <v>1492</v>
      </c>
      <c r="H154" s="20" t="s">
        <v>1492</v>
      </c>
      <c r="I154" s="35" t="s">
        <v>1492</v>
      </c>
      <c r="J154" s="35" t="s">
        <v>1305</v>
      </c>
      <c r="K154" s="24"/>
      <c r="L154" s="36">
        <f t="shared" si="26"/>
        <v>0</v>
      </c>
      <c r="M154" s="36">
        <f t="shared" si="26"/>
        <v>0</v>
      </c>
      <c r="N154" s="35"/>
      <c r="O154" s="35"/>
      <c r="P154" s="20"/>
      <c r="Q154" s="77"/>
      <c r="R154" s="36" t="e">
        <f>K154/T154</f>
        <v>#DIV/0!</v>
      </c>
      <c r="S154" s="10" t="e">
        <f t="shared" si="20"/>
        <v>#DIV/0!</v>
      </c>
      <c r="T154" s="24">
        <f t="shared" si="25"/>
        <v>0</v>
      </c>
      <c r="U154" s="24"/>
      <c r="V154" s="24"/>
      <c r="W154" s="24"/>
      <c r="X154" s="10" t="e">
        <f t="shared" si="21"/>
        <v>#DIV/0!</v>
      </c>
      <c r="Y154" s="10" t="e">
        <f t="shared" si="22"/>
        <v>#DIV/0!</v>
      </c>
      <c r="Z154" s="35"/>
      <c r="AA154" s="21"/>
      <c r="AB154" s="21"/>
      <c r="AC154" s="21"/>
      <c r="AD154" s="35"/>
    </row>
    <row r="155" spans="1:30" ht="164.25" customHeight="1" x14ac:dyDescent="0.25">
      <c r="A155" s="4" t="s">
        <v>1383</v>
      </c>
      <c r="B155" s="5" t="s">
        <v>1396</v>
      </c>
      <c r="C155" s="6">
        <v>44610</v>
      </c>
      <c r="D155" s="37" t="s">
        <v>1306</v>
      </c>
      <c r="E155" s="5"/>
      <c r="F155" s="9"/>
      <c r="G155" s="6">
        <v>44634</v>
      </c>
      <c r="H155" s="37" t="s">
        <v>1732</v>
      </c>
      <c r="I155" s="9" t="s">
        <v>72</v>
      </c>
      <c r="J155" s="9" t="s">
        <v>1214</v>
      </c>
      <c r="K155" s="10">
        <v>202774330</v>
      </c>
      <c r="L155" s="36">
        <f t="shared" si="26"/>
        <v>202774330</v>
      </c>
      <c r="M155" s="36">
        <f t="shared" si="26"/>
        <v>202774330</v>
      </c>
      <c r="N155" s="9" t="s">
        <v>1728</v>
      </c>
      <c r="O155" s="9" t="s">
        <v>643</v>
      </c>
      <c r="P155" s="37" t="s">
        <v>50</v>
      </c>
      <c r="Q155" s="68"/>
      <c r="R155" s="36">
        <f>K155/T155</f>
        <v>40.549999999999997</v>
      </c>
      <c r="S155" s="10">
        <f t="shared" si="20"/>
        <v>0</v>
      </c>
      <c r="T155" s="10">
        <f t="shared" si="25"/>
        <v>5000600</v>
      </c>
      <c r="U155" s="10">
        <v>5000600</v>
      </c>
      <c r="V155" s="10"/>
      <c r="W155" s="10"/>
      <c r="X155" s="10" t="e">
        <f t="shared" si="21"/>
        <v>#DIV/0!</v>
      </c>
      <c r="Y155" s="10" t="e">
        <f t="shared" si="22"/>
        <v>#DIV/0!</v>
      </c>
      <c r="Z155" s="9" t="s">
        <v>1735</v>
      </c>
      <c r="AA155" s="6">
        <v>44696</v>
      </c>
      <c r="AB155" s="6"/>
      <c r="AC155" s="6"/>
      <c r="AD155" s="9" t="s">
        <v>1489</v>
      </c>
    </row>
    <row r="156" spans="1:30" ht="31.5" x14ac:dyDescent="0.25">
      <c r="A156" s="22" t="s">
        <v>1389</v>
      </c>
      <c r="B156" s="23" t="s">
        <v>1395</v>
      </c>
      <c r="C156" s="21">
        <v>44610</v>
      </c>
      <c r="D156" s="20" t="s">
        <v>1306</v>
      </c>
      <c r="E156" s="23" t="s">
        <v>1492</v>
      </c>
      <c r="F156" s="35" t="s">
        <v>1492</v>
      </c>
      <c r="G156" s="21" t="s">
        <v>1492</v>
      </c>
      <c r="H156" s="20" t="s">
        <v>1492</v>
      </c>
      <c r="I156" s="35" t="s">
        <v>1492</v>
      </c>
      <c r="J156" s="35" t="s">
        <v>1305</v>
      </c>
      <c r="K156" s="24"/>
      <c r="L156" s="36">
        <f t="shared" si="26"/>
        <v>0</v>
      </c>
      <c r="M156" s="36">
        <f t="shared" si="26"/>
        <v>0</v>
      </c>
      <c r="N156" s="35"/>
      <c r="O156" s="35"/>
      <c r="P156" s="20"/>
      <c r="Q156" s="77"/>
      <c r="R156" s="36" t="e">
        <f>K156/T156</f>
        <v>#DIV/0!</v>
      </c>
      <c r="S156" s="10" t="e">
        <f t="shared" si="20"/>
        <v>#DIV/0!</v>
      </c>
      <c r="T156" s="24">
        <f t="shared" si="25"/>
        <v>0</v>
      </c>
      <c r="U156" s="24"/>
      <c r="V156" s="24"/>
      <c r="W156" s="24"/>
      <c r="X156" s="10" t="e">
        <f t="shared" si="21"/>
        <v>#DIV/0!</v>
      </c>
      <c r="Y156" s="10" t="e">
        <f t="shared" si="22"/>
        <v>#DIV/0!</v>
      </c>
      <c r="Z156" s="35"/>
      <c r="AA156" s="21"/>
      <c r="AB156" s="21"/>
      <c r="AC156" s="21"/>
      <c r="AD156" s="35"/>
    </row>
    <row r="157" spans="1:30" ht="179.25" customHeight="1" x14ac:dyDescent="0.25">
      <c r="A157" s="4" t="s">
        <v>1386</v>
      </c>
      <c r="B157" s="5" t="s">
        <v>1394</v>
      </c>
      <c r="C157" s="6">
        <v>44610</v>
      </c>
      <c r="D157" s="37" t="s">
        <v>1306</v>
      </c>
      <c r="E157" s="5"/>
      <c r="F157" s="9"/>
      <c r="G157" s="6">
        <v>44634</v>
      </c>
      <c r="H157" s="37" t="s">
        <v>1733</v>
      </c>
      <c r="I157" s="9" t="s">
        <v>72</v>
      </c>
      <c r="J157" s="9" t="s">
        <v>1214</v>
      </c>
      <c r="K157" s="10">
        <v>247083315</v>
      </c>
      <c r="L157" s="36">
        <f t="shared" si="26"/>
        <v>247083315</v>
      </c>
      <c r="M157" s="36">
        <f t="shared" si="26"/>
        <v>247083315</v>
      </c>
      <c r="N157" s="9" t="s">
        <v>1728</v>
      </c>
      <c r="O157" s="9" t="s">
        <v>643</v>
      </c>
      <c r="P157" s="37" t="s">
        <v>50</v>
      </c>
      <c r="Q157" s="68"/>
      <c r="R157" s="36">
        <f>K157/T157</f>
        <v>40.549999999999997</v>
      </c>
      <c r="S157" s="10">
        <f t="shared" si="20"/>
        <v>0</v>
      </c>
      <c r="T157" s="10">
        <f t="shared" si="25"/>
        <v>6093300</v>
      </c>
      <c r="U157" s="10">
        <v>6093300</v>
      </c>
      <c r="V157" s="10"/>
      <c r="W157" s="10"/>
      <c r="X157" s="10" t="e">
        <f t="shared" si="21"/>
        <v>#DIV/0!</v>
      </c>
      <c r="Y157" s="10" t="e">
        <f t="shared" si="22"/>
        <v>#DIV/0!</v>
      </c>
      <c r="Z157" s="9" t="s">
        <v>1736</v>
      </c>
      <c r="AA157" s="6">
        <v>44696</v>
      </c>
      <c r="AB157" s="6"/>
      <c r="AC157" s="6"/>
      <c r="AD157" s="9" t="s">
        <v>66</v>
      </c>
    </row>
    <row r="158" spans="1:30" ht="187.5" customHeight="1" x14ac:dyDescent="0.25">
      <c r="A158" s="4" t="s">
        <v>1380</v>
      </c>
      <c r="B158" s="5" t="s">
        <v>1393</v>
      </c>
      <c r="C158" s="6">
        <v>44610</v>
      </c>
      <c r="D158" s="37" t="s">
        <v>1306</v>
      </c>
      <c r="E158" s="5"/>
      <c r="F158" s="9"/>
      <c r="G158" s="6">
        <v>44634</v>
      </c>
      <c r="H158" s="37" t="s">
        <v>1734</v>
      </c>
      <c r="I158" s="9" t="s">
        <v>72</v>
      </c>
      <c r="J158" s="9" t="s">
        <v>1214</v>
      </c>
      <c r="K158" s="10">
        <v>275967080</v>
      </c>
      <c r="L158" s="36">
        <f t="shared" si="26"/>
        <v>275967080</v>
      </c>
      <c r="M158" s="36">
        <f t="shared" si="26"/>
        <v>275967080</v>
      </c>
      <c r="N158" s="9" t="s">
        <v>1728</v>
      </c>
      <c r="O158" s="9" t="s">
        <v>643</v>
      </c>
      <c r="P158" s="37" t="s">
        <v>50</v>
      </c>
      <c r="Q158" s="68"/>
      <c r="R158" s="36">
        <f>K158/T158</f>
        <v>40.549999999999997</v>
      </c>
      <c r="S158" s="10">
        <f t="shared" si="20"/>
        <v>0</v>
      </c>
      <c r="T158" s="10">
        <f t="shared" si="25"/>
        <v>6805600</v>
      </c>
      <c r="U158" s="10">
        <v>6805600</v>
      </c>
      <c r="V158" s="10"/>
      <c r="W158" s="10"/>
      <c r="X158" s="10" t="e">
        <f t="shared" si="21"/>
        <v>#DIV/0!</v>
      </c>
      <c r="Y158" s="10" t="e">
        <f t="shared" si="22"/>
        <v>#DIV/0!</v>
      </c>
      <c r="Z158" s="9" t="s">
        <v>1737</v>
      </c>
      <c r="AA158" s="6">
        <v>44696</v>
      </c>
      <c r="AB158" s="6"/>
      <c r="AC158" s="6"/>
      <c r="AD158" s="9" t="s">
        <v>1489</v>
      </c>
    </row>
    <row r="159" spans="1:30" ht="175.5" customHeight="1" x14ac:dyDescent="0.25">
      <c r="A159" s="4" t="s">
        <v>1474</v>
      </c>
      <c r="B159" s="5" t="s">
        <v>1473</v>
      </c>
      <c r="C159" s="6">
        <v>44614</v>
      </c>
      <c r="D159" s="37" t="s">
        <v>1488</v>
      </c>
      <c r="E159" s="5"/>
      <c r="F159" s="9"/>
      <c r="G159" s="6">
        <v>44638</v>
      </c>
      <c r="H159" s="5" t="s">
        <v>2023</v>
      </c>
      <c r="I159" s="9" t="s">
        <v>1530</v>
      </c>
      <c r="J159" s="9" t="s">
        <v>1200</v>
      </c>
      <c r="K159" s="10">
        <v>6982416.7000000002</v>
      </c>
      <c r="L159" s="36">
        <f t="shared" si="26"/>
        <v>6982416.7000000002</v>
      </c>
      <c r="M159" s="36">
        <f t="shared" si="26"/>
        <v>6982416.7000000002</v>
      </c>
      <c r="N159" s="9" t="s">
        <v>2004</v>
      </c>
      <c r="O159" s="9" t="s">
        <v>2005</v>
      </c>
      <c r="P159" s="37" t="s">
        <v>770</v>
      </c>
      <c r="Q159" s="68"/>
      <c r="R159" s="36">
        <f>K159/T159</f>
        <v>17.150000000000002</v>
      </c>
      <c r="S159" s="10">
        <f t="shared" si="20"/>
        <v>0</v>
      </c>
      <c r="T159" s="10">
        <f t="shared" si="25"/>
        <v>407138</v>
      </c>
      <c r="U159" s="10">
        <v>203600</v>
      </c>
      <c r="V159" s="10">
        <v>203538</v>
      </c>
      <c r="W159" s="10"/>
      <c r="X159" s="10" t="e">
        <f t="shared" si="21"/>
        <v>#DIV/0!</v>
      </c>
      <c r="Y159" s="10" t="e">
        <f t="shared" si="22"/>
        <v>#DIV/0!</v>
      </c>
      <c r="Z159" s="9"/>
      <c r="AA159" s="6">
        <v>44682</v>
      </c>
      <c r="AB159" s="6">
        <v>44805</v>
      </c>
      <c r="AC159" s="6"/>
      <c r="AD159" s="9" t="s">
        <v>66</v>
      </c>
    </row>
    <row r="160" spans="1:30" ht="31.5" x14ac:dyDescent="0.25">
      <c r="A160" s="4" t="s">
        <v>1472</v>
      </c>
      <c r="B160" s="5" t="s">
        <v>1471</v>
      </c>
      <c r="C160" s="6">
        <v>44614</v>
      </c>
      <c r="D160" s="37">
        <v>545</v>
      </c>
      <c r="E160" s="5"/>
      <c r="F160" s="9"/>
      <c r="G160" s="6">
        <v>44637</v>
      </c>
      <c r="H160" s="37" t="s">
        <v>1986</v>
      </c>
      <c r="I160" s="9" t="s">
        <v>73</v>
      </c>
      <c r="J160" s="9" t="s">
        <v>1010</v>
      </c>
      <c r="K160" s="10">
        <v>111513758.40000001</v>
      </c>
      <c r="L160" s="36">
        <f t="shared" si="26"/>
        <v>111513758.40000001</v>
      </c>
      <c r="M160" s="36">
        <f t="shared" si="26"/>
        <v>111513758.40000001</v>
      </c>
      <c r="N160" s="9" t="s">
        <v>1253</v>
      </c>
      <c r="O160" s="9" t="s">
        <v>1254</v>
      </c>
      <c r="P160" s="37" t="s">
        <v>770</v>
      </c>
      <c r="Q160" s="68"/>
      <c r="R160" s="36">
        <f>K160/T160</f>
        <v>25813.370000000003</v>
      </c>
      <c r="S160" s="10">
        <f t="shared" si="20"/>
        <v>0</v>
      </c>
      <c r="T160" s="10">
        <f t="shared" si="25"/>
        <v>4320</v>
      </c>
      <c r="U160" s="10">
        <v>4320</v>
      </c>
      <c r="V160" s="10"/>
      <c r="W160" s="10"/>
      <c r="X160" s="10" t="e">
        <f t="shared" si="21"/>
        <v>#DIV/0!</v>
      </c>
      <c r="Y160" s="10" t="e">
        <f t="shared" si="22"/>
        <v>#DIV/0!</v>
      </c>
      <c r="Z160" s="9" t="s">
        <v>1987</v>
      </c>
      <c r="AA160" s="6">
        <v>44652</v>
      </c>
      <c r="AB160" s="6"/>
      <c r="AC160" s="6"/>
      <c r="AD160" s="9" t="s">
        <v>1489</v>
      </c>
    </row>
    <row r="161" spans="1:30" ht="78.75" x14ac:dyDescent="0.25">
      <c r="A161" s="4" t="s">
        <v>1470</v>
      </c>
      <c r="B161" s="5" t="s">
        <v>1469</v>
      </c>
      <c r="C161" s="6">
        <v>44614</v>
      </c>
      <c r="D161" s="37">
        <v>1416</v>
      </c>
      <c r="E161" s="5" t="s">
        <v>2493</v>
      </c>
      <c r="F161" s="8" t="s">
        <v>2492</v>
      </c>
      <c r="G161" s="6">
        <v>44637</v>
      </c>
      <c r="H161" s="37" t="s">
        <v>1988</v>
      </c>
      <c r="I161" s="9" t="s">
        <v>73</v>
      </c>
      <c r="J161" s="9" t="s">
        <v>1086</v>
      </c>
      <c r="K161" s="10">
        <v>154996100</v>
      </c>
      <c r="L161" s="36">
        <f t="shared" si="26"/>
        <v>154996100</v>
      </c>
      <c r="M161" s="36">
        <f t="shared" si="26"/>
        <v>154996100</v>
      </c>
      <c r="N161" s="9" t="s">
        <v>1767</v>
      </c>
      <c r="O161" s="9" t="s">
        <v>75</v>
      </c>
      <c r="P161" s="37" t="s">
        <v>22</v>
      </c>
      <c r="Q161" s="68"/>
      <c r="R161" s="36">
        <f>K161/T161</f>
        <v>12.37</v>
      </c>
      <c r="S161" s="10">
        <f t="shared" si="20"/>
        <v>0</v>
      </c>
      <c r="T161" s="10">
        <f t="shared" si="25"/>
        <v>12530000</v>
      </c>
      <c r="U161" s="10">
        <v>12530000</v>
      </c>
      <c r="V161" s="10"/>
      <c r="W161" s="10"/>
      <c r="X161" s="10" t="e">
        <f t="shared" si="21"/>
        <v>#DIV/0!</v>
      </c>
      <c r="Y161" s="10" t="e">
        <f t="shared" si="22"/>
        <v>#DIV/0!</v>
      </c>
      <c r="Z161" s="9"/>
      <c r="AA161" s="6">
        <v>44652</v>
      </c>
      <c r="AB161" s="6"/>
      <c r="AC161" s="6"/>
      <c r="AD161" s="9" t="s">
        <v>1489</v>
      </c>
    </row>
    <row r="162" spans="1:30" ht="94.5" x14ac:dyDescent="0.25">
      <c r="A162" s="4" t="s">
        <v>1468</v>
      </c>
      <c r="B162" s="5" t="s">
        <v>1467</v>
      </c>
      <c r="C162" s="6">
        <v>44614</v>
      </c>
      <c r="D162" s="37" t="s">
        <v>35</v>
      </c>
      <c r="E162" s="5"/>
      <c r="F162" s="8" t="s">
        <v>2203</v>
      </c>
      <c r="G162" s="6">
        <v>44649</v>
      </c>
      <c r="H162" s="5" t="s">
        <v>2202</v>
      </c>
      <c r="I162" s="9" t="s">
        <v>72</v>
      </c>
      <c r="J162" s="9" t="s">
        <v>1204</v>
      </c>
      <c r="K162" s="10">
        <v>329362190.5</v>
      </c>
      <c r="L162" s="36">
        <f t="shared" si="26"/>
        <v>329362190.5</v>
      </c>
      <c r="M162" s="36">
        <f t="shared" si="26"/>
        <v>329362190.5</v>
      </c>
      <c r="N162" s="9" t="s">
        <v>2204</v>
      </c>
      <c r="O162" s="9" t="s">
        <v>2205</v>
      </c>
      <c r="P162" s="37" t="s">
        <v>41</v>
      </c>
      <c r="Q162" s="68"/>
      <c r="R162" s="36">
        <f>K162/T162</f>
        <v>25.33</v>
      </c>
      <c r="S162" s="10">
        <f t="shared" si="20"/>
        <v>0</v>
      </c>
      <c r="T162" s="10">
        <f t="shared" si="25"/>
        <v>13002850</v>
      </c>
      <c r="U162" s="10">
        <v>8537590</v>
      </c>
      <c r="V162" s="10">
        <v>4465260</v>
      </c>
      <c r="W162" s="10"/>
      <c r="X162" s="10" t="e">
        <f t="shared" si="21"/>
        <v>#DIV/0!</v>
      </c>
      <c r="Y162" s="10" t="e">
        <f t="shared" si="22"/>
        <v>#DIV/0!</v>
      </c>
      <c r="Z162" s="9"/>
      <c r="AA162" s="6">
        <v>44682</v>
      </c>
      <c r="AB162" s="6">
        <v>44743</v>
      </c>
      <c r="AC162" s="6"/>
      <c r="AD162" s="9" t="s">
        <v>66</v>
      </c>
    </row>
    <row r="163" spans="1:30" ht="94.5" x14ac:dyDescent="0.25">
      <c r="A163" s="4" t="s">
        <v>1465</v>
      </c>
      <c r="B163" s="5" t="s">
        <v>1466</v>
      </c>
      <c r="C163" s="6">
        <v>44614</v>
      </c>
      <c r="D163" s="37">
        <v>1688</v>
      </c>
      <c r="E163" s="5"/>
      <c r="F163" s="9"/>
      <c r="G163" s="6">
        <v>44635</v>
      </c>
      <c r="H163" s="5" t="s">
        <v>1789</v>
      </c>
      <c r="I163" s="9" t="s">
        <v>144</v>
      </c>
      <c r="J163" s="9" t="s">
        <v>1205</v>
      </c>
      <c r="K163" s="10">
        <v>290526566</v>
      </c>
      <c r="L163" s="36">
        <f t="shared" si="26"/>
        <v>290526566</v>
      </c>
      <c r="M163" s="36">
        <f t="shared" si="26"/>
        <v>290526566</v>
      </c>
      <c r="N163" s="9" t="s">
        <v>1790</v>
      </c>
      <c r="O163" s="9" t="s">
        <v>1539</v>
      </c>
      <c r="P163" s="37" t="s">
        <v>555</v>
      </c>
      <c r="Q163" s="68"/>
      <c r="R163" s="36">
        <f>K163/T163</f>
        <v>411.4</v>
      </c>
      <c r="S163" s="10">
        <f t="shared" si="20"/>
        <v>0</v>
      </c>
      <c r="T163" s="10">
        <f t="shared" si="25"/>
        <v>706190</v>
      </c>
      <c r="U163" s="10">
        <v>706190</v>
      </c>
      <c r="V163" s="10"/>
      <c r="W163" s="10"/>
      <c r="X163" s="10" t="e">
        <f t="shared" si="21"/>
        <v>#DIV/0!</v>
      </c>
      <c r="Y163" s="10" t="e">
        <f t="shared" si="22"/>
        <v>#DIV/0!</v>
      </c>
      <c r="Z163" s="9"/>
      <c r="AA163" s="6">
        <v>44671</v>
      </c>
      <c r="AB163" s="6"/>
      <c r="AC163" s="6"/>
      <c r="AD163" s="9" t="s">
        <v>66</v>
      </c>
    </row>
    <row r="164" spans="1:30" ht="47.25" x14ac:dyDescent="0.25">
      <c r="A164" s="4" t="s">
        <v>1464</v>
      </c>
      <c r="B164" s="5" t="s">
        <v>1463</v>
      </c>
      <c r="C164" s="6">
        <v>44614</v>
      </c>
      <c r="D164" s="37">
        <v>545</v>
      </c>
      <c r="E164" s="5"/>
      <c r="F164" s="9"/>
      <c r="G164" s="6">
        <v>44645</v>
      </c>
      <c r="H164" s="37" t="s">
        <v>2047</v>
      </c>
      <c r="I164" s="9" t="s">
        <v>73</v>
      </c>
      <c r="J164" s="9" t="s">
        <v>1262</v>
      </c>
      <c r="K164" s="10">
        <v>320670187.19999999</v>
      </c>
      <c r="L164" s="36">
        <f t="shared" si="26"/>
        <v>320670187.19999999</v>
      </c>
      <c r="M164" s="36">
        <f t="shared" si="26"/>
        <v>320670187.19999999</v>
      </c>
      <c r="N164" s="9" t="s">
        <v>1250</v>
      </c>
      <c r="O164" s="9" t="s">
        <v>74</v>
      </c>
      <c r="P164" s="37" t="s">
        <v>24</v>
      </c>
      <c r="Q164" s="68"/>
      <c r="R164" s="36">
        <f>K164/T164</f>
        <v>618576.75</v>
      </c>
      <c r="S164" s="10">
        <f t="shared" si="20"/>
        <v>0</v>
      </c>
      <c r="T164" s="10">
        <f t="shared" si="25"/>
        <v>518.4</v>
      </c>
      <c r="U164" s="10">
        <v>249.6</v>
      </c>
      <c r="V164" s="10">
        <v>268.8</v>
      </c>
      <c r="W164" s="10"/>
      <c r="X164" s="10" t="e">
        <f t="shared" si="21"/>
        <v>#DIV/0!</v>
      </c>
      <c r="Y164" s="10" t="e">
        <f t="shared" si="22"/>
        <v>#DIV/0!</v>
      </c>
      <c r="Z164" s="9" t="s">
        <v>2043</v>
      </c>
      <c r="AA164" s="6">
        <v>44682</v>
      </c>
      <c r="AB164" s="6">
        <v>44805</v>
      </c>
      <c r="AC164" s="6"/>
      <c r="AD164" s="9" t="s">
        <v>66</v>
      </c>
    </row>
    <row r="165" spans="1:30" ht="31.5" x14ac:dyDescent="0.25">
      <c r="A165" s="4" t="s">
        <v>1377</v>
      </c>
      <c r="B165" s="5" t="s">
        <v>1462</v>
      </c>
      <c r="C165" s="6">
        <v>44614</v>
      </c>
      <c r="D165" s="37" t="s">
        <v>35</v>
      </c>
      <c r="E165" s="5"/>
      <c r="F165" s="9"/>
      <c r="G165" s="6">
        <v>44638</v>
      </c>
      <c r="H165" s="5" t="s">
        <v>2024</v>
      </c>
      <c r="I165" s="9" t="s">
        <v>72</v>
      </c>
      <c r="J165" s="9" t="s">
        <v>1194</v>
      </c>
      <c r="K165" s="10">
        <v>87556423.200000003</v>
      </c>
      <c r="L165" s="36">
        <f t="shared" si="26"/>
        <v>87556423.200000003</v>
      </c>
      <c r="M165" s="36">
        <f t="shared" si="26"/>
        <v>87556423.200000003</v>
      </c>
      <c r="N165" s="9" t="s">
        <v>2006</v>
      </c>
      <c r="O165" s="9" t="s">
        <v>631</v>
      </c>
      <c r="P165" s="37" t="s">
        <v>41</v>
      </c>
      <c r="Q165" s="68"/>
      <c r="R165" s="36">
        <f>K165/T165</f>
        <v>23.18</v>
      </c>
      <c r="S165" s="10">
        <f t="shared" si="20"/>
        <v>0</v>
      </c>
      <c r="T165" s="10">
        <f t="shared" si="25"/>
        <v>3777240</v>
      </c>
      <c r="U165" s="10">
        <v>2095320</v>
      </c>
      <c r="V165" s="10">
        <v>1681920</v>
      </c>
      <c r="W165" s="10"/>
      <c r="X165" s="10" t="e">
        <f t="shared" si="21"/>
        <v>#DIV/0!</v>
      </c>
      <c r="Y165" s="10" t="e">
        <f t="shared" si="22"/>
        <v>#DIV/0!</v>
      </c>
      <c r="Z165" s="9"/>
      <c r="AA165" s="6">
        <v>44652</v>
      </c>
      <c r="AB165" s="6">
        <v>44774</v>
      </c>
      <c r="AC165" s="6"/>
      <c r="AD165" s="9" t="s">
        <v>66</v>
      </c>
    </row>
    <row r="166" spans="1:30" ht="204.75" customHeight="1" x14ac:dyDescent="0.25">
      <c r="A166" s="4" t="s">
        <v>1461</v>
      </c>
      <c r="B166" s="5" t="s">
        <v>1460</v>
      </c>
      <c r="C166" s="6">
        <v>44614</v>
      </c>
      <c r="D166" s="37">
        <v>545</v>
      </c>
      <c r="E166" s="5"/>
      <c r="F166" s="9"/>
      <c r="G166" s="6">
        <v>44637</v>
      </c>
      <c r="H166" s="5" t="s">
        <v>1990</v>
      </c>
      <c r="I166" s="9" t="s">
        <v>1252</v>
      </c>
      <c r="J166" s="9" t="s">
        <v>756</v>
      </c>
      <c r="K166" s="10">
        <v>182600000</v>
      </c>
      <c r="L166" s="36">
        <f t="shared" si="26"/>
        <v>182600000</v>
      </c>
      <c r="M166" s="36">
        <f t="shared" si="26"/>
        <v>182600000</v>
      </c>
      <c r="N166" s="9" t="s">
        <v>1341</v>
      </c>
      <c r="O166" s="9" t="s">
        <v>74</v>
      </c>
      <c r="P166" s="37" t="s">
        <v>24</v>
      </c>
      <c r="Q166" s="68"/>
      <c r="R166" s="36">
        <f>K166/T166</f>
        <v>550000</v>
      </c>
      <c r="S166" s="10">
        <f t="shared" si="20"/>
        <v>0</v>
      </c>
      <c r="T166" s="10">
        <f t="shared" si="25"/>
        <v>332</v>
      </c>
      <c r="U166" s="10">
        <v>332</v>
      </c>
      <c r="V166" s="10"/>
      <c r="W166" s="10"/>
      <c r="X166" s="10" t="e">
        <f t="shared" si="21"/>
        <v>#DIV/0!</v>
      </c>
      <c r="Y166" s="10" t="e">
        <f t="shared" si="22"/>
        <v>#DIV/0!</v>
      </c>
      <c r="Z166" s="9" t="s">
        <v>1992</v>
      </c>
      <c r="AA166" s="6">
        <v>44652</v>
      </c>
      <c r="AB166" s="6"/>
      <c r="AC166" s="6"/>
      <c r="AD166" s="9" t="s">
        <v>66</v>
      </c>
    </row>
    <row r="167" spans="1:30" ht="157.5" x14ac:dyDescent="0.25">
      <c r="A167" s="4" t="s">
        <v>1459</v>
      </c>
      <c r="B167" s="5" t="s">
        <v>1458</v>
      </c>
      <c r="C167" s="6">
        <v>44614</v>
      </c>
      <c r="D167" s="37">
        <v>545</v>
      </c>
      <c r="E167" s="5"/>
      <c r="F167" s="9"/>
      <c r="G167" s="6">
        <v>44645</v>
      </c>
      <c r="H167" s="37" t="s">
        <v>2048</v>
      </c>
      <c r="I167" s="9" t="s">
        <v>73</v>
      </c>
      <c r="J167" s="9" t="s">
        <v>1262</v>
      </c>
      <c r="K167" s="10">
        <v>475066944</v>
      </c>
      <c r="L167" s="36">
        <f t="shared" si="26"/>
        <v>475066944</v>
      </c>
      <c r="M167" s="36">
        <f t="shared" si="26"/>
        <v>475066944</v>
      </c>
      <c r="N167" s="9" t="s">
        <v>1250</v>
      </c>
      <c r="O167" s="9" t="s">
        <v>74</v>
      </c>
      <c r="P167" s="37" t="s">
        <v>24</v>
      </c>
      <c r="Q167" s="68"/>
      <c r="R167" s="36">
        <f>K167/T167</f>
        <v>618576.75</v>
      </c>
      <c r="S167" s="10">
        <f t="shared" si="20"/>
        <v>0</v>
      </c>
      <c r="T167" s="10">
        <f t="shared" si="25"/>
        <v>768</v>
      </c>
      <c r="U167" s="10">
        <v>393.6</v>
      </c>
      <c r="V167" s="10">
        <v>374.4</v>
      </c>
      <c r="W167" s="10"/>
      <c r="X167" s="10" t="e">
        <f t="shared" si="21"/>
        <v>#DIV/0!</v>
      </c>
      <c r="Y167" s="10" t="e">
        <f t="shared" si="22"/>
        <v>#DIV/0!</v>
      </c>
      <c r="Z167" s="9" t="s">
        <v>2049</v>
      </c>
      <c r="AA167" s="6">
        <v>44682</v>
      </c>
      <c r="AB167" s="6">
        <v>44805</v>
      </c>
      <c r="AC167" s="6"/>
      <c r="AD167" s="9" t="s">
        <v>66</v>
      </c>
    </row>
    <row r="168" spans="1:30" ht="210.75" customHeight="1" x14ac:dyDescent="0.25">
      <c r="A168" s="4" t="s">
        <v>1457</v>
      </c>
      <c r="B168" s="5" t="s">
        <v>1456</v>
      </c>
      <c r="C168" s="6">
        <v>44614</v>
      </c>
      <c r="D168" s="37">
        <v>545</v>
      </c>
      <c r="E168" s="5"/>
      <c r="F168" s="9"/>
      <c r="G168" s="6">
        <v>44637</v>
      </c>
      <c r="H168" s="37" t="s">
        <v>1991</v>
      </c>
      <c r="I168" s="9" t="s">
        <v>679</v>
      </c>
      <c r="J168" s="9" t="s">
        <v>858</v>
      </c>
      <c r="K168" s="10">
        <v>191500844.5</v>
      </c>
      <c r="L168" s="36">
        <f t="shared" si="26"/>
        <v>191500844.5</v>
      </c>
      <c r="M168" s="36">
        <f t="shared" si="26"/>
        <v>191500844.5</v>
      </c>
      <c r="N168" s="9" t="s">
        <v>1995</v>
      </c>
      <c r="O168" s="9" t="s">
        <v>1996</v>
      </c>
      <c r="P168" s="37" t="s">
        <v>50</v>
      </c>
      <c r="Q168" s="68"/>
      <c r="R168" s="36">
        <f>K168/T168</f>
        <v>1004.99</v>
      </c>
      <c r="S168" s="10">
        <f t="shared" si="20"/>
        <v>0</v>
      </c>
      <c r="T168" s="10">
        <f t="shared" si="25"/>
        <v>190550</v>
      </c>
      <c r="U168" s="10">
        <v>190550</v>
      </c>
      <c r="V168" s="10"/>
      <c r="W168" s="10"/>
      <c r="X168" s="10" t="e">
        <f t="shared" si="21"/>
        <v>#DIV/0!</v>
      </c>
      <c r="Y168" s="10" t="e">
        <f t="shared" si="22"/>
        <v>#DIV/0!</v>
      </c>
      <c r="Z168" s="9" t="s">
        <v>1994</v>
      </c>
      <c r="AA168" s="6">
        <v>44652</v>
      </c>
      <c r="AB168" s="6"/>
      <c r="AC168" s="6"/>
      <c r="AD168" s="9" t="s">
        <v>66</v>
      </c>
    </row>
    <row r="169" spans="1:30" ht="78.75" x14ac:dyDescent="0.25">
      <c r="A169" s="4" t="s">
        <v>1455</v>
      </c>
      <c r="B169" s="5" t="s">
        <v>1454</v>
      </c>
      <c r="C169" s="6">
        <v>44614</v>
      </c>
      <c r="D169" s="37">
        <v>1416</v>
      </c>
      <c r="E169" s="5"/>
      <c r="F169" s="9"/>
      <c r="G169" s="6">
        <v>44637</v>
      </c>
      <c r="H169" s="5" t="s">
        <v>1989</v>
      </c>
      <c r="I169" s="9" t="s">
        <v>73</v>
      </c>
      <c r="J169" s="9" t="s">
        <v>1087</v>
      </c>
      <c r="K169" s="10">
        <v>14646080</v>
      </c>
      <c r="L169" s="36">
        <f t="shared" si="26"/>
        <v>14646080</v>
      </c>
      <c r="M169" s="36">
        <f t="shared" si="26"/>
        <v>14646080</v>
      </c>
      <c r="N169" s="9" t="s">
        <v>1767</v>
      </c>
      <c r="O169" s="9" t="s">
        <v>75</v>
      </c>
      <c r="P169" s="37" t="s">
        <v>22</v>
      </c>
      <c r="Q169" s="68"/>
      <c r="R169" s="36">
        <f>K169/T169</f>
        <v>12.37</v>
      </c>
      <c r="S169" s="10">
        <f t="shared" si="20"/>
        <v>0</v>
      </c>
      <c r="T169" s="10">
        <f t="shared" si="25"/>
        <v>1184000</v>
      </c>
      <c r="U169" s="10">
        <v>1184000</v>
      </c>
      <c r="V169" s="10"/>
      <c r="W169" s="10"/>
      <c r="X169" s="10" t="e">
        <f t="shared" si="21"/>
        <v>#DIV/0!</v>
      </c>
      <c r="Y169" s="10" t="e">
        <f t="shared" si="22"/>
        <v>#DIV/0!</v>
      </c>
      <c r="Z169" s="9"/>
      <c r="AA169" s="6">
        <v>44743</v>
      </c>
      <c r="AB169" s="6"/>
      <c r="AC169" s="6"/>
      <c r="AD169" s="9" t="s">
        <v>66</v>
      </c>
    </row>
    <row r="170" spans="1:30" ht="75" x14ac:dyDescent="0.25">
      <c r="A170" s="4" t="s">
        <v>1453</v>
      </c>
      <c r="B170" s="5" t="s">
        <v>1452</v>
      </c>
      <c r="C170" s="6">
        <v>44614</v>
      </c>
      <c r="D170" s="37" t="s">
        <v>1488</v>
      </c>
      <c r="E170" s="5"/>
      <c r="F170" s="8" t="s">
        <v>2218</v>
      </c>
      <c r="G170" s="6">
        <v>44650</v>
      </c>
      <c r="H170" s="37" t="s">
        <v>2219</v>
      </c>
      <c r="I170" s="9" t="s">
        <v>76</v>
      </c>
      <c r="J170" s="9" t="s">
        <v>1309</v>
      </c>
      <c r="K170" s="10">
        <v>906573252.20000005</v>
      </c>
      <c r="L170" s="36">
        <f t="shared" ref="L170:M189" si="27">K170</f>
        <v>906573252.20000005</v>
      </c>
      <c r="M170" s="36">
        <f t="shared" si="27"/>
        <v>906573252.20000005</v>
      </c>
      <c r="N170" s="9" t="s">
        <v>2221</v>
      </c>
      <c r="O170" s="9" t="s">
        <v>705</v>
      </c>
      <c r="P170" s="37" t="s">
        <v>41</v>
      </c>
      <c r="Q170" s="68"/>
      <c r="R170" s="36">
        <f>K170/T170</f>
        <v>574.55000000000007</v>
      </c>
      <c r="S170" s="10">
        <f t="shared" si="20"/>
        <v>0</v>
      </c>
      <c r="T170" s="10">
        <f t="shared" si="25"/>
        <v>1577884</v>
      </c>
      <c r="U170" s="10">
        <v>1577884</v>
      </c>
      <c r="V170" s="10"/>
      <c r="W170" s="10"/>
      <c r="X170" s="10" t="e">
        <f t="shared" si="21"/>
        <v>#DIV/0!</v>
      </c>
      <c r="Y170" s="10" t="e">
        <f t="shared" si="22"/>
        <v>#DIV/0!</v>
      </c>
      <c r="Z170" s="9"/>
      <c r="AA170" s="6">
        <v>44743</v>
      </c>
      <c r="AB170" s="6"/>
      <c r="AC170" s="6"/>
      <c r="AD170" s="9" t="s">
        <v>66</v>
      </c>
    </row>
    <row r="171" spans="1:30" ht="31.5" x14ac:dyDescent="0.25">
      <c r="A171" s="4" t="s">
        <v>1450</v>
      </c>
      <c r="B171" s="5" t="s">
        <v>1451</v>
      </c>
      <c r="C171" s="6">
        <v>44614</v>
      </c>
      <c r="D171" s="37">
        <v>545</v>
      </c>
      <c r="E171" s="5"/>
      <c r="F171" s="9"/>
      <c r="G171" s="6">
        <v>44635</v>
      </c>
      <c r="H171" s="5" t="s">
        <v>1791</v>
      </c>
      <c r="I171" s="9" t="s">
        <v>936</v>
      </c>
      <c r="J171" s="9" t="s">
        <v>871</v>
      </c>
      <c r="K171" s="10">
        <v>91773316.799999997</v>
      </c>
      <c r="L171" s="36">
        <f t="shared" si="27"/>
        <v>91773316.799999997</v>
      </c>
      <c r="M171" s="36">
        <f t="shared" si="27"/>
        <v>91773316.799999997</v>
      </c>
      <c r="N171" s="9" t="s">
        <v>1260</v>
      </c>
      <c r="O171" s="9" t="s">
        <v>1261</v>
      </c>
      <c r="P171" s="37" t="s">
        <v>41</v>
      </c>
      <c r="Q171" s="68"/>
      <c r="R171" s="36">
        <f>K171/T171</f>
        <v>970.53</v>
      </c>
      <c r="S171" s="10">
        <f t="shared" si="20"/>
        <v>0</v>
      </c>
      <c r="T171" s="10">
        <f t="shared" si="25"/>
        <v>94560</v>
      </c>
      <c r="U171" s="10">
        <v>94560</v>
      </c>
      <c r="V171" s="10"/>
      <c r="W171" s="10"/>
      <c r="X171" s="10" t="e">
        <f t="shared" si="21"/>
        <v>#DIV/0!</v>
      </c>
      <c r="Y171" s="10" t="e">
        <f t="shared" si="22"/>
        <v>#DIV/0!</v>
      </c>
      <c r="Z171" s="9" t="s">
        <v>1792</v>
      </c>
      <c r="AA171" s="6">
        <v>44652</v>
      </c>
      <c r="AB171" s="6"/>
      <c r="AC171" s="6"/>
      <c r="AD171" s="9" t="s">
        <v>66</v>
      </c>
    </row>
    <row r="172" spans="1:30" ht="94.5" x14ac:dyDescent="0.25">
      <c r="A172" s="4" t="s">
        <v>1378</v>
      </c>
      <c r="B172" s="5" t="s">
        <v>1449</v>
      </c>
      <c r="C172" s="6">
        <v>44614</v>
      </c>
      <c r="D172" s="37" t="s">
        <v>35</v>
      </c>
      <c r="E172" s="5"/>
      <c r="F172" s="8" t="s">
        <v>2222</v>
      </c>
      <c r="G172" s="6">
        <v>44650</v>
      </c>
      <c r="H172" s="5" t="s">
        <v>2220</v>
      </c>
      <c r="I172" s="9" t="s">
        <v>76</v>
      </c>
      <c r="J172" s="9" t="s">
        <v>1193</v>
      </c>
      <c r="K172" s="10">
        <v>316034664.19999999</v>
      </c>
      <c r="L172" s="36">
        <f t="shared" si="27"/>
        <v>316034664.19999999</v>
      </c>
      <c r="M172" s="36">
        <f t="shared" si="27"/>
        <v>316034664.19999999</v>
      </c>
      <c r="N172" s="9" t="s">
        <v>2223</v>
      </c>
      <c r="O172" s="9" t="s">
        <v>631</v>
      </c>
      <c r="P172" s="37" t="s">
        <v>41</v>
      </c>
      <c r="Q172" s="68"/>
      <c r="R172" s="36">
        <f>K172/T172</f>
        <v>524.32999999999993</v>
      </c>
      <c r="S172" s="10">
        <f t="shared" si="20"/>
        <v>0</v>
      </c>
      <c r="T172" s="10">
        <f t="shared" si="25"/>
        <v>602740</v>
      </c>
      <c r="U172" s="10">
        <v>300000</v>
      </c>
      <c r="V172" s="10">
        <v>302740</v>
      </c>
      <c r="W172" s="10"/>
      <c r="X172" s="10" t="e">
        <f t="shared" si="21"/>
        <v>#DIV/0!</v>
      </c>
      <c r="Y172" s="10" t="e">
        <f t="shared" si="22"/>
        <v>#DIV/0!</v>
      </c>
      <c r="Z172" s="9"/>
      <c r="AA172" s="6">
        <v>44743</v>
      </c>
      <c r="AB172" s="6"/>
      <c r="AC172" s="6"/>
      <c r="AD172" s="9" t="s">
        <v>66</v>
      </c>
    </row>
    <row r="173" spans="1:30" ht="181.5" customHeight="1" x14ac:dyDescent="0.25">
      <c r="A173" s="4" t="s">
        <v>1448</v>
      </c>
      <c r="B173" s="5" t="s">
        <v>1447</v>
      </c>
      <c r="C173" s="6">
        <v>44614</v>
      </c>
      <c r="D173" s="37">
        <v>545</v>
      </c>
      <c r="E173" s="5" t="s">
        <v>2495</v>
      </c>
      <c r="F173" s="8" t="s">
        <v>2494</v>
      </c>
      <c r="G173" s="6">
        <v>44637</v>
      </c>
      <c r="H173" s="37" t="s">
        <v>1993</v>
      </c>
      <c r="I173" s="9" t="s">
        <v>73</v>
      </c>
      <c r="J173" s="9" t="s">
        <v>1201</v>
      </c>
      <c r="K173" s="10">
        <v>213975590.40000001</v>
      </c>
      <c r="L173" s="36">
        <f t="shared" si="27"/>
        <v>213975590.40000001</v>
      </c>
      <c r="M173" s="36">
        <f t="shared" si="27"/>
        <v>213975590.40000001</v>
      </c>
      <c r="N173" s="9" t="s">
        <v>1255</v>
      </c>
      <c r="O173" s="9" t="s">
        <v>126</v>
      </c>
      <c r="P173" s="37" t="s">
        <v>24</v>
      </c>
      <c r="Q173" s="68"/>
      <c r="R173" s="36">
        <f>K173/T173</f>
        <v>18574.27</v>
      </c>
      <c r="S173" s="10">
        <f t="shared" si="20"/>
        <v>0</v>
      </c>
      <c r="T173" s="10">
        <f t="shared" si="25"/>
        <v>11520</v>
      </c>
      <c r="U173" s="10">
        <v>11520</v>
      </c>
      <c r="V173" s="10"/>
      <c r="W173" s="10"/>
      <c r="X173" s="10" t="e">
        <f t="shared" si="21"/>
        <v>#DIV/0!</v>
      </c>
      <c r="Y173" s="10" t="e">
        <f t="shared" si="22"/>
        <v>#DIV/0!</v>
      </c>
      <c r="Z173" s="9" t="s">
        <v>1997</v>
      </c>
      <c r="AA173" s="6">
        <v>44666</v>
      </c>
      <c r="AB173" s="6"/>
      <c r="AC173" s="6"/>
      <c r="AD173" s="9" t="s">
        <v>1489</v>
      </c>
    </row>
    <row r="174" spans="1:30" ht="94.5" x14ac:dyDescent="0.25">
      <c r="A174" s="4" t="s">
        <v>1446</v>
      </c>
      <c r="B174" s="5" t="s">
        <v>1445</v>
      </c>
      <c r="C174" s="6">
        <v>44614</v>
      </c>
      <c r="D174" s="37">
        <v>545</v>
      </c>
      <c r="E174" s="5"/>
      <c r="F174" s="9"/>
      <c r="G174" s="6">
        <v>44638</v>
      </c>
      <c r="H174" s="37" t="s">
        <v>2021</v>
      </c>
      <c r="I174" s="9" t="s">
        <v>76</v>
      </c>
      <c r="J174" s="9" t="s">
        <v>777</v>
      </c>
      <c r="K174" s="10">
        <v>78140975.400000006</v>
      </c>
      <c r="L174" s="36">
        <f t="shared" si="27"/>
        <v>78140975.400000006</v>
      </c>
      <c r="M174" s="36">
        <f t="shared" si="27"/>
        <v>78140975.400000006</v>
      </c>
      <c r="N174" s="9" t="s">
        <v>2007</v>
      </c>
      <c r="O174" s="9" t="s">
        <v>2008</v>
      </c>
      <c r="P174" s="37" t="s">
        <v>24</v>
      </c>
      <c r="Q174" s="68"/>
      <c r="R174" s="36">
        <f>K174/T174</f>
        <v>868233.06</v>
      </c>
      <c r="S174" s="10">
        <f t="shared" si="20"/>
        <v>0</v>
      </c>
      <c r="T174" s="10">
        <f t="shared" si="25"/>
        <v>90</v>
      </c>
      <c r="U174" s="10">
        <v>90</v>
      </c>
      <c r="V174" s="10"/>
      <c r="W174" s="10"/>
      <c r="X174" s="10" t="e">
        <f t="shared" si="21"/>
        <v>#DIV/0!</v>
      </c>
      <c r="Y174" s="10" t="e">
        <f t="shared" si="22"/>
        <v>#DIV/0!</v>
      </c>
      <c r="Z174" s="9" t="s">
        <v>778</v>
      </c>
      <c r="AA174" s="6">
        <v>44652</v>
      </c>
      <c r="AB174" s="6"/>
      <c r="AC174" s="6"/>
      <c r="AD174" s="9" t="s">
        <v>66</v>
      </c>
    </row>
    <row r="175" spans="1:30" ht="63" x14ac:dyDescent="0.25">
      <c r="A175" s="4" t="s">
        <v>1444</v>
      </c>
      <c r="B175" s="5" t="s">
        <v>1443</v>
      </c>
      <c r="C175" s="6">
        <v>44614</v>
      </c>
      <c r="D175" s="37">
        <v>545</v>
      </c>
      <c r="E175" s="5" t="s">
        <v>604</v>
      </c>
      <c r="F175" s="9" t="s">
        <v>604</v>
      </c>
      <c r="G175" s="6" t="s">
        <v>604</v>
      </c>
      <c r="H175" s="37" t="s">
        <v>604</v>
      </c>
      <c r="I175" s="9" t="s">
        <v>604</v>
      </c>
      <c r="J175" s="9" t="s">
        <v>891</v>
      </c>
      <c r="K175" s="10"/>
      <c r="L175" s="36">
        <f t="shared" si="27"/>
        <v>0</v>
      </c>
      <c r="M175" s="36">
        <f t="shared" si="27"/>
        <v>0</v>
      </c>
      <c r="N175" s="9"/>
      <c r="O175" s="9"/>
      <c r="P175" s="37"/>
      <c r="Q175" s="68"/>
      <c r="R175" s="36" t="e">
        <f>K175/T175</f>
        <v>#DIV/0!</v>
      </c>
      <c r="S175" s="10" t="e">
        <f t="shared" si="20"/>
        <v>#DIV/0!</v>
      </c>
      <c r="T175" s="10">
        <f t="shared" si="25"/>
        <v>0</v>
      </c>
      <c r="U175" s="10"/>
      <c r="V175" s="10"/>
      <c r="W175" s="10"/>
      <c r="X175" s="10" t="e">
        <f t="shared" si="21"/>
        <v>#DIV/0!</v>
      </c>
      <c r="Y175" s="10" t="e">
        <f t="shared" si="22"/>
        <v>#DIV/0!</v>
      </c>
      <c r="Z175" s="9"/>
      <c r="AA175" s="6"/>
      <c r="AB175" s="6"/>
      <c r="AC175" s="6"/>
      <c r="AD175" s="9"/>
    </row>
    <row r="176" spans="1:30" x14ac:dyDescent="0.25">
      <c r="A176" s="4" t="s">
        <v>1442</v>
      </c>
      <c r="B176" s="5" t="s">
        <v>1441</v>
      </c>
      <c r="C176" s="6">
        <v>44614</v>
      </c>
      <c r="D176" s="37">
        <v>545</v>
      </c>
      <c r="E176" s="5" t="s">
        <v>604</v>
      </c>
      <c r="F176" s="9" t="s">
        <v>604</v>
      </c>
      <c r="G176" s="6" t="s">
        <v>604</v>
      </c>
      <c r="H176" s="37" t="s">
        <v>604</v>
      </c>
      <c r="I176" s="9" t="s">
        <v>604</v>
      </c>
      <c r="J176" s="9" t="s">
        <v>1207</v>
      </c>
      <c r="K176" s="10"/>
      <c r="L176" s="36">
        <f t="shared" si="27"/>
        <v>0</v>
      </c>
      <c r="M176" s="36">
        <f t="shared" si="27"/>
        <v>0</v>
      </c>
      <c r="N176" s="9"/>
      <c r="O176" s="9"/>
      <c r="P176" s="37"/>
      <c r="Q176" s="68"/>
      <c r="R176" s="36" t="e">
        <f>K176/T176</f>
        <v>#DIV/0!</v>
      </c>
      <c r="S176" s="10" t="e">
        <f t="shared" si="20"/>
        <v>#DIV/0!</v>
      </c>
      <c r="T176" s="10">
        <f t="shared" si="25"/>
        <v>0</v>
      </c>
      <c r="U176" s="10"/>
      <c r="V176" s="10"/>
      <c r="W176" s="10"/>
      <c r="X176" s="10" t="e">
        <f t="shared" si="21"/>
        <v>#DIV/0!</v>
      </c>
      <c r="Y176" s="10" t="e">
        <f t="shared" si="22"/>
        <v>#DIV/0!</v>
      </c>
      <c r="Z176" s="9"/>
      <c r="AA176" s="6"/>
      <c r="AB176" s="6"/>
      <c r="AC176" s="6"/>
      <c r="AD176" s="9"/>
    </row>
    <row r="177" spans="1:30" ht="178.5" customHeight="1" x14ac:dyDescent="0.25">
      <c r="A177" s="4" t="s">
        <v>1439</v>
      </c>
      <c r="B177" s="5" t="s">
        <v>1440</v>
      </c>
      <c r="C177" s="6">
        <v>44614</v>
      </c>
      <c r="D177" s="37">
        <v>545</v>
      </c>
      <c r="E177" s="5"/>
      <c r="F177" s="9"/>
      <c r="G177" s="6">
        <v>44637</v>
      </c>
      <c r="H177" s="37" t="s">
        <v>1998</v>
      </c>
      <c r="I177" s="9" t="s">
        <v>73</v>
      </c>
      <c r="J177" s="9" t="s">
        <v>1206</v>
      </c>
      <c r="K177" s="10">
        <v>255348482.40000001</v>
      </c>
      <c r="L177" s="36">
        <f t="shared" si="27"/>
        <v>255348482.40000001</v>
      </c>
      <c r="M177" s="36">
        <f t="shared" si="27"/>
        <v>255348482.40000001</v>
      </c>
      <c r="N177" s="9" t="s">
        <v>1250</v>
      </c>
      <c r="O177" s="9" t="s">
        <v>74</v>
      </c>
      <c r="P177" s="37">
        <v>45725193.359999999</v>
      </c>
      <c r="Q177" s="68"/>
      <c r="R177" s="36">
        <f>K177/T177</f>
        <v>247430.7</v>
      </c>
      <c r="S177" s="10">
        <f t="shared" si="20"/>
        <v>0</v>
      </c>
      <c r="T177" s="10">
        <f t="shared" si="25"/>
        <v>1032</v>
      </c>
      <c r="U177" s="10">
        <v>1032</v>
      </c>
      <c r="V177" s="10"/>
      <c r="W177" s="10"/>
      <c r="X177" s="10" t="e">
        <f t="shared" si="21"/>
        <v>#DIV/0!</v>
      </c>
      <c r="Y177" s="10" t="e">
        <f t="shared" si="22"/>
        <v>#DIV/0!</v>
      </c>
      <c r="Z177" s="9" t="s">
        <v>1436</v>
      </c>
      <c r="AA177" s="6">
        <v>44682</v>
      </c>
      <c r="AB177" s="6"/>
      <c r="AC177" s="6"/>
      <c r="AD177" s="9" t="s">
        <v>66</v>
      </c>
    </row>
    <row r="178" spans="1:30" ht="78.75" x14ac:dyDescent="0.25">
      <c r="A178" s="4" t="s">
        <v>1435</v>
      </c>
      <c r="B178" s="5" t="s">
        <v>1436</v>
      </c>
      <c r="C178" s="6">
        <v>44614</v>
      </c>
      <c r="D178" s="37">
        <v>545</v>
      </c>
      <c r="E178" s="5"/>
      <c r="F178" s="9"/>
      <c r="G178" s="6">
        <v>44637</v>
      </c>
      <c r="H178" s="37" t="s">
        <v>1999</v>
      </c>
      <c r="I178" s="9" t="s">
        <v>73</v>
      </c>
      <c r="J178" s="9" t="s">
        <v>1242</v>
      </c>
      <c r="K178" s="10">
        <v>45725193.359999999</v>
      </c>
      <c r="L178" s="36">
        <f t="shared" si="27"/>
        <v>45725193.359999999</v>
      </c>
      <c r="M178" s="36">
        <f t="shared" si="27"/>
        <v>45725193.359999999</v>
      </c>
      <c r="N178" s="9" t="s">
        <v>1250</v>
      </c>
      <c r="O178" s="9" t="s">
        <v>74</v>
      </c>
      <c r="P178" s="37" t="s">
        <v>24</v>
      </c>
      <c r="Q178" s="68"/>
      <c r="R178" s="36">
        <f>K178/T178</f>
        <v>247430.7</v>
      </c>
      <c r="S178" s="10">
        <f t="shared" si="20"/>
        <v>0</v>
      </c>
      <c r="T178" s="10">
        <f t="shared" si="25"/>
        <v>184.79999999999998</v>
      </c>
      <c r="U178" s="10">
        <v>151.19999999999999</v>
      </c>
      <c r="V178" s="10">
        <v>33.6</v>
      </c>
      <c r="W178" s="10"/>
      <c r="X178" s="10" t="e">
        <f t="shared" si="21"/>
        <v>#DIV/0!</v>
      </c>
      <c r="Y178" s="10" t="e">
        <f t="shared" si="22"/>
        <v>#DIV/0!</v>
      </c>
      <c r="Z178" s="9" t="s">
        <v>2038</v>
      </c>
      <c r="AA178" s="6">
        <v>44682</v>
      </c>
      <c r="AB178" s="6">
        <v>44805</v>
      </c>
      <c r="AC178" s="6"/>
      <c r="AD178" s="9" t="s">
        <v>66</v>
      </c>
    </row>
    <row r="179" spans="1:30" ht="110.25" x14ac:dyDescent="0.25">
      <c r="A179" s="4" t="s">
        <v>1437</v>
      </c>
      <c r="B179" s="5" t="s">
        <v>1438</v>
      </c>
      <c r="C179" s="6">
        <v>44614</v>
      </c>
      <c r="D179" s="37">
        <v>545</v>
      </c>
      <c r="E179" s="5"/>
      <c r="F179" s="9"/>
      <c r="G179" s="6">
        <v>44637</v>
      </c>
      <c r="H179" s="37" t="s">
        <v>2000</v>
      </c>
      <c r="I179" s="9" t="s">
        <v>679</v>
      </c>
      <c r="J179" s="9" t="s">
        <v>1199</v>
      </c>
      <c r="K179" s="10">
        <v>114173137.09999999</v>
      </c>
      <c r="L179" s="36">
        <f t="shared" si="27"/>
        <v>114173137.09999999</v>
      </c>
      <c r="M179" s="36">
        <f t="shared" si="27"/>
        <v>114173137.09999999</v>
      </c>
      <c r="N179" s="9" t="s">
        <v>1342</v>
      </c>
      <c r="O179" s="9" t="s">
        <v>1343</v>
      </c>
      <c r="P179" s="37" t="s">
        <v>770</v>
      </c>
      <c r="Q179" s="68"/>
      <c r="R179" s="36">
        <f>K179/T179</f>
        <v>31.775079999087154</v>
      </c>
      <c r="S179" s="10">
        <f t="shared" si="20"/>
        <v>0</v>
      </c>
      <c r="T179" s="10">
        <f t="shared" si="25"/>
        <v>3593166</v>
      </c>
      <c r="U179" s="10">
        <v>3593166</v>
      </c>
      <c r="V179" s="10"/>
      <c r="W179" s="10"/>
      <c r="X179" s="10" t="e">
        <f t="shared" si="21"/>
        <v>#DIV/0!</v>
      </c>
      <c r="Y179" s="10" t="e">
        <f t="shared" si="22"/>
        <v>#DIV/0!</v>
      </c>
      <c r="Z179" s="9" t="s">
        <v>2001</v>
      </c>
      <c r="AA179" s="6">
        <v>44652</v>
      </c>
      <c r="AB179" s="6"/>
      <c r="AC179" s="6"/>
      <c r="AD179" s="9" t="s">
        <v>66</v>
      </c>
    </row>
    <row r="180" spans="1:30" ht="63" customHeight="1" x14ac:dyDescent="0.25">
      <c r="A180" s="4" t="s">
        <v>1521</v>
      </c>
      <c r="B180" s="5" t="s">
        <v>1676</v>
      </c>
      <c r="C180" s="6">
        <v>44625</v>
      </c>
      <c r="D180" s="37" t="s">
        <v>1488</v>
      </c>
      <c r="E180" s="5" t="s">
        <v>604</v>
      </c>
      <c r="F180" s="9" t="s">
        <v>604</v>
      </c>
      <c r="G180" s="6" t="s">
        <v>604</v>
      </c>
      <c r="H180" s="37" t="s">
        <v>604</v>
      </c>
      <c r="I180" s="9" t="s">
        <v>604</v>
      </c>
      <c r="J180" s="9" t="s">
        <v>1407</v>
      </c>
      <c r="K180" s="10"/>
      <c r="L180" s="36">
        <f t="shared" si="27"/>
        <v>0</v>
      </c>
      <c r="M180" s="36">
        <f t="shared" si="27"/>
        <v>0</v>
      </c>
      <c r="N180" s="9"/>
      <c r="O180" s="9"/>
      <c r="P180" s="37"/>
      <c r="Q180" s="68"/>
      <c r="R180" s="36" t="e">
        <f>K180/T180</f>
        <v>#DIV/0!</v>
      </c>
      <c r="S180" s="10" t="e">
        <f t="shared" si="20"/>
        <v>#DIV/0!</v>
      </c>
      <c r="T180" s="10">
        <f t="shared" ref="T180:T211" si="28">U180+V180+W180</f>
        <v>0</v>
      </c>
      <c r="U180" s="10"/>
      <c r="V180" s="10"/>
      <c r="W180" s="10"/>
      <c r="X180" s="10" t="e">
        <f t="shared" si="21"/>
        <v>#DIV/0!</v>
      </c>
      <c r="Y180" s="10" t="e">
        <f t="shared" si="22"/>
        <v>#DIV/0!</v>
      </c>
      <c r="Z180" s="9"/>
      <c r="AA180" s="6"/>
      <c r="AB180" s="6"/>
      <c r="AC180" s="6"/>
      <c r="AD180" s="9"/>
    </row>
    <row r="181" spans="1:30" ht="63" customHeight="1" x14ac:dyDescent="0.25">
      <c r="A181" s="4" t="s">
        <v>1520</v>
      </c>
      <c r="B181" s="5" t="s">
        <v>1675</v>
      </c>
      <c r="C181" s="6">
        <v>44625</v>
      </c>
      <c r="D181" s="37" t="s">
        <v>1488</v>
      </c>
      <c r="E181" s="5" t="s">
        <v>604</v>
      </c>
      <c r="F181" s="9" t="s">
        <v>604</v>
      </c>
      <c r="G181" s="6" t="s">
        <v>604</v>
      </c>
      <c r="H181" s="37" t="s">
        <v>604</v>
      </c>
      <c r="I181" s="9" t="s">
        <v>604</v>
      </c>
      <c r="J181" s="9" t="s">
        <v>1406</v>
      </c>
      <c r="K181" s="10"/>
      <c r="L181" s="36">
        <f t="shared" si="27"/>
        <v>0</v>
      </c>
      <c r="M181" s="36">
        <f t="shared" si="27"/>
        <v>0</v>
      </c>
      <c r="N181" s="9"/>
      <c r="O181" s="9"/>
      <c r="P181" s="37"/>
      <c r="Q181" s="68"/>
      <c r="R181" s="36" t="e">
        <f>K181/T181</f>
        <v>#DIV/0!</v>
      </c>
      <c r="S181" s="10" t="e">
        <f t="shared" si="20"/>
        <v>#DIV/0!</v>
      </c>
      <c r="T181" s="10">
        <f t="shared" si="28"/>
        <v>0</v>
      </c>
      <c r="U181" s="10"/>
      <c r="V181" s="10"/>
      <c r="W181" s="10"/>
      <c r="X181" s="10" t="e">
        <f t="shared" si="21"/>
        <v>#DIV/0!</v>
      </c>
      <c r="Y181" s="10" t="e">
        <f t="shared" si="22"/>
        <v>#DIV/0!</v>
      </c>
      <c r="Z181" s="9"/>
      <c r="AA181" s="6"/>
      <c r="AB181" s="6"/>
      <c r="AC181" s="6"/>
      <c r="AD181" s="9"/>
    </row>
    <row r="182" spans="1:30" ht="47.25" x14ac:dyDescent="0.25">
      <c r="A182" s="4" t="s">
        <v>1697</v>
      </c>
      <c r="B182" s="5" t="s">
        <v>1674</v>
      </c>
      <c r="C182" s="6">
        <v>44625</v>
      </c>
      <c r="D182" s="37" t="s">
        <v>1488</v>
      </c>
      <c r="E182" s="5" t="s">
        <v>604</v>
      </c>
      <c r="F182" s="9" t="s">
        <v>604</v>
      </c>
      <c r="G182" s="6" t="s">
        <v>604</v>
      </c>
      <c r="H182" s="37" t="s">
        <v>604</v>
      </c>
      <c r="I182" s="9" t="s">
        <v>604</v>
      </c>
      <c r="J182" s="9" t="s">
        <v>1358</v>
      </c>
      <c r="K182" s="10"/>
      <c r="L182" s="36">
        <f t="shared" si="27"/>
        <v>0</v>
      </c>
      <c r="M182" s="36">
        <f t="shared" si="27"/>
        <v>0</v>
      </c>
      <c r="N182" s="9"/>
      <c r="O182" s="9"/>
      <c r="P182" s="37"/>
      <c r="Q182" s="68"/>
      <c r="R182" s="36" t="e">
        <f>K182/T182</f>
        <v>#DIV/0!</v>
      </c>
      <c r="S182" s="10" t="e">
        <f t="shared" si="20"/>
        <v>#DIV/0!</v>
      </c>
      <c r="T182" s="10">
        <f t="shared" si="28"/>
        <v>0</v>
      </c>
      <c r="U182" s="10"/>
      <c r="V182" s="10"/>
      <c r="W182" s="10"/>
      <c r="X182" s="10" t="e">
        <f t="shared" si="21"/>
        <v>#DIV/0!</v>
      </c>
      <c r="Y182" s="10" t="e">
        <f t="shared" si="22"/>
        <v>#DIV/0!</v>
      </c>
      <c r="Z182" s="9"/>
      <c r="AA182" s="6"/>
      <c r="AB182" s="6"/>
      <c r="AC182" s="6"/>
      <c r="AD182" s="9"/>
    </row>
    <row r="183" spans="1:30" ht="204" customHeight="1" x14ac:dyDescent="0.25">
      <c r="A183" s="4" t="s">
        <v>1519</v>
      </c>
      <c r="B183" s="5" t="s">
        <v>1673</v>
      </c>
      <c r="C183" s="6">
        <v>44625</v>
      </c>
      <c r="D183" s="37">
        <v>545</v>
      </c>
      <c r="E183" s="5"/>
      <c r="F183" s="9"/>
      <c r="G183" s="6">
        <v>44645</v>
      </c>
      <c r="H183" s="37" t="s">
        <v>2050</v>
      </c>
      <c r="I183" s="9" t="s">
        <v>73</v>
      </c>
      <c r="J183" s="9" t="s">
        <v>911</v>
      </c>
      <c r="K183" s="10">
        <v>114074400</v>
      </c>
      <c r="L183" s="36">
        <f t="shared" si="27"/>
        <v>114074400</v>
      </c>
      <c r="M183" s="36">
        <f t="shared" si="27"/>
        <v>114074400</v>
      </c>
      <c r="N183" s="9" t="s">
        <v>1249</v>
      </c>
      <c r="O183" s="9" t="s">
        <v>653</v>
      </c>
      <c r="P183" s="37" t="s">
        <v>41</v>
      </c>
      <c r="Q183" s="68"/>
      <c r="R183" s="36">
        <f>K183/T183</f>
        <v>6380</v>
      </c>
      <c r="S183" s="10">
        <f t="shared" si="20"/>
        <v>0</v>
      </c>
      <c r="T183" s="10">
        <f t="shared" si="28"/>
        <v>17880</v>
      </c>
      <c r="U183" s="10">
        <v>17880</v>
      </c>
      <c r="V183" s="10"/>
      <c r="W183" s="10"/>
      <c r="X183" s="10" t="e">
        <f t="shared" si="21"/>
        <v>#DIV/0!</v>
      </c>
      <c r="Y183" s="10" t="e">
        <f t="shared" si="22"/>
        <v>#DIV/0!</v>
      </c>
      <c r="Z183" s="9" t="s">
        <v>2051</v>
      </c>
      <c r="AA183" s="6">
        <v>44712</v>
      </c>
      <c r="AB183" s="6"/>
      <c r="AC183" s="6"/>
      <c r="AD183" s="9" t="s">
        <v>66</v>
      </c>
    </row>
    <row r="184" spans="1:30" ht="47.25" x14ac:dyDescent="0.25">
      <c r="A184" s="4" t="s">
        <v>1696</v>
      </c>
      <c r="B184" s="5" t="s">
        <v>1672</v>
      </c>
      <c r="C184" s="6">
        <v>44625</v>
      </c>
      <c r="D184" s="37" t="s">
        <v>1488</v>
      </c>
      <c r="E184" s="5" t="s">
        <v>604</v>
      </c>
      <c r="F184" s="9" t="s">
        <v>604</v>
      </c>
      <c r="G184" s="6" t="s">
        <v>604</v>
      </c>
      <c r="H184" s="37" t="s">
        <v>604</v>
      </c>
      <c r="I184" s="9" t="s">
        <v>604</v>
      </c>
      <c r="J184" s="9" t="s">
        <v>1392</v>
      </c>
      <c r="K184" s="10"/>
      <c r="L184" s="36">
        <f t="shared" si="27"/>
        <v>0</v>
      </c>
      <c r="M184" s="36">
        <f t="shared" si="27"/>
        <v>0</v>
      </c>
      <c r="N184" s="9"/>
      <c r="O184" s="9"/>
      <c r="P184" s="37"/>
      <c r="Q184" s="68"/>
      <c r="R184" s="36" t="e">
        <f>K184/T184</f>
        <v>#DIV/0!</v>
      </c>
      <c r="S184" s="10" t="e">
        <f t="shared" si="20"/>
        <v>#DIV/0!</v>
      </c>
      <c r="T184" s="10">
        <f t="shared" si="28"/>
        <v>0</v>
      </c>
      <c r="U184" s="10"/>
      <c r="V184" s="10"/>
      <c r="W184" s="10"/>
      <c r="X184" s="10" t="e">
        <f t="shared" si="21"/>
        <v>#DIV/0!</v>
      </c>
      <c r="Y184" s="10" t="e">
        <f t="shared" si="22"/>
        <v>#DIV/0!</v>
      </c>
      <c r="Z184" s="9"/>
      <c r="AA184" s="6"/>
      <c r="AB184" s="6"/>
      <c r="AC184" s="6"/>
      <c r="AD184" s="9"/>
    </row>
    <row r="185" spans="1:30" ht="31.5" x14ac:dyDescent="0.25">
      <c r="A185" s="4" t="s">
        <v>1525</v>
      </c>
      <c r="B185" s="5" t="s">
        <v>1671</v>
      </c>
      <c r="C185" s="6">
        <v>44625</v>
      </c>
      <c r="D185" s="37" t="s">
        <v>1488</v>
      </c>
      <c r="E185" s="5"/>
      <c r="F185" s="9"/>
      <c r="G185" s="6">
        <v>44645</v>
      </c>
      <c r="H185" s="37" t="s">
        <v>2058</v>
      </c>
      <c r="I185" s="9" t="s">
        <v>585</v>
      </c>
      <c r="J185" s="9" t="s">
        <v>1432</v>
      </c>
      <c r="K185" s="10">
        <v>7853216.3600000003</v>
      </c>
      <c r="L185" s="36">
        <f t="shared" si="27"/>
        <v>7853216.3600000003</v>
      </c>
      <c r="M185" s="36">
        <f t="shared" si="27"/>
        <v>7853216.3600000003</v>
      </c>
      <c r="N185" s="9" t="s">
        <v>2052</v>
      </c>
      <c r="O185" s="9" t="s">
        <v>1711</v>
      </c>
      <c r="P185" s="37" t="s">
        <v>41</v>
      </c>
      <c r="Q185" s="68"/>
      <c r="R185" s="36">
        <f>K185/T185</f>
        <v>26.51</v>
      </c>
      <c r="S185" s="10">
        <f t="shared" si="20"/>
        <v>0</v>
      </c>
      <c r="T185" s="10">
        <f t="shared" si="28"/>
        <v>296236</v>
      </c>
      <c r="U185" s="10">
        <v>150000</v>
      </c>
      <c r="V185" s="10">
        <v>146236</v>
      </c>
      <c r="W185" s="10"/>
      <c r="X185" s="10" t="e">
        <f t="shared" si="21"/>
        <v>#DIV/0!</v>
      </c>
      <c r="Y185" s="10" t="e">
        <f t="shared" si="22"/>
        <v>#DIV/0!</v>
      </c>
      <c r="Z185" s="9"/>
      <c r="AA185" s="6">
        <v>44743</v>
      </c>
      <c r="AB185" s="6">
        <v>44805</v>
      </c>
      <c r="AC185" s="6"/>
      <c r="AD185" s="9" t="s">
        <v>66</v>
      </c>
    </row>
    <row r="186" spans="1:30" ht="63" x14ac:dyDescent="0.25">
      <c r="A186" s="4" t="s">
        <v>1522</v>
      </c>
      <c r="B186" s="5" t="s">
        <v>1670</v>
      </c>
      <c r="C186" s="6">
        <v>44625</v>
      </c>
      <c r="D186" s="37" t="s">
        <v>1488</v>
      </c>
      <c r="E186" s="5"/>
      <c r="F186" s="9"/>
      <c r="G186" s="6">
        <v>44645</v>
      </c>
      <c r="H186" s="37" t="s">
        <v>2053</v>
      </c>
      <c r="I186" s="9" t="s">
        <v>585</v>
      </c>
      <c r="J186" s="9" t="s">
        <v>1487</v>
      </c>
      <c r="K186" s="10">
        <v>114127200</v>
      </c>
      <c r="L186" s="36">
        <f t="shared" si="27"/>
        <v>114127200</v>
      </c>
      <c r="M186" s="36">
        <f t="shared" si="27"/>
        <v>114127200</v>
      </c>
      <c r="N186" s="9" t="s">
        <v>2059</v>
      </c>
      <c r="O186" s="9" t="s">
        <v>2060</v>
      </c>
      <c r="P186" s="37" t="s">
        <v>41</v>
      </c>
      <c r="Q186" s="68"/>
      <c r="R186" s="36">
        <f>K186/T186</f>
        <v>396</v>
      </c>
      <c r="S186" s="10">
        <f t="shared" si="20"/>
        <v>0</v>
      </c>
      <c r="T186" s="10">
        <f t="shared" si="28"/>
        <v>288200</v>
      </c>
      <c r="U186" s="10">
        <v>288200</v>
      </c>
      <c r="V186" s="10"/>
      <c r="W186" s="10"/>
      <c r="X186" s="10" t="e">
        <f t="shared" si="21"/>
        <v>#DIV/0!</v>
      </c>
      <c r="Y186" s="10" t="e">
        <f t="shared" si="22"/>
        <v>#DIV/0!</v>
      </c>
      <c r="Z186" s="9"/>
      <c r="AA186" s="6">
        <v>44743</v>
      </c>
      <c r="AB186" s="6"/>
      <c r="AC186" s="6"/>
      <c r="AD186" s="9" t="s">
        <v>66</v>
      </c>
    </row>
    <row r="187" spans="1:30" ht="78.75" x14ac:dyDescent="0.25">
      <c r="A187" s="4" t="s">
        <v>1524</v>
      </c>
      <c r="B187" s="5" t="s">
        <v>1669</v>
      </c>
      <c r="C187" s="6">
        <v>44625</v>
      </c>
      <c r="D187" s="37" t="s">
        <v>1488</v>
      </c>
      <c r="E187" s="5"/>
      <c r="F187" s="9"/>
      <c r="G187" s="6">
        <v>44645</v>
      </c>
      <c r="H187" s="37" t="s">
        <v>2056</v>
      </c>
      <c r="I187" s="9" t="s">
        <v>585</v>
      </c>
      <c r="J187" s="9" t="s">
        <v>1431</v>
      </c>
      <c r="K187" s="10">
        <v>76136016.950000003</v>
      </c>
      <c r="L187" s="36">
        <f t="shared" si="27"/>
        <v>76136016.950000003</v>
      </c>
      <c r="M187" s="36">
        <f t="shared" si="27"/>
        <v>76136016.950000003</v>
      </c>
      <c r="N187" s="9" t="s">
        <v>2061</v>
      </c>
      <c r="O187" s="9" t="s">
        <v>653</v>
      </c>
      <c r="P187" s="37" t="s">
        <v>33</v>
      </c>
      <c r="Q187" s="68"/>
      <c r="R187" s="36">
        <f>K187/T187</f>
        <v>69.650000000000006</v>
      </c>
      <c r="S187" s="10">
        <f t="shared" si="20"/>
        <v>0</v>
      </c>
      <c r="T187" s="10">
        <f t="shared" si="28"/>
        <v>1093123</v>
      </c>
      <c r="U187" s="10">
        <v>550000</v>
      </c>
      <c r="V187" s="10">
        <v>543123</v>
      </c>
      <c r="W187" s="10"/>
      <c r="X187" s="10" t="e">
        <f t="shared" si="21"/>
        <v>#DIV/0!</v>
      </c>
      <c r="Y187" s="10" t="e">
        <f t="shared" si="22"/>
        <v>#DIV/0!</v>
      </c>
      <c r="Z187" s="9"/>
      <c r="AA187" s="6">
        <v>44743</v>
      </c>
      <c r="AB187" s="6">
        <v>44805</v>
      </c>
      <c r="AC187" s="6"/>
      <c r="AD187" s="9" t="s">
        <v>66</v>
      </c>
    </row>
    <row r="188" spans="1:30" ht="110.25" x14ac:dyDescent="0.25">
      <c r="A188" s="4" t="s">
        <v>1523</v>
      </c>
      <c r="B188" s="5" t="s">
        <v>1656</v>
      </c>
      <c r="C188" s="6">
        <v>44625</v>
      </c>
      <c r="D188" s="37" t="s">
        <v>1488</v>
      </c>
      <c r="E188" s="5"/>
      <c r="F188" s="9"/>
      <c r="G188" s="6">
        <v>44645</v>
      </c>
      <c r="H188" s="37" t="s">
        <v>2057</v>
      </c>
      <c r="I188" s="9" t="s">
        <v>585</v>
      </c>
      <c r="J188" s="9" t="s">
        <v>1430</v>
      </c>
      <c r="K188" s="10">
        <v>105892851.12</v>
      </c>
      <c r="L188" s="36">
        <f t="shared" si="27"/>
        <v>105892851.12</v>
      </c>
      <c r="M188" s="36">
        <f t="shared" si="27"/>
        <v>105892851.12</v>
      </c>
      <c r="N188" s="9" t="s">
        <v>2044</v>
      </c>
      <c r="O188" s="9" t="s">
        <v>653</v>
      </c>
      <c r="P188" s="37" t="s">
        <v>41</v>
      </c>
      <c r="Q188" s="68"/>
      <c r="R188" s="36">
        <f>K188/T188</f>
        <v>83.58</v>
      </c>
      <c r="S188" s="10">
        <f t="shared" si="20"/>
        <v>0</v>
      </c>
      <c r="T188" s="10">
        <f t="shared" si="28"/>
        <v>1266964</v>
      </c>
      <c r="U188" s="10">
        <v>700000</v>
      </c>
      <c r="V188" s="10">
        <v>566964</v>
      </c>
      <c r="W188" s="10"/>
      <c r="X188" s="10" t="e">
        <f t="shared" si="21"/>
        <v>#DIV/0!</v>
      </c>
      <c r="Y188" s="10" t="e">
        <f t="shared" si="22"/>
        <v>#DIV/0!</v>
      </c>
      <c r="Z188" s="9"/>
      <c r="AA188" s="6">
        <v>44743</v>
      </c>
      <c r="AB188" s="6">
        <v>44805</v>
      </c>
      <c r="AC188" s="6"/>
      <c r="AD188" s="9" t="s">
        <v>66</v>
      </c>
    </row>
    <row r="189" spans="1:30" ht="31.5" x14ac:dyDescent="0.25">
      <c r="A189" s="4" t="s">
        <v>1695</v>
      </c>
      <c r="B189" s="5" t="s">
        <v>1668</v>
      </c>
      <c r="C189" s="6">
        <v>44625</v>
      </c>
      <c r="D189" s="37" t="s">
        <v>1488</v>
      </c>
      <c r="E189" s="5" t="s">
        <v>604</v>
      </c>
      <c r="F189" s="9" t="s">
        <v>604</v>
      </c>
      <c r="G189" s="6" t="s">
        <v>604</v>
      </c>
      <c r="H189" s="37" t="s">
        <v>604</v>
      </c>
      <c r="I189" s="9" t="s">
        <v>604</v>
      </c>
      <c r="J189" s="9" t="s">
        <v>1308</v>
      </c>
      <c r="K189" s="10"/>
      <c r="L189" s="36">
        <f t="shared" si="27"/>
        <v>0</v>
      </c>
      <c r="M189" s="36">
        <f t="shared" si="27"/>
        <v>0</v>
      </c>
      <c r="N189" s="9"/>
      <c r="O189" s="9"/>
      <c r="P189" s="37"/>
      <c r="Q189" s="68"/>
      <c r="R189" s="36" t="e">
        <f>K189/T189</f>
        <v>#DIV/0!</v>
      </c>
      <c r="S189" s="10" t="e">
        <f t="shared" si="20"/>
        <v>#DIV/0!</v>
      </c>
      <c r="T189" s="10">
        <f t="shared" si="28"/>
        <v>0</v>
      </c>
      <c r="U189" s="10"/>
      <c r="V189" s="10"/>
      <c r="W189" s="10"/>
      <c r="X189" s="10" t="e">
        <f t="shared" si="21"/>
        <v>#DIV/0!</v>
      </c>
      <c r="Y189" s="10" t="e">
        <f t="shared" si="22"/>
        <v>#DIV/0!</v>
      </c>
      <c r="Z189" s="9"/>
      <c r="AA189" s="6"/>
      <c r="AB189" s="6"/>
      <c r="AC189" s="6"/>
      <c r="AD189" s="9"/>
    </row>
    <row r="190" spans="1:30" ht="78.75" x14ac:dyDescent="0.25">
      <c r="A190" s="4" t="s">
        <v>1694</v>
      </c>
      <c r="B190" s="5" t="s">
        <v>1667</v>
      </c>
      <c r="C190" s="6">
        <v>44625</v>
      </c>
      <c r="D190" s="37">
        <v>545</v>
      </c>
      <c r="E190" s="5" t="s">
        <v>604</v>
      </c>
      <c r="F190" s="9" t="s">
        <v>604</v>
      </c>
      <c r="G190" s="6" t="s">
        <v>604</v>
      </c>
      <c r="H190" s="37" t="s">
        <v>604</v>
      </c>
      <c r="I190" s="9" t="s">
        <v>604</v>
      </c>
      <c r="J190" s="9" t="s">
        <v>1307</v>
      </c>
      <c r="K190" s="10"/>
      <c r="L190" s="36">
        <f t="shared" ref="L190:M209" si="29">K190</f>
        <v>0</v>
      </c>
      <c r="M190" s="36">
        <f t="shared" si="29"/>
        <v>0</v>
      </c>
      <c r="N190" s="9"/>
      <c r="O190" s="9"/>
      <c r="P190" s="37"/>
      <c r="Q190" s="68"/>
      <c r="R190" s="36" t="e">
        <f>K190/T190</f>
        <v>#DIV/0!</v>
      </c>
      <c r="S190" s="10" t="e">
        <f t="shared" si="20"/>
        <v>#DIV/0!</v>
      </c>
      <c r="T190" s="10">
        <f t="shared" si="28"/>
        <v>0</v>
      </c>
      <c r="U190" s="10"/>
      <c r="V190" s="10"/>
      <c r="W190" s="10"/>
      <c r="X190" s="10" t="e">
        <f t="shared" si="21"/>
        <v>#DIV/0!</v>
      </c>
      <c r="Y190" s="10" t="e">
        <f t="shared" si="22"/>
        <v>#DIV/0!</v>
      </c>
      <c r="Z190" s="9"/>
      <c r="AA190" s="6"/>
      <c r="AB190" s="6"/>
      <c r="AC190" s="6"/>
      <c r="AD190" s="9"/>
    </row>
    <row r="191" spans="1:30" ht="63" x14ac:dyDescent="0.25">
      <c r="A191" s="4" t="s">
        <v>1693</v>
      </c>
      <c r="B191" s="5" t="s">
        <v>1666</v>
      </c>
      <c r="C191" s="6">
        <v>44625</v>
      </c>
      <c r="D191" s="37">
        <v>1688</v>
      </c>
      <c r="E191" s="5"/>
      <c r="F191" s="9"/>
      <c r="G191" s="6">
        <v>44645</v>
      </c>
      <c r="H191" s="37" t="s">
        <v>2054</v>
      </c>
      <c r="I191" s="9" t="s">
        <v>2032</v>
      </c>
      <c r="J191" s="9" t="s">
        <v>1390</v>
      </c>
      <c r="K191" s="10">
        <v>91064307.400000006</v>
      </c>
      <c r="L191" s="36">
        <f t="shared" si="29"/>
        <v>91064307.400000006</v>
      </c>
      <c r="M191" s="36">
        <f t="shared" si="29"/>
        <v>91064307.400000006</v>
      </c>
      <c r="N191" s="9" t="s">
        <v>2033</v>
      </c>
      <c r="O191" s="9" t="s">
        <v>807</v>
      </c>
      <c r="P191" s="37" t="s">
        <v>555</v>
      </c>
      <c r="Q191" s="68"/>
      <c r="R191" s="36">
        <f>K191/T191</f>
        <v>15.020000000000001</v>
      </c>
      <c r="S191" s="10">
        <f t="shared" si="20"/>
        <v>0</v>
      </c>
      <c r="T191" s="10">
        <f t="shared" si="28"/>
        <v>6062870</v>
      </c>
      <c r="U191" s="10">
        <v>3031500</v>
      </c>
      <c r="V191" s="10">
        <v>3031370</v>
      </c>
      <c r="W191" s="10"/>
      <c r="X191" s="10" t="e">
        <f t="shared" si="21"/>
        <v>#DIV/0!</v>
      </c>
      <c r="Y191" s="10" t="e">
        <f t="shared" si="22"/>
        <v>#DIV/0!</v>
      </c>
      <c r="Z191" s="9"/>
      <c r="AA191" s="6">
        <v>44727</v>
      </c>
      <c r="AB191" s="6">
        <v>44880</v>
      </c>
      <c r="AC191" s="6"/>
      <c r="AD191" s="9" t="s">
        <v>66</v>
      </c>
    </row>
    <row r="192" spans="1:30" ht="47.25" x14ac:dyDescent="0.25">
      <c r="A192" s="4" t="s">
        <v>1517</v>
      </c>
      <c r="B192" s="5" t="s">
        <v>1665</v>
      </c>
      <c r="C192" s="6">
        <v>44625</v>
      </c>
      <c r="D192" s="37" t="s">
        <v>35</v>
      </c>
      <c r="E192" s="5"/>
      <c r="F192" s="9"/>
      <c r="G192" s="6">
        <v>44645</v>
      </c>
      <c r="H192" s="37" t="s">
        <v>2055</v>
      </c>
      <c r="I192" s="9" t="s">
        <v>585</v>
      </c>
      <c r="J192" s="9" t="s">
        <v>1433</v>
      </c>
      <c r="K192" s="10">
        <v>47133191.100000001</v>
      </c>
      <c r="L192" s="36">
        <f t="shared" si="29"/>
        <v>47133191.100000001</v>
      </c>
      <c r="M192" s="36">
        <f t="shared" si="29"/>
        <v>47133191.100000001</v>
      </c>
      <c r="N192" s="9" t="s">
        <v>2042</v>
      </c>
      <c r="O192" s="9" t="s">
        <v>631</v>
      </c>
      <c r="P192" s="37" t="s">
        <v>41</v>
      </c>
      <c r="Q192" s="68"/>
      <c r="R192" s="36">
        <f>K192/T192</f>
        <v>65.850000000000009</v>
      </c>
      <c r="S192" s="10">
        <f t="shared" si="20"/>
        <v>0</v>
      </c>
      <c r="T192" s="10">
        <f t="shared" si="28"/>
        <v>715766</v>
      </c>
      <c r="U192" s="10">
        <v>715766</v>
      </c>
      <c r="V192" s="10"/>
      <c r="W192" s="10"/>
      <c r="X192" s="10" t="e">
        <f t="shared" si="21"/>
        <v>#DIV/0!</v>
      </c>
      <c r="Y192" s="10" t="e">
        <f t="shared" si="22"/>
        <v>#DIV/0!</v>
      </c>
      <c r="Z192" s="9"/>
      <c r="AA192" s="6">
        <v>44666</v>
      </c>
      <c r="AB192" s="6"/>
      <c r="AC192" s="6"/>
      <c r="AD192" s="9" t="s">
        <v>66</v>
      </c>
    </row>
    <row r="193" spans="1:30" ht="31.5" x14ac:dyDescent="0.25">
      <c r="A193" s="4" t="s">
        <v>1518</v>
      </c>
      <c r="B193" s="5" t="s">
        <v>1655</v>
      </c>
      <c r="C193" s="6">
        <v>44625</v>
      </c>
      <c r="D193" s="37" t="s">
        <v>35</v>
      </c>
      <c r="E193" s="5"/>
      <c r="F193" s="9"/>
      <c r="G193" s="6">
        <v>44648</v>
      </c>
      <c r="H193" s="37" t="s">
        <v>2151</v>
      </c>
      <c r="I193" s="9" t="s">
        <v>2045</v>
      </c>
      <c r="J193" s="9" t="s">
        <v>2152</v>
      </c>
      <c r="K193" s="10">
        <v>211894.27</v>
      </c>
      <c r="L193" s="36">
        <f t="shared" si="29"/>
        <v>211894.27</v>
      </c>
      <c r="M193" s="36">
        <f t="shared" si="29"/>
        <v>211894.27</v>
      </c>
      <c r="N193" s="9" t="s">
        <v>2046</v>
      </c>
      <c r="O193" s="9" t="s">
        <v>653</v>
      </c>
      <c r="P193" s="37" t="s">
        <v>41</v>
      </c>
      <c r="Q193" s="68"/>
      <c r="R193" s="36">
        <f>K193/T193</f>
        <v>1.3299999999999998</v>
      </c>
      <c r="S193" s="10">
        <f t="shared" si="20"/>
        <v>0</v>
      </c>
      <c r="T193" s="10">
        <f t="shared" si="28"/>
        <v>159319</v>
      </c>
      <c r="U193" s="10">
        <v>159319</v>
      </c>
      <c r="V193" s="10"/>
      <c r="W193" s="10"/>
      <c r="X193" s="10" t="e">
        <f t="shared" si="21"/>
        <v>#DIV/0!</v>
      </c>
      <c r="Y193" s="10" t="e">
        <f t="shared" si="22"/>
        <v>#DIV/0!</v>
      </c>
      <c r="Z193" s="9"/>
      <c r="AA193" s="6">
        <v>44666</v>
      </c>
      <c r="AB193" s="6"/>
      <c r="AC193" s="6"/>
      <c r="AD193" s="9" t="s">
        <v>66</v>
      </c>
    </row>
    <row r="194" spans="1:30" ht="162.75" customHeight="1" x14ac:dyDescent="0.25">
      <c r="A194" s="4" t="s">
        <v>1610</v>
      </c>
      <c r="B194" s="5" t="s">
        <v>1611</v>
      </c>
      <c r="C194" s="6">
        <v>44629</v>
      </c>
      <c r="D194" s="37">
        <v>545</v>
      </c>
      <c r="E194" s="5"/>
      <c r="F194" s="8" t="s">
        <v>2297</v>
      </c>
      <c r="G194" s="6">
        <v>44656</v>
      </c>
      <c r="H194" s="37" t="s">
        <v>2298</v>
      </c>
      <c r="I194" s="9" t="s">
        <v>936</v>
      </c>
      <c r="J194" s="9" t="s">
        <v>1356</v>
      </c>
      <c r="K194" s="10">
        <v>477640663.5</v>
      </c>
      <c r="L194" s="36">
        <f t="shared" si="29"/>
        <v>477640663.5</v>
      </c>
      <c r="M194" s="36">
        <f t="shared" si="29"/>
        <v>477640663.5</v>
      </c>
      <c r="N194" s="9" t="s">
        <v>1427</v>
      </c>
      <c r="O194" s="9" t="s">
        <v>1428</v>
      </c>
      <c r="P194" s="37" t="s">
        <v>770</v>
      </c>
      <c r="Q194" s="68"/>
      <c r="R194" s="36">
        <f>K194/T194</f>
        <v>333082.75</v>
      </c>
      <c r="S194" s="10">
        <f t="shared" si="20"/>
        <v>0</v>
      </c>
      <c r="T194" s="10">
        <f t="shared" si="28"/>
        <v>1434</v>
      </c>
      <c r="U194" s="10">
        <v>1434</v>
      </c>
      <c r="V194" s="10"/>
      <c r="W194" s="10"/>
      <c r="X194" s="10" t="e">
        <f t="shared" si="21"/>
        <v>#DIV/0!</v>
      </c>
      <c r="Y194" s="10" t="e">
        <f t="shared" si="22"/>
        <v>#DIV/0!</v>
      </c>
      <c r="Z194" s="9" t="s">
        <v>2301</v>
      </c>
      <c r="AA194" s="6">
        <v>44682</v>
      </c>
      <c r="AB194" s="6"/>
      <c r="AC194" s="6"/>
      <c r="AD194" s="9" t="s">
        <v>66</v>
      </c>
    </row>
    <row r="195" spans="1:30" ht="75" x14ac:dyDescent="0.25">
      <c r="A195" s="4" t="s">
        <v>1692</v>
      </c>
      <c r="B195" s="5" t="s">
        <v>1664</v>
      </c>
      <c r="C195" s="6">
        <v>44629</v>
      </c>
      <c r="D195" s="37">
        <v>545</v>
      </c>
      <c r="E195" s="5"/>
      <c r="F195" s="8" t="s">
        <v>2300</v>
      </c>
      <c r="G195" s="6">
        <v>44656</v>
      </c>
      <c r="H195" s="37" t="s">
        <v>2299</v>
      </c>
      <c r="I195" s="9" t="s">
        <v>936</v>
      </c>
      <c r="J195" s="9" t="s">
        <v>1408</v>
      </c>
      <c r="K195" s="10">
        <v>350403053</v>
      </c>
      <c r="L195" s="36">
        <f t="shared" si="29"/>
        <v>350403053</v>
      </c>
      <c r="M195" s="36">
        <f t="shared" si="29"/>
        <v>350403053</v>
      </c>
      <c r="N195" s="9" t="s">
        <v>1427</v>
      </c>
      <c r="O195" s="9" t="s">
        <v>1428</v>
      </c>
      <c r="P195" s="37" t="s">
        <v>770</v>
      </c>
      <c r="Q195" s="68"/>
      <c r="R195" s="36">
        <f>K195/T195</f>
        <v>333082.75</v>
      </c>
      <c r="S195" s="10">
        <f t="shared" si="20"/>
        <v>0</v>
      </c>
      <c r="T195" s="10">
        <f t="shared" si="28"/>
        <v>1052</v>
      </c>
      <c r="U195" s="10">
        <v>1052</v>
      </c>
      <c r="V195" s="10"/>
      <c r="W195" s="10"/>
      <c r="X195" s="10" t="e">
        <f t="shared" si="21"/>
        <v>#DIV/0!</v>
      </c>
      <c r="Y195" s="10" t="e">
        <f t="shared" si="22"/>
        <v>#DIV/0!</v>
      </c>
      <c r="Z195" s="9" t="s">
        <v>2043</v>
      </c>
      <c r="AA195" s="6">
        <v>44727</v>
      </c>
      <c r="AB195" s="6"/>
      <c r="AC195" s="6"/>
      <c r="AD195" s="9" t="s">
        <v>66</v>
      </c>
    </row>
    <row r="196" spans="1:30" ht="75" x14ac:dyDescent="0.25">
      <c r="A196" s="4" t="s">
        <v>1691</v>
      </c>
      <c r="B196" s="5" t="s">
        <v>1663</v>
      </c>
      <c r="C196" s="6">
        <v>44629</v>
      </c>
      <c r="D196" s="37" t="s">
        <v>1488</v>
      </c>
      <c r="E196" s="5"/>
      <c r="F196" s="8" t="s">
        <v>2227</v>
      </c>
      <c r="G196" s="6">
        <v>44652</v>
      </c>
      <c r="H196" s="37" t="s">
        <v>2228</v>
      </c>
      <c r="I196" s="9" t="s">
        <v>1252</v>
      </c>
      <c r="J196" s="9" t="s">
        <v>1484</v>
      </c>
      <c r="K196" s="10">
        <v>12258811.35</v>
      </c>
      <c r="L196" s="36">
        <f t="shared" si="29"/>
        <v>12258811.35</v>
      </c>
      <c r="M196" s="36">
        <f t="shared" si="29"/>
        <v>12258811.35</v>
      </c>
      <c r="N196" s="9" t="s">
        <v>2238</v>
      </c>
      <c r="O196" s="9" t="s">
        <v>2239</v>
      </c>
      <c r="P196" s="37" t="s">
        <v>770</v>
      </c>
      <c r="Q196" s="68"/>
      <c r="R196" s="36">
        <f>K196/T196</f>
        <v>134.13</v>
      </c>
      <c r="S196" s="10">
        <f t="shared" ref="S196:S259" si="30">R196*Q196</f>
        <v>0</v>
      </c>
      <c r="T196" s="10">
        <f t="shared" si="28"/>
        <v>91395</v>
      </c>
      <c r="U196" s="10">
        <v>26400</v>
      </c>
      <c r="V196" s="10">
        <v>64995</v>
      </c>
      <c r="W196" s="10"/>
      <c r="X196" s="10" t="e">
        <f t="shared" ref="X196:X259" si="31">T196/Q196</f>
        <v>#DIV/0!</v>
      </c>
      <c r="Y196" s="10" t="e">
        <f t="shared" ref="Y196:Y259" si="32">_xlfn.CEILING.MATH(X196)</f>
        <v>#DIV/0!</v>
      </c>
      <c r="Z196" s="9"/>
      <c r="AA196" s="6">
        <v>44743</v>
      </c>
      <c r="AB196" s="6">
        <v>44835</v>
      </c>
      <c r="AC196" s="6"/>
      <c r="AD196" s="9" t="s">
        <v>66</v>
      </c>
    </row>
    <row r="197" spans="1:30" ht="126" x14ac:dyDescent="0.25">
      <c r="A197" s="4" t="s">
        <v>1690</v>
      </c>
      <c r="B197" s="5" t="s">
        <v>1662</v>
      </c>
      <c r="C197" s="6">
        <v>44629</v>
      </c>
      <c r="D197" s="37" t="s">
        <v>1488</v>
      </c>
      <c r="E197" s="5" t="s">
        <v>604</v>
      </c>
      <c r="F197" s="9" t="s">
        <v>604</v>
      </c>
      <c r="G197" s="6" t="s">
        <v>604</v>
      </c>
      <c r="H197" s="37" t="s">
        <v>604</v>
      </c>
      <c r="I197" s="9" t="s">
        <v>604</v>
      </c>
      <c r="J197" s="9" t="s">
        <v>1482</v>
      </c>
      <c r="K197" s="10"/>
      <c r="L197" s="36">
        <f t="shared" si="29"/>
        <v>0</v>
      </c>
      <c r="M197" s="36">
        <f t="shared" si="29"/>
        <v>0</v>
      </c>
      <c r="N197" s="9"/>
      <c r="O197" s="9"/>
      <c r="P197" s="37"/>
      <c r="Q197" s="68"/>
      <c r="R197" s="36" t="e">
        <f>K197/T197</f>
        <v>#DIV/0!</v>
      </c>
      <c r="S197" s="10" t="e">
        <f t="shared" si="30"/>
        <v>#DIV/0!</v>
      </c>
      <c r="T197" s="10">
        <f t="shared" si="28"/>
        <v>0</v>
      </c>
      <c r="U197" s="10"/>
      <c r="V197" s="10"/>
      <c r="W197" s="10"/>
      <c r="X197" s="10" t="e">
        <f t="shared" si="31"/>
        <v>#DIV/0!</v>
      </c>
      <c r="Y197" s="10" t="e">
        <f t="shared" si="32"/>
        <v>#DIV/0!</v>
      </c>
      <c r="Z197" s="9"/>
      <c r="AA197" s="6"/>
      <c r="AB197" s="6"/>
      <c r="AC197" s="6"/>
      <c r="AD197" s="9"/>
    </row>
    <row r="198" spans="1:30" ht="75" x14ac:dyDescent="0.25">
      <c r="A198" s="4" t="s">
        <v>1689</v>
      </c>
      <c r="B198" s="5" t="s">
        <v>1661</v>
      </c>
      <c r="C198" s="6">
        <v>44629</v>
      </c>
      <c r="D198" s="37" t="s">
        <v>35</v>
      </c>
      <c r="E198" s="5"/>
      <c r="F198" s="8" t="s">
        <v>2224</v>
      </c>
      <c r="G198" s="6">
        <v>44650</v>
      </c>
      <c r="H198" s="5" t="s">
        <v>2225</v>
      </c>
      <c r="I198" s="9" t="s">
        <v>76</v>
      </c>
      <c r="J198" s="9" t="s">
        <v>1434</v>
      </c>
      <c r="K198" s="10">
        <v>15237750</v>
      </c>
      <c r="L198" s="36">
        <f t="shared" si="29"/>
        <v>15237750</v>
      </c>
      <c r="M198" s="36">
        <f t="shared" si="29"/>
        <v>15237750</v>
      </c>
      <c r="N198" s="9" t="s">
        <v>2226</v>
      </c>
      <c r="O198" s="9" t="s">
        <v>631</v>
      </c>
      <c r="P198" s="37" t="s">
        <v>41</v>
      </c>
      <c r="Q198" s="68"/>
      <c r="R198" s="36">
        <f>K198/T198</f>
        <v>275</v>
      </c>
      <c r="S198" s="10">
        <f t="shared" si="30"/>
        <v>0</v>
      </c>
      <c r="T198" s="10">
        <f t="shared" si="28"/>
        <v>55410</v>
      </c>
      <c r="U198" s="10">
        <v>55410</v>
      </c>
      <c r="V198" s="10"/>
      <c r="W198" s="10"/>
      <c r="X198" s="10" t="e">
        <f t="shared" si="31"/>
        <v>#DIV/0!</v>
      </c>
      <c r="Y198" s="10" t="e">
        <f t="shared" si="32"/>
        <v>#DIV/0!</v>
      </c>
      <c r="Z198" s="9"/>
      <c r="AA198" s="6">
        <v>44727</v>
      </c>
      <c r="AB198" s="6"/>
      <c r="AC198" s="6"/>
      <c r="AD198" s="9" t="s">
        <v>66</v>
      </c>
    </row>
    <row r="199" spans="1:30" ht="189" x14ac:dyDescent="0.25">
      <c r="A199" s="4" t="s">
        <v>1688</v>
      </c>
      <c r="B199" s="5" t="s">
        <v>1660</v>
      </c>
      <c r="C199" s="6">
        <v>44629</v>
      </c>
      <c r="D199" s="37" t="s">
        <v>1488</v>
      </c>
      <c r="E199" s="5"/>
      <c r="F199" s="8" t="s">
        <v>2240</v>
      </c>
      <c r="G199" s="6">
        <v>44652</v>
      </c>
      <c r="H199" s="5" t="s">
        <v>2241</v>
      </c>
      <c r="I199" s="9" t="s">
        <v>1530</v>
      </c>
      <c r="J199" s="9" t="s">
        <v>1429</v>
      </c>
      <c r="K199" s="10">
        <v>53021375.68</v>
      </c>
      <c r="L199" s="36">
        <f t="shared" si="29"/>
        <v>53021375.68</v>
      </c>
      <c r="M199" s="36">
        <f t="shared" si="29"/>
        <v>53021375.68</v>
      </c>
      <c r="N199" s="9" t="s">
        <v>2244</v>
      </c>
      <c r="O199" s="9" t="s">
        <v>2243</v>
      </c>
      <c r="P199" s="37" t="s">
        <v>41</v>
      </c>
      <c r="Q199" s="68"/>
      <c r="R199" s="36">
        <f>K199/T199</f>
        <v>298.49</v>
      </c>
      <c r="S199" s="10">
        <f t="shared" si="30"/>
        <v>0</v>
      </c>
      <c r="T199" s="10">
        <f t="shared" si="28"/>
        <v>177632</v>
      </c>
      <c r="U199" s="10">
        <v>89000</v>
      </c>
      <c r="V199" s="10">
        <v>88632</v>
      </c>
      <c r="W199" s="10"/>
      <c r="X199" s="10" t="e">
        <f t="shared" si="31"/>
        <v>#DIV/0!</v>
      </c>
      <c r="Y199" s="10" t="e">
        <f t="shared" si="32"/>
        <v>#DIV/0!</v>
      </c>
      <c r="Z199" s="9"/>
      <c r="AA199" s="6">
        <v>44743</v>
      </c>
      <c r="AB199" s="6">
        <v>44805</v>
      </c>
      <c r="AC199" s="6"/>
      <c r="AD199" s="9" t="s">
        <v>66</v>
      </c>
    </row>
    <row r="200" spans="1:30" ht="157.5" x14ac:dyDescent="0.25">
      <c r="A200" s="4" t="s">
        <v>1687</v>
      </c>
      <c r="B200" s="5" t="s">
        <v>1602</v>
      </c>
      <c r="C200" s="6">
        <v>44629</v>
      </c>
      <c r="D200" s="37">
        <v>545</v>
      </c>
      <c r="E200" s="5"/>
      <c r="F200" s="8" t="s">
        <v>2273</v>
      </c>
      <c r="G200" s="6">
        <v>44655</v>
      </c>
      <c r="H200" s="7" t="s">
        <v>2276</v>
      </c>
      <c r="I200" s="9" t="s">
        <v>936</v>
      </c>
      <c r="J200" s="9" t="s">
        <v>1357</v>
      </c>
      <c r="K200" s="10">
        <v>297775978.5</v>
      </c>
      <c r="L200" s="36">
        <f t="shared" si="29"/>
        <v>297775978.5</v>
      </c>
      <c r="M200" s="36">
        <f t="shared" si="29"/>
        <v>297775978.5</v>
      </c>
      <c r="N200" s="9" t="s">
        <v>1427</v>
      </c>
      <c r="O200" s="9" t="s">
        <v>1428</v>
      </c>
      <c r="P200" s="37" t="s">
        <v>770</v>
      </c>
      <c r="Q200" s="68"/>
      <c r="R200" s="36">
        <f>K200/T200</f>
        <v>333082.75</v>
      </c>
      <c r="S200" s="10">
        <f t="shared" si="30"/>
        <v>0</v>
      </c>
      <c r="T200" s="10">
        <f t="shared" si="28"/>
        <v>894</v>
      </c>
      <c r="U200" s="10">
        <v>894</v>
      </c>
      <c r="V200" s="10"/>
      <c r="W200" s="10"/>
      <c r="X200" s="10" t="e">
        <f t="shared" si="31"/>
        <v>#DIV/0!</v>
      </c>
      <c r="Y200" s="10" t="e">
        <f t="shared" si="32"/>
        <v>#DIV/0!</v>
      </c>
      <c r="Z200" s="9" t="s">
        <v>2274</v>
      </c>
      <c r="AA200" s="6">
        <v>44701</v>
      </c>
      <c r="AB200" s="6"/>
      <c r="AC200" s="6"/>
      <c r="AD200" s="9" t="s">
        <v>66</v>
      </c>
    </row>
    <row r="201" spans="1:30" ht="78.75" x14ac:dyDescent="0.25">
      <c r="A201" s="4" t="s">
        <v>1686</v>
      </c>
      <c r="B201" s="5" t="s">
        <v>1659</v>
      </c>
      <c r="C201" s="6">
        <v>44629</v>
      </c>
      <c r="D201" s="37" t="s">
        <v>1488</v>
      </c>
      <c r="E201" s="5"/>
      <c r="F201" s="8" t="s">
        <v>2275</v>
      </c>
      <c r="G201" s="6">
        <v>44655</v>
      </c>
      <c r="H201" s="37" t="s">
        <v>2278</v>
      </c>
      <c r="I201" s="9" t="s">
        <v>2250</v>
      </c>
      <c r="J201" s="9" t="s">
        <v>1495</v>
      </c>
      <c r="K201" s="10">
        <v>8533000.3200000003</v>
      </c>
      <c r="L201" s="36">
        <f t="shared" si="29"/>
        <v>8533000.3200000003</v>
      </c>
      <c r="M201" s="36">
        <f t="shared" si="29"/>
        <v>8533000.3200000003</v>
      </c>
      <c r="N201" s="9" t="s">
        <v>2279</v>
      </c>
      <c r="O201" s="9" t="s">
        <v>2280</v>
      </c>
      <c r="P201" s="37" t="s">
        <v>770</v>
      </c>
      <c r="Q201" s="68"/>
      <c r="R201" s="36">
        <f>K201/T201</f>
        <v>93.86</v>
      </c>
      <c r="S201" s="10">
        <f t="shared" si="30"/>
        <v>0</v>
      </c>
      <c r="T201" s="10">
        <f t="shared" si="28"/>
        <v>90912</v>
      </c>
      <c r="U201" s="10">
        <v>90912</v>
      </c>
      <c r="V201" s="10"/>
      <c r="W201" s="10"/>
      <c r="X201" s="10" t="e">
        <f t="shared" si="31"/>
        <v>#DIV/0!</v>
      </c>
      <c r="Y201" s="10" t="e">
        <f t="shared" si="32"/>
        <v>#DIV/0!</v>
      </c>
      <c r="Z201" s="9"/>
      <c r="AA201" s="6">
        <v>44743</v>
      </c>
      <c r="AB201" s="6"/>
      <c r="AC201" s="6"/>
      <c r="AD201" s="9" t="s">
        <v>66</v>
      </c>
    </row>
    <row r="202" spans="1:30" ht="126" x14ac:dyDescent="0.25">
      <c r="A202" s="4" t="s">
        <v>1685</v>
      </c>
      <c r="B202" s="5" t="s">
        <v>1658</v>
      </c>
      <c r="C202" s="6">
        <v>44629</v>
      </c>
      <c r="D202" s="37" t="s">
        <v>1488</v>
      </c>
      <c r="E202" s="5"/>
      <c r="F202" s="8" t="s">
        <v>2245</v>
      </c>
      <c r="G202" s="6">
        <v>44652</v>
      </c>
      <c r="H202" s="37" t="s">
        <v>2242</v>
      </c>
      <c r="I202" s="9" t="s">
        <v>1530</v>
      </c>
      <c r="J202" s="9" t="s">
        <v>1481</v>
      </c>
      <c r="K202" s="10">
        <v>58225539.009999998</v>
      </c>
      <c r="L202" s="36">
        <f t="shared" si="29"/>
        <v>58225539.009999998</v>
      </c>
      <c r="M202" s="36">
        <f t="shared" si="29"/>
        <v>58225539.009999998</v>
      </c>
      <c r="N202" s="9" t="s">
        <v>2247</v>
      </c>
      <c r="O202" s="9" t="s">
        <v>2248</v>
      </c>
      <c r="P202" s="37" t="s">
        <v>41</v>
      </c>
      <c r="Q202" s="68"/>
      <c r="R202" s="36">
        <f>K202/T202</f>
        <v>397.99</v>
      </c>
      <c r="S202" s="10">
        <f t="shared" si="30"/>
        <v>0</v>
      </c>
      <c r="T202" s="10">
        <f t="shared" si="28"/>
        <v>146299</v>
      </c>
      <c r="U202" s="10">
        <v>75000</v>
      </c>
      <c r="V202" s="10">
        <v>71299</v>
      </c>
      <c r="W202" s="10"/>
      <c r="X202" s="10" t="e">
        <f t="shared" si="31"/>
        <v>#DIV/0!</v>
      </c>
      <c r="Y202" s="10" t="e">
        <f t="shared" si="32"/>
        <v>#DIV/0!</v>
      </c>
      <c r="Z202" s="9"/>
      <c r="AA202" s="6">
        <v>44743</v>
      </c>
      <c r="AB202" s="6">
        <v>44805</v>
      </c>
      <c r="AC202" s="6"/>
      <c r="AD202" s="9" t="s">
        <v>66</v>
      </c>
    </row>
    <row r="203" spans="1:30" ht="141.75" x14ac:dyDescent="0.25">
      <c r="A203" s="4" t="s">
        <v>1684</v>
      </c>
      <c r="B203" s="5" t="s">
        <v>1601</v>
      </c>
      <c r="C203" s="6">
        <v>44629</v>
      </c>
      <c r="D203" s="37">
        <v>545</v>
      </c>
      <c r="E203" s="5"/>
      <c r="F203" s="8" t="s">
        <v>2281</v>
      </c>
      <c r="G203" s="6">
        <v>44655</v>
      </c>
      <c r="H203" s="37" t="s">
        <v>2277</v>
      </c>
      <c r="I203" s="9" t="s">
        <v>936</v>
      </c>
      <c r="J203" s="9" t="s">
        <v>1356</v>
      </c>
      <c r="K203" s="10">
        <v>298442144</v>
      </c>
      <c r="L203" s="36">
        <f t="shared" si="29"/>
        <v>298442144</v>
      </c>
      <c r="M203" s="36">
        <f t="shared" si="29"/>
        <v>298442144</v>
      </c>
      <c r="N203" s="9" t="s">
        <v>1427</v>
      </c>
      <c r="O203" s="9" t="s">
        <v>1428</v>
      </c>
      <c r="P203" s="37" t="s">
        <v>770</v>
      </c>
      <c r="Q203" s="68"/>
      <c r="R203" s="36">
        <f>K203/T203</f>
        <v>333082.75</v>
      </c>
      <c r="S203" s="10">
        <f t="shared" si="30"/>
        <v>0</v>
      </c>
      <c r="T203" s="10">
        <f t="shared" si="28"/>
        <v>896</v>
      </c>
      <c r="U203" s="10">
        <v>896</v>
      </c>
      <c r="V203" s="10"/>
      <c r="W203" s="10"/>
      <c r="X203" s="10" t="e">
        <f t="shared" si="31"/>
        <v>#DIV/0!</v>
      </c>
      <c r="Y203" s="10" t="e">
        <f t="shared" si="32"/>
        <v>#DIV/0!</v>
      </c>
      <c r="Z203" s="9" t="s">
        <v>2283</v>
      </c>
      <c r="AA203" s="6">
        <v>44701</v>
      </c>
      <c r="AB203" s="6"/>
      <c r="AC203" s="6"/>
      <c r="AD203" s="9" t="s">
        <v>66</v>
      </c>
    </row>
    <row r="204" spans="1:30" ht="94.5" x14ac:dyDescent="0.25">
      <c r="A204" s="4" t="s">
        <v>1683</v>
      </c>
      <c r="B204" s="5" t="s">
        <v>1657</v>
      </c>
      <c r="C204" s="6">
        <v>44629</v>
      </c>
      <c r="D204" s="37" t="s">
        <v>1488</v>
      </c>
      <c r="E204" s="5" t="s">
        <v>604</v>
      </c>
      <c r="F204" s="9" t="s">
        <v>604</v>
      </c>
      <c r="G204" s="6" t="s">
        <v>604</v>
      </c>
      <c r="H204" s="37" t="s">
        <v>604</v>
      </c>
      <c r="I204" s="9" t="s">
        <v>604</v>
      </c>
      <c r="J204" s="9" t="s">
        <v>1391</v>
      </c>
      <c r="K204" s="10" t="s">
        <v>604</v>
      </c>
      <c r="L204" s="36" t="str">
        <f t="shared" si="29"/>
        <v>нет заявок</v>
      </c>
      <c r="M204" s="36" t="str">
        <f t="shared" si="29"/>
        <v>нет заявок</v>
      </c>
      <c r="N204" s="9"/>
      <c r="O204" s="9"/>
      <c r="P204" s="37"/>
      <c r="Q204" s="68"/>
      <c r="R204" s="36" t="e">
        <f>K204/T204</f>
        <v>#VALUE!</v>
      </c>
      <c r="S204" s="10" t="e">
        <f t="shared" si="30"/>
        <v>#VALUE!</v>
      </c>
      <c r="T204" s="10">
        <f t="shared" si="28"/>
        <v>0</v>
      </c>
      <c r="U204" s="10"/>
      <c r="V204" s="10"/>
      <c r="W204" s="10"/>
      <c r="X204" s="10" t="e">
        <f t="shared" si="31"/>
        <v>#DIV/0!</v>
      </c>
      <c r="Y204" s="10" t="e">
        <f t="shared" si="32"/>
        <v>#DIV/0!</v>
      </c>
      <c r="Z204" s="9"/>
      <c r="AA204" s="6"/>
      <c r="AB204" s="6"/>
      <c r="AC204" s="6"/>
      <c r="AD204" s="9"/>
    </row>
    <row r="205" spans="1:30" ht="110.25" x14ac:dyDescent="0.25">
      <c r="A205" s="4" t="s">
        <v>1609</v>
      </c>
      <c r="B205" s="5" t="s">
        <v>1600</v>
      </c>
      <c r="C205" s="6">
        <v>44629</v>
      </c>
      <c r="D205" s="37">
        <v>545</v>
      </c>
      <c r="E205" s="5"/>
      <c r="F205" s="8" t="s">
        <v>2206</v>
      </c>
      <c r="G205" s="6">
        <v>44649</v>
      </c>
      <c r="H205" s="5" t="s">
        <v>2207</v>
      </c>
      <c r="I205" s="9" t="s">
        <v>936</v>
      </c>
      <c r="J205" s="9" t="s">
        <v>1356</v>
      </c>
      <c r="K205" s="10">
        <v>293778985.5</v>
      </c>
      <c r="L205" s="36">
        <f t="shared" si="29"/>
        <v>293778985.5</v>
      </c>
      <c r="M205" s="36">
        <f t="shared" si="29"/>
        <v>293778985.5</v>
      </c>
      <c r="N205" s="9" t="s">
        <v>1427</v>
      </c>
      <c r="O205" s="9" t="s">
        <v>1428</v>
      </c>
      <c r="P205" s="37" t="s">
        <v>770</v>
      </c>
      <c r="Q205" s="68"/>
      <c r="R205" s="36">
        <f>K205/T205</f>
        <v>333082.75</v>
      </c>
      <c r="S205" s="10">
        <f t="shared" si="30"/>
        <v>0</v>
      </c>
      <c r="T205" s="10">
        <f t="shared" si="28"/>
        <v>882</v>
      </c>
      <c r="U205" s="10">
        <v>882</v>
      </c>
      <c r="V205" s="10"/>
      <c r="W205" s="10"/>
      <c r="X205" s="10" t="e">
        <f t="shared" si="31"/>
        <v>#DIV/0!</v>
      </c>
      <c r="Y205" s="10" t="e">
        <f t="shared" si="32"/>
        <v>#DIV/0!</v>
      </c>
      <c r="Z205" s="9" t="s">
        <v>2208</v>
      </c>
      <c r="AA205" s="6">
        <v>44666</v>
      </c>
      <c r="AB205" s="6"/>
      <c r="AC205" s="6"/>
      <c r="AD205" s="9" t="s">
        <v>66</v>
      </c>
    </row>
    <row r="206" spans="1:30" ht="220.5" x14ac:dyDescent="0.25">
      <c r="A206" s="4" t="s">
        <v>1682</v>
      </c>
      <c r="B206" s="5" t="s">
        <v>1599</v>
      </c>
      <c r="C206" s="6">
        <v>44629</v>
      </c>
      <c r="D206" s="37" t="s">
        <v>1488</v>
      </c>
      <c r="E206" s="5"/>
      <c r="F206" s="8" t="s">
        <v>2249</v>
      </c>
      <c r="G206" s="6">
        <v>44652</v>
      </c>
      <c r="H206" s="37" t="s">
        <v>2246</v>
      </c>
      <c r="I206" s="9" t="s">
        <v>2250</v>
      </c>
      <c r="J206" s="9" t="s">
        <v>1483</v>
      </c>
      <c r="K206" s="10">
        <v>179630600</v>
      </c>
      <c r="L206" s="36">
        <f t="shared" si="29"/>
        <v>179630600</v>
      </c>
      <c r="M206" s="36">
        <f t="shared" si="29"/>
        <v>179630600</v>
      </c>
      <c r="N206" s="9" t="s">
        <v>2251</v>
      </c>
      <c r="O206" s="9" t="s">
        <v>2252</v>
      </c>
      <c r="P206" s="37" t="s">
        <v>41</v>
      </c>
      <c r="Q206" s="68"/>
      <c r="R206" s="36">
        <f>K206/T206</f>
        <v>200</v>
      </c>
      <c r="S206" s="10">
        <f t="shared" si="30"/>
        <v>0</v>
      </c>
      <c r="T206" s="10">
        <f t="shared" si="28"/>
        <v>898153</v>
      </c>
      <c r="U206" s="10">
        <v>450000</v>
      </c>
      <c r="V206" s="10">
        <v>448153</v>
      </c>
      <c r="W206" s="10"/>
      <c r="X206" s="10" t="e">
        <f t="shared" si="31"/>
        <v>#DIV/0!</v>
      </c>
      <c r="Y206" s="10" t="e">
        <f t="shared" si="32"/>
        <v>#DIV/0!</v>
      </c>
      <c r="Z206" s="9"/>
      <c r="AA206" s="6">
        <v>44743</v>
      </c>
      <c r="AB206" s="6">
        <v>44805</v>
      </c>
      <c r="AC206" s="6"/>
      <c r="AD206" s="9" t="s">
        <v>66</v>
      </c>
    </row>
    <row r="207" spans="1:30" ht="157.5" x14ac:dyDescent="0.25">
      <c r="A207" s="4" t="s">
        <v>1607</v>
      </c>
      <c r="B207" s="5" t="s">
        <v>1654</v>
      </c>
      <c r="C207" s="6">
        <v>44630</v>
      </c>
      <c r="D207" s="37">
        <v>545</v>
      </c>
      <c r="E207" s="5"/>
      <c r="F207" s="8" t="s">
        <v>2284</v>
      </c>
      <c r="G207" s="6">
        <v>44655</v>
      </c>
      <c r="H207" s="5" t="s">
        <v>2282</v>
      </c>
      <c r="I207" s="9" t="s">
        <v>936</v>
      </c>
      <c r="J207" s="9" t="s">
        <v>1408</v>
      </c>
      <c r="K207" s="10">
        <v>299774475</v>
      </c>
      <c r="L207" s="36">
        <f t="shared" si="29"/>
        <v>299774475</v>
      </c>
      <c r="M207" s="36">
        <f t="shared" si="29"/>
        <v>299774475</v>
      </c>
      <c r="N207" s="9" t="s">
        <v>1427</v>
      </c>
      <c r="O207" s="9" t="s">
        <v>1428</v>
      </c>
      <c r="P207" s="37" t="s">
        <v>770</v>
      </c>
      <c r="Q207" s="68"/>
      <c r="R207" s="36">
        <f>K207/T207</f>
        <v>333082.75</v>
      </c>
      <c r="S207" s="10">
        <f t="shared" si="30"/>
        <v>0</v>
      </c>
      <c r="T207" s="10">
        <f t="shared" si="28"/>
        <v>900</v>
      </c>
      <c r="U207" s="10">
        <v>900</v>
      </c>
      <c r="V207" s="10"/>
      <c r="W207" s="10"/>
      <c r="X207" s="10" t="e">
        <f t="shared" si="31"/>
        <v>#DIV/0!</v>
      </c>
      <c r="Y207" s="10" t="e">
        <f t="shared" si="32"/>
        <v>#DIV/0!</v>
      </c>
      <c r="Z207" s="9" t="s">
        <v>2286</v>
      </c>
      <c r="AA207" s="6">
        <v>44701</v>
      </c>
      <c r="AB207" s="6"/>
      <c r="AC207" s="6"/>
      <c r="AD207" s="9" t="s">
        <v>66</v>
      </c>
    </row>
    <row r="208" spans="1:30" ht="31.5" x14ac:dyDescent="0.25">
      <c r="A208" s="4" t="s">
        <v>1681</v>
      </c>
      <c r="B208" s="5" t="s">
        <v>1653</v>
      </c>
      <c r="C208" s="6">
        <v>44630</v>
      </c>
      <c r="D208" s="37" t="s">
        <v>1488</v>
      </c>
      <c r="E208" s="5" t="s">
        <v>604</v>
      </c>
      <c r="F208" s="9" t="s">
        <v>604</v>
      </c>
      <c r="G208" s="6" t="s">
        <v>604</v>
      </c>
      <c r="H208" s="37" t="s">
        <v>604</v>
      </c>
      <c r="I208" s="9" t="s">
        <v>604</v>
      </c>
      <c r="J208" s="9" t="s">
        <v>1486</v>
      </c>
      <c r="K208" s="10"/>
      <c r="L208" s="36">
        <f t="shared" si="29"/>
        <v>0</v>
      </c>
      <c r="M208" s="36">
        <f t="shared" si="29"/>
        <v>0</v>
      </c>
      <c r="N208" s="9"/>
      <c r="O208" s="9"/>
      <c r="P208" s="37"/>
      <c r="Q208" s="68"/>
      <c r="R208" s="36">
        <f>K208/T208</f>
        <v>0</v>
      </c>
      <c r="S208" s="10">
        <f t="shared" si="30"/>
        <v>0</v>
      </c>
      <c r="T208" s="10">
        <f t="shared" si="28"/>
        <v>20908313</v>
      </c>
      <c r="U208" s="10">
        <v>20908313</v>
      </c>
      <c r="V208" s="10"/>
      <c r="W208" s="10"/>
      <c r="X208" s="10" t="e">
        <f t="shared" si="31"/>
        <v>#DIV/0!</v>
      </c>
      <c r="Y208" s="10" t="e">
        <f t="shared" si="32"/>
        <v>#DIV/0!</v>
      </c>
      <c r="Z208" s="9"/>
      <c r="AA208" s="6"/>
      <c r="AB208" s="6"/>
      <c r="AC208" s="6"/>
      <c r="AD208" s="9"/>
    </row>
    <row r="209" spans="1:30" ht="78.75" x14ac:dyDescent="0.25">
      <c r="A209" s="4" t="s">
        <v>1680</v>
      </c>
      <c r="B209" s="5" t="s">
        <v>1652</v>
      </c>
      <c r="C209" s="6">
        <v>44630</v>
      </c>
      <c r="D209" s="37">
        <v>1688</v>
      </c>
      <c r="E209" s="5"/>
      <c r="F209" s="8" t="s">
        <v>2210</v>
      </c>
      <c r="G209" s="6">
        <v>44649</v>
      </c>
      <c r="H209" s="37" t="s">
        <v>2209</v>
      </c>
      <c r="I209" s="9" t="s">
        <v>1162</v>
      </c>
      <c r="J209" s="9" t="s">
        <v>1485</v>
      </c>
      <c r="K209" s="10">
        <v>12906013.050000001</v>
      </c>
      <c r="L209" s="36">
        <f t="shared" si="29"/>
        <v>12906013.050000001</v>
      </c>
      <c r="M209" s="36">
        <f t="shared" si="29"/>
        <v>12906013.050000001</v>
      </c>
      <c r="N209" s="9" t="s">
        <v>2211</v>
      </c>
      <c r="O209" s="9" t="s">
        <v>667</v>
      </c>
      <c r="P209" s="37" t="s">
        <v>555</v>
      </c>
      <c r="Q209" s="68"/>
      <c r="R209" s="36">
        <f>K209/T209</f>
        <v>44.45</v>
      </c>
      <c r="S209" s="10">
        <f t="shared" si="30"/>
        <v>0</v>
      </c>
      <c r="T209" s="10">
        <f t="shared" si="28"/>
        <v>290349</v>
      </c>
      <c r="U209" s="10">
        <v>290349</v>
      </c>
      <c r="V209" s="10"/>
      <c r="W209" s="10"/>
      <c r="X209" s="10" t="e">
        <f t="shared" si="31"/>
        <v>#DIV/0!</v>
      </c>
      <c r="Y209" s="10" t="e">
        <f t="shared" si="32"/>
        <v>#DIV/0!</v>
      </c>
      <c r="Z209" s="9"/>
      <c r="AA209" s="6">
        <v>44682</v>
      </c>
      <c r="AB209" s="6"/>
      <c r="AC209" s="6"/>
      <c r="AD209" s="9" t="s">
        <v>66</v>
      </c>
    </row>
    <row r="210" spans="1:30" ht="78.75" x14ac:dyDescent="0.25">
      <c r="A210" s="4" t="s">
        <v>1608</v>
      </c>
      <c r="B210" s="5" t="s">
        <v>1651</v>
      </c>
      <c r="C210" s="6">
        <v>44630</v>
      </c>
      <c r="D210" s="11">
        <v>545</v>
      </c>
      <c r="E210" s="6"/>
      <c r="F210" s="25" t="s">
        <v>2212</v>
      </c>
      <c r="G210" s="6">
        <v>44649</v>
      </c>
      <c r="H210" s="5" t="s">
        <v>2213</v>
      </c>
      <c r="I210" s="11" t="s">
        <v>936</v>
      </c>
      <c r="J210" s="9" t="s">
        <v>1408</v>
      </c>
      <c r="K210" s="10">
        <v>299774475</v>
      </c>
      <c r="L210" s="36">
        <f t="shared" ref="L210:M229" si="33">K210</f>
        <v>299774475</v>
      </c>
      <c r="M210" s="36">
        <f t="shared" si="33"/>
        <v>299774475</v>
      </c>
      <c r="N210" s="9" t="s">
        <v>1427</v>
      </c>
      <c r="O210" s="9" t="s">
        <v>1428</v>
      </c>
      <c r="P210" s="37" t="s">
        <v>770</v>
      </c>
      <c r="Q210" s="78"/>
      <c r="R210" s="36">
        <f>K210/T210</f>
        <v>333082.75</v>
      </c>
      <c r="S210" s="10">
        <f t="shared" si="30"/>
        <v>0</v>
      </c>
      <c r="T210" s="36">
        <f t="shared" si="28"/>
        <v>900</v>
      </c>
      <c r="U210" s="36">
        <v>900</v>
      </c>
      <c r="V210" s="37"/>
      <c r="W210" s="37"/>
      <c r="X210" s="10" t="e">
        <f t="shared" si="31"/>
        <v>#DIV/0!</v>
      </c>
      <c r="Y210" s="10" t="e">
        <f t="shared" si="32"/>
        <v>#DIV/0!</v>
      </c>
      <c r="Z210" s="9" t="s">
        <v>2215</v>
      </c>
      <c r="AA210" s="6">
        <v>44666</v>
      </c>
      <c r="AB210" s="6"/>
      <c r="AC210" s="6"/>
      <c r="AD210" s="9" t="s">
        <v>66</v>
      </c>
    </row>
    <row r="211" spans="1:30" ht="141.75" customHeight="1" x14ac:dyDescent="0.25">
      <c r="A211" s="4" t="s">
        <v>1605</v>
      </c>
      <c r="B211" s="5" t="s">
        <v>1679</v>
      </c>
      <c r="C211" s="6">
        <v>44630</v>
      </c>
      <c r="D211" s="37">
        <v>545</v>
      </c>
      <c r="E211" s="5"/>
      <c r="F211" s="8" t="s">
        <v>2287</v>
      </c>
      <c r="G211" s="6">
        <v>44655</v>
      </c>
      <c r="H211" s="5" t="s">
        <v>2285</v>
      </c>
      <c r="I211" s="9" t="s">
        <v>936</v>
      </c>
      <c r="J211" s="9" t="s">
        <v>1356</v>
      </c>
      <c r="K211" s="10">
        <v>288449661.5</v>
      </c>
      <c r="L211" s="36">
        <f t="shared" si="33"/>
        <v>288449661.5</v>
      </c>
      <c r="M211" s="36">
        <f t="shared" si="33"/>
        <v>288449661.5</v>
      </c>
      <c r="N211" s="9" t="s">
        <v>1427</v>
      </c>
      <c r="O211" s="9" t="s">
        <v>1428</v>
      </c>
      <c r="P211" s="37" t="s">
        <v>770</v>
      </c>
      <c r="Q211" s="68"/>
      <c r="R211" s="36">
        <f>K211/T211</f>
        <v>333082.75</v>
      </c>
      <c r="S211" s="10">
        <f t="shared" si="30"/>
        <v>0</v>
      </c>
      <c r="T211" s="10">
        <f t="shared" si="28"/>
        <v>866</v>
      </c>
      <c r="U211" s="10">
        <v>866</v>
      </c>
      <c r="V211" s="10"/>
      <c r="W211" s="10"/>
      <c r="X211" s="10" t="e">
        <f t="shared" si="31"/>
        <v>#DIV/0!</v>
      </c>
      <c r="Y211" s="10" t="e">
        <f t="shared" si="32"/>
        <v>#DIV/0!</v>
      </c>
      <c r="Z211" s="9" t="s">
        <v>2289</v>
      </c>
      <c r="AA211" s="6">
        <v>44666</v>
      </c>
      <c r="AB211" s="6"/>
      <c r="AC211" s="6"/>
      <c r="AD211" s="9" t="s">
        <v>66</v>
      </c>
    </row>
    <row r="212" spans="1:30" ht="148.5" customHeight="1" x14ac:dyDescent="0.25">
      <c r="A212" s="4" t="s">
        <v>1603</v>
      </c>
      <c r="B212" s="5" t="s">
        <v>1678</v>
      </c>
      <c r="C212" s="6">
        <v>44630</v>
      </c>
      <c r="D212" s="37">
        <v>545</v>
      </c>
      <c r="E212" s="5"/>
      <c r="F212" s="8" t="s">
        <v>2216</v>
      </c>
      <c r="G212" s="6">
        <v>44649</v>
      </c>
      <c r="H212" s="37" t="s">
        <v>2214</v>
      </c>
      <c r="I212" s="9" t="s">
        <v>936</v>
      </c>
      <c r="J212" s="9" t="s">
        <v>1356</v>
      </c>
      <c r="K212" s="10">
        <v>296443647.5</v>
      </c>
      <c r="L212" s="36">
        <f t="shared" si="33"/>
        <v>296443647.5</v>
      </c>
      <c r="M212" s="36">
        <f t="shared" si="33"/>
        <v>296443647.5</v>
      </c>
      <c r="N212" s="9" t="s">
        <v>1427</v>
      </c>
      <c r="O212" s="9" t="s">
        <v>1428</v>
      </c>
      <c r="P212" s="37" t="s">
        <v>770</v>
      </c>
      <c r="Q212" s="68"/>
      <c r="R212" s="36">
        <f>K212/T212</f>
        <v>333082.75</v>
      </c>
      <c r="S212" s="10">
        <f t="shared" si="30"/>
        <v>0</v>
      </c>
      <c r="T212" s="10">
        <f t="shared" ref="T212:T243" si="34">U212+V212+W212</f>
        <v>890</v>
      </c>
      <c r="U212" s="10">
        <v>890</v>
      </c>
      <c r="V212" s="10"/>
      <c r="W212" s="10"/>
      <c r="X212" s="10" t="e">
        <f t="shared" si="31"/>
        <v>#DIV/0!</v>
      </c>
      <c r="Y212" s="10" t="e">
        <f t="shared" si="32"/>
        <v>#DIV/0!</v>
      </c>
      <c r="Z212" s="9" t="s">
        <v>2217</v>
      </c>
      <c r="AA212" s="6">
        <v>44666</v>
      </c>
      <c r="AB212" s="6"/>
      <c r="AC212" s="6"/>
      <c r="AD212" s="9" t="s">
        <v>66</v>
      </c>
    </row>
    <row r="213" spans="1:30" ht="75" x14ac:dyDescent="0.25">
      <c r="A213" s="4" t="s">
        <v>1604</v>
      </c>
      <c r="B213" s="5" t="s">
        <v>1677</v>
      </c>
      <c r="C213" s="6">
        <v>44630</v>
      </c>
      <c r="D213" s="37">
        <v>545</v>
      </c>
      <c r="E213" s="5"/>
      <c r="F213" s="8" t="s">
        <v>2290</v>
      </c>
      <c r="G213" s="6">
        <v>44655</v>
      </c>
      <c r="H213" s="37" t="s">
        <v>2288</v>
      </c>
      <c r="I213" s="9" t="s">
        <v>936</v>
      </c>
      <c r="J213" s="9" t="s">
        <v>1408</v>
      </c>
      <c r="K213" s="10">
        <v>297109813</v>
      </c>
      <c r="L213" s="36">
        <f t="shared" si="33"/>
        <v>297109813</v>
      </c>
      <c r="M213" s="36">
        <f t="shared" si="33"/>
        <v>297109813</v>
      </c>
      <c r="N213" s="9" t="s">
        <v>1427</v>
      </c>
      <c r="O213" s="9" t="s">
        <v>1428</v>
      </c>
      <c r="P213" s="37" t="s">
        <v>770</v>
      </c>
      <c r="Q213" s="68"/>
      <c r="R213" s="36">
        <f>K213/T213</f>
        <v>333082.75</v>
      </c>
      <c r="S213" s="10">
        <f t="shared" si="30"/>
        <v>0</v>
      </c>
      <c r="T213" s="10">
        <f t="shared" si="34"/>
        <v>892</v>
      </c>
      <c r="U213" s="10">
        <v>892</v>
      </c>
      <c r="V213" s="10"/>
      <c r="W213" s="10"/>
      <c r="X213" s="10" t="e">
        <f t="shared" si="31"/>
        <v>#DIV/0!</v>
      </c>
      <c r="Y213" s="10" t="e">
        <f t="shared" si="32"/>
        <v>#DIV/0!</v>
      </c>
      <c r="Z213" s="9" t="s">
        <v>2291</v>
      </c>
      <c r="AA213" s="6">
        <v>44701</v>
      </c>
      <c r="AB213" s="6"/>
      <c r="AC213" s="6"/>
      <c r="AD213" s="9" t="s">
        <v>66</v>
      </c>
    </row>
    <row r="214" spans="1:30" ht="153" customHeight="1" x14ac:dyDescent="0.25">
      <c r="A214" s="4" t="s">
        <v>1699</v>
      </c>
      <c r="B214" s="5" t="s">
        <v>1700</v>
      </c>
      <c r="C214" s="6">
        <v>44630</v>
      </c>
      <c r="D214" s="37" t="s">
        <v>1488</v>
      </c>
      <c r="E214" s="5"/>
      <c r="F214" s="8" t="s">
        <v>2322</v>
      </c>
      <c r="G214" s="6">
        <v>44659</v>
      </c>
      <c r="H214" s="5" t="s">
        <v>2323</v>
      </c>
      <c r="I214" s="9" t="s">
        <v>585</v>
      </c>
      <c r="J214" s="9" t="s">
        <v>1527</v>
      </c>
      <c r="K214" s="10">
        <v>497994000</v>
      </c>
      <c r="L214" s="36">
        <f t="shared" si="33"/>
        <v>497994000</v>
      </c>
      <c r="M214" s="36">
        <f t="shared" si="33"/>
        <v>497994000</v>
      </c>
      <c r="N214" s="9" t="s">
        <v>2313</v>
      </c>
      <c r="O214" s="9" t="s">
        <v>2314</v>
      </c>
      <c r="P214" s="37" t="s">
        <v>41</v>
      </c>
      <c r="Q214" s="68"/>
      <c r="R214" s="36">
        <f>K214/T214</f>
        <v>600</v>
      </c>
      <c r="S214" s="10">
        <f t="shared" si="30"/>
        <v>0</v>
      </c>
      <c r="T214" s="10">
        <f t="shared" si="34"/>
        <v>829990</v>
      </c>
      <c r="U214" s="10">
        <v>420000</v>
      </c>
      <c r="V214" s="10">
        <v>409990</v>
      </c>
      <c r="W214" s="10"/>
      <c r="X214" s="10" t="e">
        <f t="shared" si="31"/>
        <v>#DIV/0!</v>
      </c>
      <c r="Y214" s="10" t="e">
        <f t="shared" si="32"/>
        <v>#DIV/0!</v>
      </c>
      <c r="Z214" s="9"/>
      <c r="AA214" s="6">
        <v>44682</v>
      </c>
      <c r="AB214" s="6">
        <v>44805</v>
      </c>
      <c r="AC214" s="6"/>
      <c r="AD214" s="9" t="s">
        <v>66</v>
      </c>
    </row>
    <row r="215" spans="1:30" ht="129.75" customHeight="1" x14ac:dyDescent="0.25">
      <c r="A215" s="4" t="s">
        <v>1606</v>
      </c>
      <c r="B215" s="5" t="s">
        <v>1698</v>
      </c>
      <c r="C215" s="6">
        <v>44630</v>
      </c>
      <c r="D215" s="37">
        <v>545</v>
      </c>
      <c r="E215" s="5"/>
      <c r="F215" s="8" t="s">
        <v>2325</v>
      </c>
      <c r="G215" s="6">
        <v>44659</v>
      </c>
      <c r="H215" s="5" t="s">
        <v>2324</v>
      </c>
      <c r="I215" s="9" t="s">
        <v>936</v>
      </c>
      <c r="J215" s="9" t="s">
        <v>1408</v>
      </c>
      <c r="K215" s="10">
        <v>375051176.5</v>
      </c>
      <c r="L215" s="36">
        <f t="shared" si="33"/>
        <v>375051176.5</v>
      </c>
      <c r="M215" s="36">
        <f t="shared" si="33"/>
        <v>375051176.5</v>
      </c>
      <c r="N215" s="9" t="s">
        <v>1427</v>
      </c>
      <c r="O215" s="9" t="s">
        <v>1428</v>
      </c>
      <c r="P215" s="37" t="s">
        <v>770</v>
      </c>
      <c r="Q215" s="68"/>
      <c r="R215" s="36">
        <f>K215/T215</f>
        <v>333082.75</v>
      </c>
      <c r="S215" s="10">
        <f t="shared" si="30"/>
        <v>0</v>
      </c>
      <c r="T215" s="10">
        <f t="shared" si="34"/>
        <v>1126</v>
      </c>
      <c r="U215" s="10">
        <v>1126</v>
      </c>
      <c r="V215" s="10"/>
      <c r="W215" s="10"/>
      <c r="X215" s="10" t="e">
        <f t="shared" si="31"/>
        <v>#DIV/0!</v>
      </c>
      <c r="Y215" s="10" t="e">
        <f t="shared" si="32"/>
        <v>#DIV/0!</v>
      </c>
      <c r="Z215" s="9" t="s">
        <v>2315</v>
      </c>
      <c r="AA215" s="6">
        <v>44701</v>
      </c>
      <c r="AB215" s="6"/>
      <c r="AC215" s="6"/>
      <c r="AD215" s="9" t="s">
        <v>66</v>
      </c>
    </row>
    <row r="216" spans="1:30" ht="157.5" customHeight="1" x14ac:dyDescent="0.25">
      <c r="A216" s="4" t="s">
        <v>2114</v>
      </c>
      <c r="B216" s="5" t="s">
        <v>2113</v>
      </c>
      <c r="C216" s="6">
        <v>44631</v>
      </c>
      <c r="D216" s="37">
        <v>545</v>
      </c>
      <c r="E216" s="5"/>
      <c r="F216" s="8" t="s">
        <v>2253</v>
      </c>
      <c r="G216" s="6">
        <v>44652</v>
      </c>
      <c r="H216" s="37" t="s">
        <v>2254</v>
      </c>
      <c r="I216" s="9" t="s">
        <v>73</v>
      </c>
      <c r="J216" s="9" t="s">
        <v>1548</v>
      </c>
      <c r="K216" s="10">
        <v>243173700</v>
      </c>
      <c r="L216" s="36">
        <f t="shared" si="33"/>
        <v>243173700</v>
      </c>
      <c r="M216" s="36">
        <f t="shared" si="33"/>
        <v>243173700</v>
      </c>
      <c r="N216" s="9" t="s">
        <v>1249</v>
      </c>
      <c r="O216" s="9" t="s">
        <v>653</v>
      </c>
      <c r="P216" s="37" t="s">
        <v>41</v>
      </c>
      <c r="Q216" s="68"/>
      <c r="R216" s="36">
        <f>K216/T216</f>
        <v>16747.5</v>
      </c>
      <c r="S216" s="10">
        <f t="shared" si="30"/>
        <v>0</v>
      </c>
      <c r="T216" s="10">
        <f t="shared" si="34"/>
        <v>14520</v>
      </c>
      <c r="U216" s="10">
        <v>5220</v>
      </c>
      <c r="V216" s="10">
        <v>9300</v>
      </c>
      <c r="W216" s="10"/>
      <c r="X216" s="10" t="e">
        <f t="shared" si="31"/>
        <v>#DIV/0!</v>
      </c>
      <c r="Y216" s="10" t="e">
        <f t="shared" si="32"/>
        <v>#DIV/0!</v>
      </c>
      <c r="Z216" s="9" t="s">
        <v>2257</v>
      </c>
      <c r="AA216" s="6">
        <v>44681</v>
      </c>
      <c r="AB216" s="6">
        <v>44773</v>
      </c>
      <c r="AC216" s="6"/>
      <c r="AD216" s="9" t="s">
        <v>66</v>
      </c>
    </row>
    <row r="217" spans="1:30" ht="75" x14ac:dyDescent="0.25">
      <c r="A217" s="4" t="s">
        <v>2116</v>
      </c>
      <c r="B217" s="5" t="s">
        <v>2115</v>
      </c>
      <c r="C217" s="6">
        <v>44631</v>
      </c>
      <c r="D217" s="37" t="s">
        <v>1488</v>
      </c>
      <c r="E217" s="5"/>
      <c r="F217" s="8" t="s">
        <v>2258</v>
      </c>
      <c r="G217" s="6">
        <v>44652</v>
      </c>
      <c r="H217" s="37" t="s">
        <v>2259</v>
      </c>
      <c r="I217" s="9" t="s">
        <v>1558</v>
      </c>
      <c r="J217" s="9" t="s">
        <v>1006</v>
      </c>
      <c r="K217" s="10">
        <v>6319656.7000000002</v>
      </c>
      <c r="L217" s="36">
        <f t="shared" si="33"/>
        <v>6319656.7000000002</v>
      </c>
      <c r="M217" s="36">
        <f t="shared" si="33"/>
        <v>6319656.7000000002</v>
      </c>
      <c r="N217" s="9" t="s">
        <v>2263</v>
      </c>
      <c r="O217" s="9" t="s">
        <v>2262</v>
      </c>
      <c r="P217" s="37" t="s">
        <v>41</v>
      </c>
      <c r="Q217" s="68"/>
      <c r="R217" s="36">
        <f>K217/T217</f>
        <v>16.3</v>
      </c>
      <c r="S217" s="10">
        <f t="shared" si="30"/>
        <v>0</v>
      </c>
      <c r="T217" s="10">
        <f t="shared" si="34"/>
        <v>387709</v>
      </c>
      <c r="U217" s="10">
        <v>387709</v>
      </c>
      <c r="V217" s="10"/>
      <c r="W217" s="10"/>
      <c r="X217" s="10" t="e">
        <f t="shared" si="31"/>
        <v>#DIV/0!</v>
      </c>
      <c r="Y217" s="10" t="e">
        <f t="shared" si="32"/>
        <v>#DIV/0!</v>
      </c>
      <c r="Z217" s="9"/>
      <c r="AA217" s="6">
        <v>44774</v>
      </c>
      <c r="AB217" s="6"/>
      <c r="AC217" s="6"/>
      <c r="AD217" s="9" t="s">
        <v>66</v>
      </c>
    </row>
    <row r="218" spans="1:30" ht="157.5" x14ac:dyDescent="0.25">
      <c r="A218" s="4" t="s">
        <v>2118</v>
      </c>
      <c r="B218" s="5" t="s">
        <v>2117</v>
      </c>
      <c r="C218" s="6">
        <v>44631</v>
      </c>
      <c r="D218" s="37" t="s">
        <v>1488</v>
      </c>
      <c r="E218" s="5"/>
      <c r="F218" s="8" t="s">
        <v>2264</v>
      </c>
      <c r="G218" s="6">
        <v>44652</v>
      </c>
      <c r="H218" s="37" t="s">
        <v>2260</v>
      </c>
      <c r="I218" s="9" t="s">
        <v>2250</v>
      </c>
      <c r="J218" s="9" t="s">
        <v>1480</v>
      </c>
      <c r="K218" s="10">
        <v>37766643.079999998</v>
      </c>
      <c r="L218" s="36">
        <f t="shared" si="33"/>
        <v>37766643.079999998</v>
      </c>
      <c r="M218" s="36">
        <f t="shared" si="33"/>
        <v>37766643.079999998</v>
      </c>
      <c r="N218" s="9" t="s">
        <v>2265</v>
      </c>
      <c r="O218" s="9" t="s">
        <v>2266</v>
      </c>
      <c r="P218" s="37" t="s">
        <v>41</v>
      </c>
      <c r="Q218" s="68"/>
      <c r="R218" s="36">
        <f>K218/T218</f>
        <v>22.779999999999998</v>
      </c>
      <c r="S218" s="10">
        <f t="shared" si="30"/>
        <v>0</v>
      </c>
      <c r="T218" s="10">
        <f t="shared" si="34"/>
        <v>1657886</v>
      </c>
      <c r="U218" s="10">
        <v>830000</v>
      </c>
      <c r="V218" s="10">
        <v>827886</v>
      </c>
      <c r="W218" s="10"/>
      <c r="X218" s="10" t="e">
        <f t="shared" si="31"/>
        <v>#DIV/0!</v>
      </c>
      <c r="Y218" s="10" t="e">
        <f t="shared" si="32"/>
        <v>#DIV/0!</v>
      </c>
      <c r="Z218" s="9"/>
      <c r="AA218" s="6">
        <v>44743</v>
      </c>
      <c r="AB218" s="6">
        <v>44805</v>
      </c>
      <c r="AC218" s="6"/>
      <c r="AD218" s="9" t="s">
        <v>66</v>
      </c>
    </row>
    <row r="219" spans="1:30" ht="126" x14ac:dyDescent="0.25">
      <c r="A219" s="4" t="s">
        <v>2120</v>
      </c>
      <c r="B219" s="5" t="s">
        <v>2119</v>
      </c>
      <c r="C219" s="6">
        <v>44631</v>
      </c>
      <c r="D219" s="37" t="s">
        <v>1306</v>
      </c>
      <c r="E219" s="5"/>
      <c r="F219" s="8" t="s">
        <v>2267</v>
      </c>
      <c r="G219" s="6">
        <v>44652</v>
      </c>
      <c r="H219" s="37" t="s">
        <v>2255</v>
      </c>
      <c r="I219" s="9" t="s">
        <v>72</v>
      </c>
      <c r="J219" s="9" t="s">
        <v>1554</v>
      </c>
      <c r="K219" s="10">
        <v>184466304</v>
      </c>
      <c r="L219" s="36">
        <f t="shared" si="33"/>
        <v>184466304</v>
      </c>
      <c r="M219" s="36">
        <f t="shared" si="33"/>
        <v>184466304</v>
      </c>
      <c r="N219" s="9" t="s">
        <v>2268</v>
      </c>
      <c r="O219" s="9" t="s">
        <v>1996</v>
      </c>
      <c r="P219" s="37" t="s">
        <v>50</v>
      </c>
      <c r="Q219" s="68"/>
      <c r="R219" s="36">
        <f>K219/T219</f>
        <v>42.24</v>
      </c>
      <c r="S219" s="10">
        <f t="shared" si="30"/>
        <v>0</v>
      </c>
      <c r="T219" s="10">
        <f t="shared" si="34"/>
        <v>4367100</v>
      </c>
      <c r="U219" s="10">
        <v>4367100</v>
      </c>
      <c r="V219" s="10"/>
      <c r="W219" s="10"/>
      <c r="X219" s="10" t="e">
        <f t="shared" si="31"/>
        <v>#DIV/0!</v>
      </c>
      <c r="Y219" s="10" t="e">
        <f t="shared" si="32"/>
        <v>#DIV/0!</v>
      </c>
      <c r="Z219" s="9"/>
      <c r="AA219" s="6">
        <v>44743</v>
      </c>
      <c r="AB219" s="6"/>
      <c r="AC219" s="6"/>
      <c r="AD219" s="9" t="s">
        <v>66</v>
      </c>
    </row>
    <row r="220" spans="1:30" ht="75" x14ac:dyDescent="0.25">
      <c r="A220" s="4" t="s">
        <v>2123</v>
      </c>
      <c r="B220" s="5" t="s">
        <v>2121</v>
      </c>
      <c r="C220" s="6">
        <v>44631</v>
      </c>
      <c r="D220" s="37" t="s">
        <v>35</v>
      </c>
      <c r="E220" s="5"/>
      <c r="F220" s="8" t="s">
        <v>2269</v>
      </c>
      <c r="G220" s="6">
        <v>44652</v>
      </c>
      <c r="H220" s="37" t="s">
        <v>2261</v>
      </c>
      <c r="I220" s="9" t="s">
        <v>683</v>
      </c>
      <c r="J220" s="9" t="s">
        <v>2122</v>
      </c>
      <c r="K220" s="10">
        <v>80841099.599999994</v>
      </c>
      <c r="L220" s="36">
        <f t="shared" si="33"/>
        <v>80841099.599999994</v>
      </c>
      <c r="M220" s="36">
        <f t="shared" si="33"/>
        <v>80841099.599999994</v>
      </c>
      <c r="N220" s="9" t="s">
        <v>2270</v>
      </c>
      <c r="O220" s="9" t="s">
        <v>1169</v>
      </c>
      <c r="P220" s="37" t="s">
        <v>41</v>
      </c>
      <c r="Q220" s="68"/>
      <c r="R220" s="36">
        <f>K220/T220</f>
        <v>91.8</v>
      </c>
      <c r="S220" s="10">
        <f t="shared" si="30"/>
        <v>0</v>
      </c>
      <c r="T220" s="10">
        <f t="shared" si="34"/>
        <v>880622</v>
      </c>
      <c r="U220" s="10">
        <v>880622</v>
      </c>
      <c r="V220" s="10"/>
      <c r="W220" s="10"/>
      <c r="X220" s="10" t="e">
        <f t="shared" si="31"/>
        <v>#DIV/0!</v>
      </c>
      <c r="Y220" s="10" t="e">
        <f t="shared" si="32"/>
        <v>#DIV/0!</v>
      </c>
      <c r="Z220" s="9"/>
      <c r="AA220" s="6">
        <v>44682</v>
      </c>
      <c r="AB220" s="6"/>
      <c r="AC220" s="6"/>
      <c r="AD220" s="9" t="s">
        <v>66</v>
      </c>
    </row>
    <row r="221" spans="1:30" ht="63" x14ac:dyDescent="0.25">
      <c r="A221" s="4" t="s">
        <v>2125</v>
      </c>
      <c r="B221" s="5" t="s">
        <v>2124</v>
      </c>
      <c r="C221" s="6">
        <v>44631</v>
      </c>
      <c r="D221" s="37" t="s">
        <v>35</v>
      </c>
      <c r="E221" s="5" t="s">
        <v>604</v>
      </c>
      <c r="F221" s="9" t="s">
        <v>604</v>
      </c>
      <c r="G221" s="6" t="s">
        <v>604</v>
      </c>
      <c r="H221" s="37" t="s">
        <v>604</v>
      </c>
      <c r="I221" s="9" t="s">
        <v>604</v>
      </c>
      <c r="J221" s="9" t="s">
        <v>1555</v>
      </c>
      <c r="K221" s="10"/>
      <c r="L221" s="36">
        <f t="shared" si="33"/>
        <v>0</v>
      </c>
      <c r="M221" s="36">
        <f t="shared" si="33"/>
        <v>0</v>
      </c>
      <c r="N221" s="9"/>
      <c r="O221" s="9"/>
      <c r="P221" s="37"/>
      <c r="Q221" s="68"/>
      <c r="R221" s="36" t="e">
        <f>K221/T221</f>
        <v>#DIV/0!</v>
      </c>
      <c r="S221" s="10" t="e">
        <f t="shared" si="30"/>
        <v>#DIV/0!</v>
      </c>
      <c r="T221" s="10">
        <f t="shared" si="34"/>
        <v>0</v>
      </c>
      <c r="U221" s="10"/>
      <c r="V221" s="10"/>
      <c r="W221" s="10"/>
      <c r="X221" s="10" t="e">
        <f t="shared" si="31"/>
        <v>#DIV/0!</v>
      </c>
      <c r="Y221" s="10" t="e">
        <f t="shared" si="32"/>
        <v>#DIV/0!</v>
      </c>
      <c r="Z221" s="9"/>
      <c r="AA221" s="6"/>
      <c r="AB221" s="6"/>
      <c r="AC221" s="6"/>
      <c r="AD221" s="9"/>
    </row>
    <row r="222" spans="1:30" ht="126" x14ac:dyDescent="0.25">
      <c r="A222" s="4" t="s">
        <v>2127</v>
      </c>
      <c r="B222" s="5" t="s">
        <v>2126</v>
      </c>
      <c r="C222" s="6">
        <v>44631</v>
      </c>
      <c r="D222" s="37" t="s">
        <v>1306</v>
      </c>
      <c r="E222" s="5"/>
      <c r="F222" s="8" t="s">
        <v>2271</v>
      </c>
      <c r="G222" s="6">
        <v>44652</v>
      </c>
      <c r="H222" s="37" t="s">
        <v>2256</v>
      </c>
      <c r="I222" s="9" t="s">
        <v>72</v>
      </c>
      <c r="J222" s="9" t="s">
        <v>1554</v>
      </c>
      <c r="K222" s="10">
        <v>151375488</v>
      </c>
      <c r="L222" s="36">
        <f t="shared" si="33"/>
        <v>151375488</v>
      </c>
      <c r="M222" s="36">
        <f t="shared" si="33"/>
        <v>151375488</v>
      </c>
      <c r="N222" s="9" t="s">
        <v>2268</v>
      </c>
      <c r="O222" s="9" t="s">
        <v>1996</v>
      </c>
      <c r="P222" s="37" t="s">
        <v>50</v>
      </c>
      <c r="Q222" s="68"/>
      <c r="R222" s="36">
        <f>K222/T222</f>
        <v>42.24</v>
      </c>
      <c r="S222" s="10">
        <f t="shared" si="30"/>
        <v>0</v>
      </c>
      <c r="T222" s="10">
        <f t="shared" si="34"/>
        <v>3583700</v>
      </c>
      <c r="U222" s="10">
        <v>3583700</v>
      </c>
      <c r="V222" s="10"/>
      <c r="W222" s="10"/>
      <c r="X222" s="10" t="e">
        <f t="shared" si="31"/>
        <v>#DIV/0!</v>
      </c>
      <c r="Y222" s="10" t="e">
        <f t="shared" si="32"/>
        <v>#DIV/0!</v>
      </c>
      <c r="Z222" s="9"/>
      <c r="AA222" s="6">
        <v>44743</v>
      </c>
      <c r="AB222" s="6"/>
      <c r="AC222" s="6"/>
      <c r="AD222" s="9" t="s">
        <v>66</v>
      </c>
    </row>
    <row r="223" spans="1:30" ht="164.25" customHeight="1" x14ac:dyDescent="0.25">
      <c r="A223" s="4" t="s">
        <v>2129</v>
      </c>
      <c r="B223" s="5" t="s">
        <v>2128</v>
      </c>
      <c r="C223" s="6">
        <v>44634</v>
      </c>
      <c r="D223" s="37" t="s">
        <v>1306</v>
      </c>
      <c r="E223" s="5"/>
      <c r="F223" s="8" t="s">
        <v>2302</v>
      </c>
      <c r="G223" s="6">
        <v>44656</v>
      </c>
      <c r="H223" s="37" t="s">
        <v>2303</v>
      </c>
      <c r="I223" s="9" t="s">
        <v>72</v>
      </c>
      <c r="J223" s="9" t="s">
        <v>1554</v>
      </c>
      <c r="K223" s="10">
        <v>205873536</v>
      </c>
      <c r="L223" s="36">
        <f t="shared" si="33"/>
        <v>205873536</v>
      </c>
      <c r="M223" s="36">
        <f t="shared" si="33"/>
        <v>205873536</v>
      </c>
      <c r="N223" s="9" t="s">
        <v>2296</v>
      </c>
      <c r="O223" s="9" t="s">
        <v>643</v>
      </c>
      <c r="P223" s="37" t="s">
        <v>50</v>
      </c>
      <c r="Q223" s="68"/>
      <c r="R223" s="36">
        <f>K223/T223</f>
        <v>42.24</v>
      </c>
      <c r="S223" s="10">
        <f t="shared" si="30"/>
        <v>0</v>
      </c>
      <c r="T223" s="10">
        <f t="shared" si="34"/>
        <v>4873900</v>
      </c>
      <c r="U223" s="10">
        <v>4873900</v>
      </c>
      <c r="V223" s="10"/>
      <c r="W223" s="10"/>
      <c r="X223" s="10" t="e">
        <f t="shared" si="31"/>
        <v>#DIV/0!</v>
      </c>
      <c r="Y223" s="10" t="e">
        <f t="shared" si="32"/>
        <v>#DIV/0!</v>
      </c>
      <c r="Z223" s="9" t="s">
        <v>2305</v>
      </c>
      <c r="AA223" s="6">
        <v>44743</v>
      </c>
      <c r="AB223" s="6"/>
      <c r="AC223" s="6"/>
      <c r="AD223" s="9" t="s">
        <v>66</v>
      </c>
    </row>
    <row r="224" spans="1:30" ht="75" x14ac:dyDescent="0.25">
      <c r="A224" s="4" t="s">
        <v>2131</v>
      </c>
      <c r="B224" s="5" t="s">
        <v>2130</v>
      </c>
      <c r="C224" s="6">
        <v>44634</v>
      </c>
      <c r="D224" s="37" t="s">
        <v>35</v>
      </c>
      <c r="E224" s="5"/>
      <c r="F224" s="8" t="s">
        <v>2292</v>
      </c>
      <c r="G224" s="6">
        <v>44655</v>
      </c>
      <c r="H224" s="5" t="s">
        <v>2293</v>
      </c>
      <c r="I224" s="9" t="s">
        <v>1761</v>
      </c>
      <c r="J224" s="9" t="s">
        <v>1198</v>
      </c>
      <c r="K224" s="10">
        <v>73573674.120000005</v>
      </c>
      <c r="L224" s="36">
        <f t="shared" si="33"/>
        <v>73573674.120000005</v>
      </c>
      <c r="M224" s="36">
        <f t="shared" si="33"/>
        <v>73573674.120000005</v>
      </c>
      <c r="N224" s="9" t="s">
        <v>1985</v>
      </c>
      <c r="O224" s="9" t="s">
        <v>705</v>
      </c>
      <c r="P224" s="37" t="s">
        <v>41</v>
      </c>
      <c r="Q224" s="68"/>
      <c r="R224" s="36">
        <f>K224/T224</f>
        <v>31.89</v>
      </c>
      <c r="S224" s="10">
        <f t="shared" si="30"/>
        <v>0</v>
      </c>
      <c r="T224" s="10">
        <f t="shared" si="34"/>
        <v>2307108</v>
      </c>
      <c r="U224" s="10">
        <v>1325868</v>
      </c>
      <c r="V224" s="10">
        <v>981240</v>
      </c>
      <c r="W224" s="10"/>
      <c r="X224" s="10" t="e">
        <f t="shared" si="31"/>
        <v>#DIV/0!</v>
      </c>
      <c r="Y224" s="10" t="e">
        <f t="shared" si="32"/>
        <v>#DIV/0!</v>
      </c>
      <c r="Z224" s="9"/>
      <c r="AA224" s="6">
        <v>44682</v>
      </c>
      <c r="AB224" s="6">
        <v>44774</v>
      </c>
      <c r="AC224" s="6"/>
      <c r="AD224" s="9" t="s">
        <v>66</v>
      </c>
    </row>
    <row r="225" spans="1:30" ht="182.25" customHeight="1" x14ac:dyDescent="0.25">
      <c r="A225" s="4" t="s">
        <v>2133</v>
      </c>
      <c r="B225" s="5" t="s">
        <v>2132</v>
      </c>
      <c r="C225" s="6">
        <v>44634</v>
      </c>
      <c r="D225" s="37" t="s">
        <v>1306</v>
      </c>
      <c r="E225" s="5"/>
      <c r="F225" s="8" t="s">
        <v>2306</v>
      </c>
      <c r="G225" s="6">
        <v>44656</v>
      </c>
      <c r="H225" s="37" t="s">
        <v>2304</v>
      </c>
      <c r="I225" s="9" t="s">
        <v>72</v>
      </c>
      <c r="J225" s="9" t="s">
        <v>1554</v>
      </c>
      <c r="K225" s="10">
        <v>206008704</v>
      </c>
      <c r="L225" s="36">
        <f t="shared" si="33"/>
        <v>206008704</v>
      </c>
      <c r="M225" s="36">
        <f t="shared" si="33"/>
        <v>206008704</v>
      </c>
      <c r="N225" s="9" t="s">
        <v>2296</v>
      </c>
      <c r="O225" s="9" t="s">
        <v>643</v>
      </c>
      <c r="P225" s="37" t="s">
        <v>50</v>
      </c>
      <c r="Q225" s="68"/>
      <c r="R225" s="36">
        <f>K225/T225</f>
        <v>42.24</v>
      </c>
      <c r="S225" s="10">
        <f t="shared" si="30"/>
        <v>0</v>
      </c>
      <c r="T225" s="10">
        <f t="shared" si="34"/>
        <v>4877100</v>
      </c>
      <c r="U225" s="10">
        <v>4877100</v>
      </c>
      <c r="V225" s="10"/>
      <c r="W225" s="10"/>
      <c r="X225" s="10" t="e">
        <f t="shared" si="31"/>
        <v>#DIV/0!</v>
      </c>
      <c r="Y225" s="10" t="e">
        <f t="shared" si="32"/>
        <v>#DIV/0!</v>
      </c>
      <c r="Z225" s="9" t="s">
        <v>2307</v>
      </c>
      <c r="AA225" s="6">
        <v>44743</v>
      </c>
      <c r="AB225" s="6"/>
      <c r="AC225" s="6"/>
      <c r="AD225" s="9" t="s">
        <v>66</v>
      </c>
    </row>
    <row r="226" spans="1:30" ht="181.5" customHeight="1" x14ac:dyDescent="0.25">
      <c r="A226" s="4" t="s">
        <v>2135</v>
      </c>
      <c r="B226" s="5" t="s">
        <v>2134</v>
      </c>
      <c r="C226" s="6">
        <v>44634</v>
      </c>
      <c r="D226" s="37" t="s">
        <v>1306</v>
      </c>
      <c r="E226" s="5"/>
      <c r="F226" s="8" t="s">
        <v>2295</v>
      </c>
      <c r="G226" s="6">
        <v>44655</v>
      </c>
      <c r="H226" s="37" t="s">
        <v>2294</v>
      </c>
      <c r="I226" s="9" t="s">
        <v>72</v>
      </c>
      <c r="J226" s="9" t="s">
        <v>1554</v>
      </c>
      <c r="K226" s="10">
        <v>160435968</v>
      </c>
      <c r="L226" s="36">
        <f t="shared" si="33"/>
        <v>160435968</v>
      </c>
      <c r="M226" s="36">
        <f t="shared" si="33"/>
        <v>160435968</v>
      </c>
      <c r="N226" s="9" t="s">
        <v>2296</v>
      </c>
      <c r="O226" s="9" t="s">
        <v>643</v>
      </c>
      <c r="P226" s="37" t="s">
        <v>50</v>
      </c>
      <c r="Q226" s="68"/>
      <c r="R226" s="36">
        <f>K226/T226</f>
        <v>42.24</v>
      </c>
      <c r="S226" s="10">
        <f t="shared" si="30"/>
        <v>0</v>
      </c>
      <c r="T226" s="10">
        <f t="shared" si="34"/>
        <v>3798200</v>
      </c>
      <c r="U226" s="10">
        <v>3798200</v>
      </c>
      <c r="V226" s="10"/>
      <c r="W226" s="10"/>
      <c r="X226" s="10" t="e">
        <f t="shared" si="31"/>
        <v>#DIV/0!</v>
      </c>
      <c r="Y226" s="10" t="e">
        <f t="shared" si="32"/>
        <v>#DIV/0!</v>
      </c>
      <c r="Z226" s="9" t="s">
        <v>1727</v>
      </c>
      <c r="AA226" s="6">
        <v>44743</v>
      </c>
      <c r="AB226" s="6"/>
      <c r="AC226" s="6"/>
      <c r="AD226" s="9" t="s">
        <v>66</v>
      </c>
    </row>
    <row r="227" spans="1:30" ht="219" customHeight="1" x14ac:dyDescent="0.25">
      <c r="A227" s="4" t="s">
        <v>2137</v>
      </c>
      <c r="B227" s="5" t="s">
        <v>2136</v>
      </c>
      <c r="C227" s="6">
        <v>44634</v>
      </c>
      <c r="D227" s="37" t="s">
        <v>1488</v>
      </c>
      <c r="E227" s="5" t="s">
        <v>604</v>
      </c>
      <c r="F227" s="9" t="s">
        <v>604</v>
      </c>
      <c r="G227" s="6" t="s">
        <v>604</v>
      </c>
      <c r="H227" s="37" t="s">
        <v>604</v>
      </c>
      <c r="I227" s="9" t="s">
        <v>604</v>
      </c>
      <c r="J227" s="9" t="s">
        <v>1547</v>
      </c>
      <c r="K227" s="10"/>
      <c r="L227" s="36">
        <f t="shared" si="33"/>
        <v>0</v>
      </c>
      <c r="M227" s="36">
        <f t="shared" si="33"/>
        <v>0</v>
      </c>
      <c r="N227" s="9"/>
      <c r="O227" s="9"/>
      <c r="P227" s="37"/>
      <c r="Q227" s="68"/>
      <c r="R227" s="36" t="e">
        <f>K227/T227</f>
        <v>#DIV/0!</v>
      </c>
      <c r="S227" s="10" t="e">
        <f t="shared" si="30"/>
        <v>#DIV/0!</v>
      </c>
      <c r="T227" s="10">
        <f t="shared" si="34"/>
        <v>0</v>
      </c>
      <c r="U227" s="10"/>
      <c r="V227" s="10"/>
      <c r="W227" s="10"/>
      <c r="X227" s="10" t="e">
        <f t="shared" si="31"/>
        <v>#DIV/0!</v>
      </c>
      <c r="Y227" s="10" t="e">
        <f t="shared" si="32"/>
        <v>#DIV/0!</v>
      </c>
      <c r="Z227" s="9"/>
      <c r="AA227" s="6"/>
      <c r="AB227" s="6"/>
      <c r="AC227" s="6"/>
      <c r="AD227" s="9"/>
    </row>
    <row r="228" spans="1:30" x14ac:dyDescent="0.25">
      <c r="A228" s="4" t="s">
        <v>1039</v>
      </c>
      <c r="B228" s="5" t="s">
        <v>2138</v>
      </c>
      <c r="C228" s="6">
        <v>44637</v>
      </c>
      <c r="D228" s="37" t="s">
        <v>35</v>
      </c>
      <c r="E228" s="5" t="s">
        <v>604</v>
      </c>
      <c r="F228" s="9" t="s">
        <v>604</v>
      </c>
      <c r="G228" s="6" t="s">
        <v>604</v>
      </c>
      <c r="H228" s="37" t="s">
        <v>604</v>
      </c>
      <c r="I228" s="9" t="s">
        <v>604</v>
      </c>
      <c r="J228" s="9" t="s">
        <v>828</v>
      </c>
      <c r="K228" s="10"/>
      <c r="L228" s="36">
        <f t="shared" si="33"/>
        <v>0</v>
      </c>
      <c r="M228" s="36">
        <f t="shared" si="33"/>
        <v>0</v>
      </c>
      <c r="N228" s="9"/>
      <c r="O228" s="9"/>
      <c r="P228" s="37" t="s">
        <v>41</v>
      </c>
      <c r="Q228" s="68"/>
      <c r="R228" s="36">
        <f>K228/T228</f>
        <v>0</v>
      </c>
      <c r="S228" s="10">
        <f t="shared" si="30"/>
        <v>0</v>
      </c>
      <c r="T228" s="10">
        <f t="shared" si="34"/>
        <v>134148</v>
      </c>
      <c r="U228" s="10">
        <v>134148</v>
      </c>
      <c r="V228" s="10"/>
      <c r="W228" s="10"/>
      <c r="X228" s="10" t="e">
        <f t="shared" si="31"/>
        <v>#DIV/0!</v>
      </c>
      <c r="Y228" s="10" t="e">
        <f t="shared" si="32"/>
        <v>#DIV/0!</v>
      </c>
      <c r="Z228" s="9"/>
      <c r="AA228" s="6">
        <v>44774</v>
      </c>
      <c r="AB228" s="6"/>
      <c r="AC228" s="6"/>
      <c r="AD228" s="9"/>
    </row>
    <row r="229" spans="1:30" ht="63" x14ac:dyDescent="0.25">
      <c r="A229" s="4" t="s">
        <v>2112</v>
      </c>
      <c r="B229" s="5" t="s">
        <v>2111</v>
      </c>
      <c r="C229" s="6">
        <v>44637</v>
      </c>
      <c r="D229" s="37">
        <v>1688</v>
      </c>
      <c r="E229" s="5" t="s">
        <v>604</v>
      </c>
      <c r="F229" s="9" t="s">
        <v>604</v>
      </c>
      <c r="G229" s="6" t="s">
        <v>604</v>
      </c>
      <c r="H229" s="37" t="s">
        <v>604</v>
      </c>
      <c r="I229" s="9" t="s">
        <v>604</v>
      </c>
      <c r="J229" s="9" t="s">
        <v>1704</v>
      </c>
      <c r="K229" s="10"/>
      <c r="L229" s="36">
        <f t="shared" si="33"/>
        <v>0</v>
      </c>
      <c r="M229" s="36">
        <f t="shared" si="33"/>
        <v>0</v>
      </c>
      <c r="N229" s="9"/>
      <c r="O229" s="9"/>
      <c r="P229" s="37"/>
      <c r="Q229" s="68"/>
      <c r="R229" s="36" t="e">
        <f>K229/T229</f>
        <v>#DIV/0!</v>
      </c>
      <c r="S229" s="10" t="e">
        <f t="shared" si="30"/>
        <v>#DIV/0!</v>
      </c>
      <c r="T229" s="10">
        <f t="shared" si="34"/>
        <v>0</v>
      </c>
      <c r="U229" s="10"/>
      <c r="V229" s="10"/>
      <c r="W229" s="10"/>
      <c r="X229" s="10" t="e">
        <f t="shared" si="31"/>
        <v>#DIV/0!</v>
      </c>
      <c r="Y229" s="10" t="e">
        <f t="shared" si="32"/>
        <v>#DIV/0!</v>
      </c>
      <c r="Z229" s="9"/>
      <c r="AA229" s="6"/>
      <c r="AB229" s="6"/>
      <c r="AC229" s="6"/>
      <c r="AD229" s="9"/>
    </row>
    <row r="230" spans="1:30" ht="75" x14ac:dyDescent="0.25">
      <c r="A230" s="4" t="s">
        <v>2141</v>
      </c>
      <c r="B230" s="5" t="s">
        <v>2139</v>
      </c>
      <c r="C230" s="6">
        <v>44637</v>
      </c>
      <c r="D230" s="37">
        <v>1416</v>
      </c>
      <c r="E230" s="5"/>
      <c r="F230" s="8" t="s">
        <v>2312</v>
      </c>
      <c r="G230" s="6">
        <v>44657</v>
      </c>
      <c r="H230" s="5" t="s">
        <v>2311</v>
      </c>
      <c r="I230" s="9" t="s">
        <v>76</v>
      </c>
      <c r="J230" s="9" t="s">
        <v>2140</v>
      </c>
      <c r="K230" s="10">
        <v>184820400</v>
      </c>
      <c r="L230" s="36">
        <f t="shared" ref="L230:M249" si="35">K230</f>
        <v>184820400</v>
      </c>
      <c r="M230" s="36">
        <f t="shared" si="35"/>
        <v>184820400</v>
      </c>
      <c r="N230" s="9" t="s">
        <v>647</v>
      </c>
      <c r="O230" s="9" t="s">
        <v>75</v>
      </c>
      <c r="P230" s="37" t="s">
        <v>22</v>
      </c>
      <c r="Q230" s="68"/>
      <c r="R230" s="36">
        <f>K230/T230</f>
        <v>7.85</v>
      </c>
      <c r="S230" s="10">
        <f t="shared" si="30"/>
        <v>0</v>
      </c>
      <c r="T230" s="10">
        <f t="shared" si="34"/>
        <v>23544000</v>
      </c>
      <c r="U230" s="10">
        <v>7330000</v>
      </c>
      <c r="V230" s="10">
        <v>16214000</v>
      </c>
      <c r="W230" s="10"/>
      <c r="X230" s="10" t="e">
        <f t="shared" si="31"/>
        <v>#DIV/0!</v>
      </c>
      <c r="Y230" s="10" t="e">
        <f t="shared" si="32"/>
        <v>#DIV/0!</v>
      </c>
      <c r="Z230" s="9"/>
      <c r="AA230" s="6">
        <v>44713</v>
      </c>
      <c r="AB230" s="6">
        <v>44835</v>
      </c>
      <c r="AC230" s="6"/>
      <c r="AD230" s="9" t="s">
        <v>66</v>
      </c>
    </row>
    <row r="231" spans="1:30" ht="47.25" x14ac:dyDescent="0.25">
      <c r="A231" s="4" t="s">
        <v>2110</v>
      </c>
      <c r="B231" s="5" t="s">
        <v>2109</v>
      </c>
      <c r="C231" s="6">
        <v>44637</v>
      </c>
      <c r="D231" s="37">
        <v>1416</v>
      </c>
      <c r="E231" s="5"/>
      <c r="F231" s="9"/>
      <c r="G231" s="6"/>
      <c r="H231" s="37"/>
      <c r="I231" s="9"/>
      <c r="J231" s="9" t="s">
        <v>2108</v>
      </c>
      <c r="K231" s="10"/>
      <c r="L231" s="36">
        <f t="shared" si="35"/>
        <v>0</v>
      </c>
      <c r="M231" s="36">
        <f t="shared" si="35"/>
        <v>0</v>
      </c>
      <c r="N231" s="9"/>
      <c r="O231" s="9"/>
      <c r="P231" s="37"/>
      <c r="Q231" s="68"/>
      <c r="R231" s="36" t="e">
        <f>K231/T231</f>
        <v>#DIV/0!</v>
      </c>
      <c r="S231" s="10" t="e">
        <f t="shared" si="30"/>
        <v>#DIV/0!</v>
      </c>
      <c r="T231" s="10">
        <f t="shared" si="34"/>
        <v>0</v>
      </c>
      <c r="U231" s="10"/>
      <c r="V231" s="10"/>
      <c r="W231" s="10"/>
      <c r="X231" s="10" t="e">
        <f t="shared" si="31"/>
        <v>#DIV/0!</v>
      </c>
      <c r="Y231" s="10" t="e">
        <f t="shared" si="32"/>
        <v>#DIV/0!</v>
      </c>
      <c r="Z231" s="9"/>
      <c r="AA231" s="6"/>
      <c r="AB231" s="6"/>
      <c r="AC231" s="6"/>
      <c r="AD231" s="9"/>
    </row>
    <row r="232" spans="1:30" ht="75" x14ac:dyDescent="0.25">
      <c r="A232" s="4" t="s">
        <v>2143</v>
      </c>
      <c r="B232" s="5" t="s">
        <v>2142</v>
      </c>
      <c r="C232" s="6">
        <v>44637</v>
      </c>
      <c r="D232" s="37" t="s">
        <v>1488</v>
      </c>
      <c r="E232" s="5"/>
      <c r="F232" s="8" t="s">
        <v>2308</v>
      </c>
      <c r="G232" s="6">
        <v>44656</v>
      </c>
      <c r="H232" s="5" t="s">
        <v>2309</v>
      </c>
      <c r="I232" s="9" t="s">
        <v>72</v>
      </c>
      <c r="J232" s="9" t="s">
        <v>1764</v>
      </c>
      <c r="K232" s="10">
        <v>57053325.359999999</v>
      </c>
      <c r="L232" s="36">
        <f t="shared" si="35"/>
        <v>57053325.359999999</v>
      </c>
      <c r="M232" s="36">
        <f t="shared" si="35"/>
        <v>57053325.359999999</v>
      </c>
      <c r="N232" s="9" t="s">
        <v>2310</v>
      </c>
      <c r="O232" s="9" t="s">
        <v>631</v>
      </c>
      <c r="P232" s="37" t="s">
        <v>41</v>
      </c>
      <c r="Q232" s="68"/>
      <c r="R232" s="36">
        <f>K232/T232</f>
        <v>144.66</v>
      </c>
      <c r="S232" s="10">
        <f t="shared" si="30"/>
        <v>0</v>
      </c>
      <c r="T232" s="10">
        <f t="shared" si="34"/>
        <v>394396</v>
      </c>
      <c r="U232" s="10">
        <v>177456</v>
      </c>
      <c r="V232" s="10">
        <v>216940</v>
      </c>
      <c r="W232" s="10"/>
      <c r="X232" s="10" t="e">
        <f t="shared" si="31"/>
        <v>#DIV/0!</v>
      </c>
      <c r="Y232" s="10" t="e">
        <f t="shared" si="32"/>
        <v>#DIV/0!</v>
      </c>
      <c r="Z232" s="9"/>
      <c r="AA232" s="6">
        <v>44666</v>
      </c>
      <c r="AB232" s="6">
        <v>44743</v>
      </c>
      <c r="AC232" s="6"/>
      <c r="AD232" s="9" t="s">
        <v>66</v>
      </c>
    </row>
    <row r="233" spans="1:30" ht="31.5" x14ac:dyDescent="0.25">
      <c r="A233" s="4" t="s">
        <v>2107</v>
      </c>
      <c r="B233" s="5" t="s">
        <v>2105</v>
      </c>
      <c r="C233" s="6">
        <v>44637</v>
      </c>
      <c r="D233" s="37">
        <v>1416</v>
      </c>
      <c r="E233" s="5" t="s">
        <v>604</v>
      </c>
      <c r="F233" s="9" t="s">
        <v>604</v>
      </c>
      <c r="G233" s="6" t="s">
        <v>604</v>
      </c>
      <c r="H233" s="37" t="s">
        <v>604</v>
      </c>
      <c r="I233" s="9" t="s">
        <v>604</v>
      </c>
      <c r="J233" s="9" t="s">
        <v>2106</v>
      </c>
      <c r="K233" s="10"/>
      <c r="L233" s="36">
        <f t="shared" si="35"/>
        <v>0</v>
      </c>
      <c r="M233" s="36">
        <f t="shared" si="35"/>
        <v>0</v>
      </c>
      <c r="N233" s="9"/>
      <c r="O233" s="9"/>
      <c r="P233" s="37"/>
      <c r="Q233" s="68"/>
      <c r="R233" s="36" t="e">
        <f>K233/T233</f>
        <v>#DIV/0!</v>
      </c>
      <c r="S233" s="10" t="e">
        <f t="shared" si="30"/>
        <v>#DIV/0!</v>
      </c>
      <c r="T233" s="10">
        <f t="shared" si="34"/>
        <v>0</v>
      </c>
      <c r="U233" s="10"/>
      <c r="V233" s="10"/>
      <c r="W233" s="10"/>
      <c r="X233" s="10" t="e">
        <f t="shared" si="31"/>
        <v>#DIV/0!</v>
      </c>
      <c r="Y233" s="10" t="e">
        <f t="shared" si="32"/>
        <v>#DIV/0!</v>
      </c>
      <c r="Z233" s="9"/>
      <c r="AA233" s="6"/>
      <c r="AB233" s="6"/>
      <c r="AC233" s="6"/>
      <c r="AD233" s="9"/>
    </row>
    <row r="234" spans="1:30" ht="94.5" x14ac:dyDescent="0.25">
      <c r="A234" s="4" t="s">
        <v>2104</v>
      </c>
      <c r="B234" s="5" t="s">
        <v>2103</v>
      </c>
      <c r="C234" s="6">
        <v>44637</v>
      </c>
      <c r="D234" s="37">
        <v>1416</v>
      </c>
      <c r="E234" s="5"/>
      <c r="F234" s="8" t="s">
        <v>2479</v>
      </c>
      <c r="G234" s="6">
        <v>44666</v>
      </c>
      <c r="H234" s="37" t="s">
        <v>2480</v>
      </c>
      <c r="I234" s="9" t="s">
        <v>683</v>
      </c>
      <c r="J234" s="9" t="s">
        <v>2099</v>
      </c>
      <c r="K234" s="10">
        <v>390382264.80000001</v>
      </c>
      <c r="L234" s="36">
        <f t="shared" si="35"/>
        <v>390382264.80000001</v>
      </c>
      <c r="M234" s="36">
        <f t="shared" si="35"/>
        <v>390382264.80000001</v>
      </c>
      <c r="N234" s="9" t="s">
        <v>1173</v>
      </c>
      <c r="O234" s="9" t="s">
        <v>1174</v>
      </c>
      <c r="P234" s="37" t="s">
        <v>41</v>
      </c>
      <c r="Q234" s="68"/>
      <c r="R234" s="36">
        <f>K234/T234</f>
        <v>1212.97</v>
      </c>
      <c r="S234" s="10">
        <f t="shared" si="30"/>
        <v>0</v>
      </c>
      <c r="T234" s="10">
        <f t="shared" si="34"/>
        <v>321840</v>
      </c>
      <c r="U234" s="10">
        <v>321840</v>
      </c>
      <c r="V234" s="10"/>
      <c r="W234" s="10"/>
      <c r="X234" s="10" t="e">
        <f t="shared" si="31"/>
        <v>#DIV/0!</v>
      </c>
      <c r="Y234" s="10" t="e">
        <f t="shared" si="32"/>
        <v>#DIV/0!</v>
      </c>
      <c r="Z234" s="9"/>
      <c r="AA234" s="6">
        <v>44743</v>
      </c>
      <c r="AB234" s="6"/>
      <c r="AC234" s="6"/>
      <c r="AD234" s="9" t="s">
        <v>66</v>
      </c>
    </row>
    <row r="235" spans="1:30" ht="63" x14ac:dyDescent="0.25">
      <c r="A235" s="4" t="s">
        <v>2145</v>
      </c>
      <c r="B235" s="5" t="s">
        <v>2144</v>
      </c>
      <c r="C235" s="6">
        <v>44637</v>
      </c>
      <c r="D235" s="37" t="s">
        <v>35</v>
      </c>
      <c r="E235" s="5" t="s">
        <v>604</v>
      </c>
      <c r="F235" s="9" t="s">
        <v>604</v>
      </c>
      <c r="G235" s="6" t="s">
        <v>604</v>
      </c>
      <c r="H235" s="37" t="s">
        <v>604</v>
      </c>
      <c r="I235" s="9" t="s">
        <v>604</v>
      </c>
      <c r="J235" s="9" t="s">
        <v>1702</v>
      </c>
      <c r="K235" s="10"/>
      <c r="L235" s="36">
        <f t="shared" si="35"/>
        <v>0</v>
      </c>
      <c r="M235" s="36">
        <f t="shared" si="35"/>
        <v>0</v>
      </c>
      <c r="N235" s="9"/>
      <c r="O235" s="9"/>
      <c r="P235" s="37"/>
      <c r="Q235" s="68"/>
      <c r="R235" s="36" t="e">
        <f>K235/T235</f>
        <v>#DIV/0!</v>
      </c>
      <c r="S235" s="10" t="e">
        <f t="shared" si="30"/>
        <v>#DIV/0!</v>
      </c>
      <c r="T235" s="10">
        <f t="shared" si="34"/>
        <v>0</v>
      </c>
      <c r="U235" s="10"/>
      <c r="V235" s="10"/>
      <c r="W235" s="10"/>
      <c r="X235" s="10" t="e">
        <f t="shared" si="31"/>
        <v>#DIV/0!</v>
      </c>
      <c r="Y235" s="10" t="e">
        <f t="shared" si="32"/>
        <v>#DIV/0!</v>
      </c>
      <c r="Z235" s="9"/>
      <c r="AA235" s="6"/>
      <c r="AB235" s="6"/>
      <c r="AC235" s="6"/>
      <c r="AD235" s="9"/>
    </row>
    <row r="236" spans="1:30" ht="63" x14ac:dyDescent="0.25">
      <c r="A236" s="4" t="s">
        <v>2102</v>
      </c>
      <c r="B236" s="5" t="s">
        <v>2101</v>
      </c>
      <c r="C236" s="6">
        <v>44637</v>
      </c>
      <c r="D236" s="37">
        <v>1688</v>
      </c>
      <c r="E236" s="5" t="s">
        <v>604</v>
      </c>
      <c r="F236" s="9" t="s">
        <v>604</v>
      </c>
      <c r="G236" s="6" t="s">
        <v>604</v>
      </c>
      <c r="H236" s="37" t="s">
        <v>604</v>
      </c>
      <c r="I236" s="9" t="s">
        <v>604</v>
      </c>
      <c r="J236" s="9" t="s">
        <v>1704</v>
      </c>
      <c r="K236" s="10"/>
      <c r="L236" s="36">
        <f t="shared" si="35"/>
        <v>0</v>
      </c>
      <c r="M236" s="36">
        <f t="shared" si="35"/>
        <v>0</v>
      </c>
      <c r="N236" s="9"/>
      <c r="O236" s="9"/>
      <c r="P236" s="37"/>
      <c r="Q236" s="68"/>
      <c r="R236" s="36" t="e">
        <f>K236/T236</f>
        <v>#DIV/0!</v>
      </c>
      <c r="S236" s="10" t="e">
        <f t="shared" si="30"/>
        <v>#DIV/0!</v>
      </c>
      <c r="T236" s="10">
        <f t="shared" si="34"/>
        <v>0</v>
      </c>
      <c r="U236" s="10"/>
      <c r="V236" s="10"/>
      <c r="W236" s="10"/>
      <c r="X236" s="10" t="e">
        <f t="shared" si="31"/>
        <v>#DIV/0!</v>
      </c>
      <c r="Y236" s="10" t="e">
        <f t="shared" si="32"/>
        <v>#DIV/0!</v>
      </c>
      <c r="Z236" s="9"/>
      <c r="AA236" s="6"/>
      <c r="AB236" s="6"/>
      <c r="AC236" s="6"/>
      <c r="AD236" s="9"/>
    </row>
    <row r="237" spans="1:30" ht="94.5" x14ac:dyDescent="0.25">
      <c r="A237" s="4" t="s">
        <v>2147</v>
      </c>
      <c r="B237" s="5" t="s">
        <v>2146</v>
      </c>
      <c r="C237" s="6">
        <v>44637</v>
      </c>
      <c r="D237" s="37">
        <v>1688</v>
      </c>
      <c r="E237" s="5" t="s">
        <v>604</v>
      </c>
      <c r="F237" s="9" t="s">
        <v>604</v>
      </c>
      <c r="G237" s="6" t="s">
        <v>604</v>
      </c>
      <c r="H237" s="37" t="s">
        <v>604</v>
      </c>
      <c r="I237" s="9" t="s">
        <v>604</v>
      </c>
      <c r="J237" s="9" t="s">
        <v>1703</v>
      </c>
      <c r="K237" s="10"/>
      <c r="L237" s="36">
        <f t="shared" si="35"/>
        <v>0</v>
      </c>
      <c r="M237" s="36">
        <f t="shared" si="35"/>
        <v>0</v>
      </c>
      <c r="N237" s="9"/>
      <c r="O237" s="9"/>
      <c r="P237" s="37"/>
      <c r="Q237" s="68"/>
      <c r="R237" s="36" t="e">
        <f>K237/T237</f>
        <v>#DIV/0!</v>
      </c>
      <c r="S237" s="10" t="e">
        <f t="shared" si="30"/>
        <v>#DIV/0!</v>
      </c>
      <c r="T237" s="10">
        <f t="shared" si="34"/>
        <v>0</v>
      </c>
      <c r="U237" s="10"/>
      <c r="V237" s="10"/>
      <c r="W237" s="10"/>
      <c r="X237" s="10" t="e">
        <f t="shared" si="31"/>
        <v>#DIV/0!</v>
      </c>
      <c r="Y237" s="10" t="e">
        <f t="shared" si="32"/>
        <v>#DIV/0!</v>
      </c>
      <c r="Z237" s="9"/>
      <c r="AA237" s="6"/>
      <c r="AB237" s="6"/>
      <c r="AC237" s="6"/>
      <c r="AD237" s="9"/>
    </row>
    <row r="238" spans="1:30" ht="94.5" x14ac:dyDescent="0.25">
      <c r="A238" s="4" t="s">
        <v>2100</v>
      </c>
      <c r="B238" s="5" t="s">
        <v>2098</v>
      </c>
      <c r="C238" s="6">
        <v>44637</v>
      </c>
      <c r="D238" s="37">
        <v>1416</v>
      </c>
      <c r="E238" s="5"/>
      <c r="F238" s="8" t="s">
        <v>2483</v>
      </c>
      <c r="G238" s="6">
        <v>44666</v>
      </c>
      <c r="H238" s="37" t="s">
        <v>2481</v>
      </c>
      <c r="I238" s="9" t="s">
        <v>683</v>
      </c>
      <c r="J238" s="9" t="s">
        <v>2099</v>
      </c>
      <c r="K238" s="10">
        <v>485188000</v>
      </c>
      <c r="L238" s="36">
        <f t="shared" si="35"/>
        <v>485188000</v>
      </c>
      <c r="M238" s="36">
        <f t="shared" si="35"/>
        <v>485188000</v>
      </c>
      <c r="N238" s="9" t="s">
        <v>1173</v>
      </c>
      <c r="O238" s="9" t="s">
        <v>1174</v>
      </c>
      <c r="P238" s="37" t="s">
        <v>41</v>
      </c>
      <c r="Q238" s="68"/>
      <c r="R238" s="36">
        <f>K238/T238</f>
        <v>1212.97</v>
      </c>
      <c r="S238" s="10">
        <f t="shared" si="30"/>
        <v>0</v>
      </c>
      <c r="T238" s="10">
        <f t="shared" si="34"/>
        <v>400000</v>
      </c>
      <c r="U238" s="10">
        <v>400000</v>
      </c>
      <c r="V238" s="10"/>
      <c r="W238" s="10"/>
      <c r="X238" s="10" t="e">
        <f t="shared" si="31"/>
        <v>#DIV/0!</v>
      </c>
      <c r="Y238" s="10" t="e">
        <f t="shared" si="32"/>
        <v>#DIV/0!</v>
      </c>
      <c r="Z238" s="9"/>
      <c r="AA238" s="6">
        <v>44805</v>
      </c>
      <c r="AB238" s="6"/>
      <c r="AC238" s="6"/>
      <c r="AD238" s="9" t="s">
        <v>66</v>
      </c>
    </row>
    <row r="239" spans="1:30" ht="47.25" x14ac:dyDescent="0.25">
      <c r="A239" s="4" t="s">
        <v>2097</v>
      </c>
      <c r="B239" s="5" t="s">
        <v>2096</v>
      </c>
      <c r="C239" s="6">
        <v>44637</v>
      </c>
      <c r="D239" s="37">
        <v>1416</v>
      </c>
      <c r="E239" s="5"/>
      <c r="F239" s="9"/>
      <c r="G239" s="6">
        <v>44666</v>
      </c>
      <c r="H239" s="37" t="s">
        <v>2482</v>
      </c>
      <c r="I239" s="9" t="s">
        <v>76</v>
      </c>
      <c r="J239" s="9" t="s">
        <v>2095</v>
      </c>
      <c r="K239" s="10">
        <v>467593344</v>
      </c>
      <c r="L239" s="36">
        <f t="shared" si="35"/>
        <v>467593344</v>
      </c>
      <c r="M239" s="36">
        <f t="shared" si="35"/>
        <v>467593344</v>
      </c>
      <c r="N239" s="9" t="s">
        <v>590</v>
      </c>
      <c r="O239" s="9" t="s">
        <v>1148</v>
      </c>
      <c r="P239" s="37" t="s">
        <v>26</v>
      </c>
      <c r="Q239" s="68"/>
      <c r="R239" s="36">
        <f>K239/T239</f>
        <v>164.16</v>
      </c>
      <c r="S239" s="10">
        <f t="shared" si="30"/>
        <v>0</v>
      </c>
      <c r="T239" s="10">
        <f t="shared" si="34"/>
        <v>2848400</v>
      </c>
      <c r="U239" s="10">
        <v>1736800</v>
      </c>
      <c r="V239" s="10">
        <v>1111600</v>
      </c>
      <c r="W239" s="10"/>
      <c r="X239" s="10" t="e">
        <f t="shared" si="31"/>
        <v>#DIV/0!</v>
      </c>
      <c r="Y239" s="10" t="e">
        <f t="shared" si="32"/>
        <v>#DIV/0!</v>
      </c>
      <c r="Z239" s="9"/>
      <c r="AA239" s="6">
        <v>44774</v>
      </c>
      <c r="AB239" s="6">
        <v>44896</v>
      </c>
      <c r="AC239" s="6"/>
      <c r="AD239" s="9" t="s">
        <v>66</v>
      </c>
    </row>
    <row r="240" spans="1:30" ht="75" x14ac:dyDescent="0.25">
      <c r="A240" s="4" t="s">
        <v>2092</v>
      </c>
      <c r="B240" s="5" t="s">
        <v>2091</v>
      </c>
      <c r="C240" s="6">
        <v>44638</v>
      </c>
      <c r="D240" s="37" t="s">
        <v>1488</v>
      </c>
      <c r="E240" s="5"/>
      <c r="F240" s="8" t="s">
        <v>2327</v>
      </c>
      <c r="G240" s="6">
        <v>44659</v>
      </c>
      <c r="H240" s="37" t="s">
        <v>2326</v>
      </c>
      <c r="I240" s="9" t="s">
        <v>2328</v>
      </c>
      <c r="J240" s="9" t="s">
        <v>2090</v>
      </c>
      <c r="K240" s="10">
        <v>21794439.620000001</v>
      </c>
      <c r="L240" s="36">
        <f t="shared" si="35"/>
        <v>21794439.620000001</v>
      </c>
      <c r="M240" s="36">
        <f t="shared" si="35"/>
        <v>21794439.620000001</v>
      </c>
      <c r="N240" s="9" t="s">
        <v>2329</v>
      </c>
      <c r="O240" s="9" t="s">
        <v>631</v>
      </c>
      <c r="P240" s="37"/>
      <c r="Q240" s="68"/>
      <c r="R240" s="36">
        <f>K240/T240</f>
        <v>6.1400000000000006</v>
      </c>
      <c r="S240" s="10">
        <f t="shared" si="30"/>
        <v>0</v>
      </c>
      <c r="T240" s="10">
        <f t="shared" si="34"/>
        <v>3549583</v>
      </c>
      <c r="U240" s="10">
        <v>1774800</v>
      </c>
      <c r="V240" s="10">
        <v>1774783</v>
      </c>
      <c r="W240" s="10"/>
      <c r="X240" s="10" t="e">
        <f t="shared" si="31"/>
        <v>#DIV/0!</v>
      </c>
      <c r="Y240" s="10" t="e">
        <f t="shared" si="32"/>
        <v>#DIV/0!</v>
      </c>
      <c r="Z240" s="9"/>
      <c r="AA240" s="6">
        <v>44743</v>
      </c>
      <c r="AB240" s="6">
        <v>44805</v>
      </c>
      <c r="AC240" s="6"/>
      <c r="AD240" s="9" t="s">
        <v>66</v>
      </c>
    </row>
    <row r="241" spans="1:30" ht="31.5" x14ac:dyDescent="0.25">
      <c r="A241" s="4" t="s">
        <v>2094</v>
      </c>
      <c r="B241" s="5" t="s">
        <v>2093</v>
      </c>
      <c r="C241" s="6">
        <v>44638</v>
      </c>
      <c r="D241" s="37" t="s">
        <v>1488</v>
      </c>
      <c r="E241" s="5" t="s">
        <v>604</v>
      </c>
      <c r="F241" s="9" t="s">
        <v>604</v>
      </c>
      <c r="G241" s="6" t="s">
        <v>604</v>
      </c>
      <c r="H241" s="37" t="s">
        <v>604</v>
      </c>
      <c r="I241" s="9" t="s">
        <v>604</v>
      </c>
      <c r="J241" s="9" t="s">
        <v>1308</v>
      </c>
      <c r="K241" s="10"/>
      <c r="L241" s="36">
        <f t="shared" si="35"/>
        <v>0</v>
      </c>
      <c r="M241" s="36">
        <f t="shared" si="35"/>
        <v>0</v>
      </c>
      <c r="N241" s="9"/>
      <c r="O241" s="9"/>
      <c r="P241" s="37"/>
      <c r="Q241" s="68"/>
      <c r="R241" s="36" t="e">
        <f>K241/T241</f>
        <v>#DIV/0!</v>
      </c>
      <c r="S241" s="10" t="e">
        <f t="shared" si="30"/>
        <v>#DIV/0!</v>
      </c>
      <c r="T241" s="10">
        <f t="shared" si="34"/>
        <v>0</v>
      </c>
      <c r="U241" s="10"/>
      <c r="V241" s="10"/>
      <c r="W241" s="10"/>
      <c r="X241" s="10" t="e">
        <f t="shared" si="31"/>
        <v>#DIV/0!</v>
      </c>
      <c r="Y241" s="10" t="e">
        <f t="shared" si="32"/>
        <v>#DIV/0!</v>
      </c>
      <c r="Z241" s="9"/>
      <c r="AA241" s="6"/>
      <c r="AB241" s="6"/>
      <c r="AC241" s="6"/>
      <c r="AD241" s="9"/>
    </row>
    <row r="242" spans="1:30" ht="157.5" x14ac:dyDescent="0.25">
      <c r="A242" s="4" t="s">
        <v>2089</v>
      </c>
      <c r="B242" s="5" t="s">
        <v>2087</v>
      </c>
      <c r="C242" s="6">
        <v>44643</v>
      </c>
      <c r="D242" s="37" t="s">
        <v>1488</v>
      </c>
      <c r="E242" s="5"/>
      <c r="F242" s="8" t="s">
        <v>2472</v>
      </c>
      <c r="G242" s="6">
        <v>44663</v>
      </c>
      <c r="H242" s="37" t="s">
        <v>2474</v>
      </c>
      <c r="I242" s="9" t="s">
        <v>1761</v>
      </c>
      <c r="J242" s="9" t="s">
        <v>2088</v>
      </c>
      <c r="K242" s="10">
        <v>10732947.24</v>
      </c>
      <c r="L242" s="36">
        <f t="shared" si="35"/>
        <v>10732947.24</v>
      </c>
      <c r="M242" s="36">
        <f t="shared" si="35"/>
        <v>10732947.24</v>
      </c>
      <c r="N242" s="9" t="s">
        <v>2475</v>
      </c>
      <c r="O242" s="9" t="s">
        <v>2476</v>
      </c>
      <c r="P242" s="37" t="s">
        <v>41</v>
      </c>
      <c r="Q242" s="68"/>
      <c r="R242" s="36">
        <f>K242/T242</f>
        <v>4.37</v>
      </c>
      <c r="S242" s="10">
        <f t="shared" si="30"/>
        <v>0</v>
      </c>
      <c r="T242" s="10">
        <f t="shared" si="34"/>
        <v>2456052</v>
      </c>
      <c r="U242" s="10">
        <v>1228030</v>
      </c>
      <c r="V242" s="10">
        <v>1228022</v>
      </c>
      <c r="W242" s="10"/>
      <c r="X242" s="10" t="e">
        <f t="shared" si="31"/>
        <v>#DIV/0!</v>
      </c>
      <c r="Y242" s="10" t="e">
        <f t="shared" si="32"/>
        <v>#DIV/0!</v>
      </c>
      <c r="Z242" s="9"/>
      <c r="AA242" s="6">
        <v>44743</v>
      </c>
      <c r="AB242" s="6">
        <v>44805</v>
      </c>
      <c r="AC242" s="6"/>
      <c r="AD242" s="9" t="s">
        <v>66</v>
      </c>
    </row>
    <row r="243" spans="1:30" ht="75" x14ac:dyDescent="0.25">
      <c r="A243" s="4" t="s">
        <v>2086</v>
      </c>
      <c r="B243" s="5" t="s">
        <v>2085</v>
      </c>
      <c r="C243" s="6">
        <v>44643</v>
      </c>
      <c r="D243" s="37" t="s">
        <v>35</v>
      </c>
      <c r="E243" s="5"/>
      <c r="F243" s="8" t="s">
        <v>2473</v>
      </c>
      <c r="G243" s="6">
        <v>44664</v>
      </c>
      <c r="H243" s="37" t="s">
        <v>2484</v>
      </c>
      <c r="I243" s="9" t="s">
        <v>585</v>
      </c>
      <c r="J243" s="9" t="s">
        <v>1355</v>
      </c>
      <c r="K243" s="10">
        <v>140658688</v>
      </c>
      <c r="L243" s="36">
        <f t="shared" si="35"/>
        <v>140658688</v>
      </c>
      <c r="M243" s="36">
        <f t="shared" si="35"/>
        <v>140658688</v>
      </c>
      <c r="N243" s="9" t="s">
        <v>1528</v>
      </c>
      <c r="O243" s="9" t="s">
        <v>653</v>
      </c>
      <c r="P243" s="37" t="s">
        <v>41</v>
      </c>
      <c r="Q243" s="68"/>
      <c r="R243" s="36">
        <f>K243/T243</f>
        <v>17.3</v>
      </c>
      <c r="S243" s="10">
        <f t="shared" si="30"/>
        <v>0</v>
      </c>
      <c r="T243" s="10">
        <f t="shared" si="34"/>
        <v>8130560</v>
      </c>
      <c r="U243" s="10">
        <v>2716380</v>
      </c>
      <c r="V243" s="10">
        <v>5414180</v>
      </c>
      <c r="W243" s="10"/>
      <c r="X243" s="10" t="e">
        <f t="shared" si="31"/>
        <v>#DIV/0!</v>
      </c>
      <c r="Y243" s="10" t="e">
        <f t="shared" si="32"/>
        <v>#DIV/0!</v>
      </c>
      <c r="Z243" s="9"/>
      <c r="AA243" s="6">
        <v>44682</v>
      </c>
      <c r="AB243" s="6">
        <v>44743</v>
      </c>
      <c r="AC243" s="6"/>
      <c r="AD243" s="9" t="s">
        <v>66</v>
      </c>
    </row>
    <row r="244" spans="1:30" ht="157.5" customHeight="1" x14ac:dyDescent="0.25">
      <c r="A244" s="4" t="s">
        <v>2084</v>
      </c>
      <c r="B244" s="5" t="s">
        <v>2082</v>
      </c>
      <c r="C244" s="6">
        <v>44645</v>
      </c>
      <c r="D244" s="37">
        <v>1688</v>
      </c>
      <c r="E244" s="5"/>
      <c r="F244" s="9"/>
      <c r="G244" s="6"/>
      <c r="H244" s="37"/>
      <c r="I244" s="9"/>
      <c r="J244" s="9" t="s">
        <v>2083</v>
      </c>
      <c r="K244" s="10"/>
      <c r="L244" s="36">
        <f t="shared" si="35"/>
        <v>0</v>
      </c>
      <c r="M244" s="36">
        <f t="shared" si="35"/>
        <v>0</v>
      </c>
      <c r="N244" s="9"/>
      <c r="O244" s="9"/>
      <c r="P244" s="37"/>
      <c r="Q244" s="68"/>
      <c r="R244" s="36" t="e">
        <f>K244/T244</f>
        <v>#DIV/0!</v>
      </c>
      <c r="S244" s="10" t="e">
        <f t="shared" si="30"/>
        <v>#DIV/0!</v>
      </c>
      <c r="T244" s="10">
        <f t="shared" ref="T244:T275" si="36">U244+V244+W244</f>
        <v>0</v>
      </c>
      <c r="U244" s="10"/>
      <c r="V244" s="10"/>
      <c r="W244" s="10"/>
      <c r="X244" s="10" t="e">
        <f t="shared" si="31"/>
        <v>#DIV/0!</v>
      </c>
      <c r="Y244" s="10" t="e">
        <f t="shared" si="32"/>
        <v>#DIV/0!</v>
      </c>
      <c r="Z244" s="9"/>
      <c r="AA244" s="6"/>
      <c r="AB244" s="6"/>
      <c r="AC244" s="6"/>
      <c r="AD244" s="9"/>
    </row>
    <row r="245" spans="1:30" ht="47.25" x14ac:dyDescent="0.25">
      <c r="A245" s="4" t="s">
        <v>2081</v>
      </c>
      <c r="B245" s="5" t="s">
        <v>2080</v>
      </c>
      <c r="C245" s="6">
        <v>44645</v>
      </c>
      <c r="D245" s="37" t="s">
        <v>35</v>
      </c>
      <c r="E245" s="5"/>
      <c r="F245" s="9"/>
      <c r="G245" s="6">
        <v>44666</v>
      </c>
      <c r="H245" s="37" t="s">
        <v>2485</v>
      </c>
      <c r="I245" s="9" t="s">
        <v>72</v>
      </c>
      <c r="J245" s="9" t="s">
        <v>2079</v>
      </c>
      <c r="K245" s="10">
        <v>25569720</v>
      </c>
      <c r="L245" s="36">
        <f t="shared" si="35"/>
        <v>25569720</v>
      </c>
      <c r="M245" s="36">
        <f t="shared" si="35"/>
        <v>25569720</v>
      </c>
      <c r="N245" s="9" t="s">
        <v>2486</v>
      </c>
      <c r="O245" s="9" t="s">
        <v>631</v>
      </c>
      <c r="P245" s="37" t="s">
        <v>41</v>
      </c>
      <c r="Q245" s="68"/>
      <c r="R245" s="36">
        <f>K245/T245</f>
        <v>387.42</v>
      </c>
      <c r="S245" s="10">
        <f t="shared" si="30"/>
        <v>0</v>
      </c>
      <c r="T245" s="10">
        <f t="shared" si="36"/>
        <v>66000</v>
      </c>
      <c r="U245" s="10">
        <v>66000</v>
      </c>
      <c r="V245" s="10"/>
      <c r="W245" s="10"/>
      <c r="X245" s="10" t="e">
        <f t="shared" si="31"/>
        <v>#DIV/0!</v>
      </c>
      <c r="Y245" s="10" t="e">
        <f t="shared" si="32"/>
        <v>#DIV/0!</v>
      </c>
      <c r="Z245" s="9"/>
      <c r="AA245" s="6">
        <v>44757</v>
      </c>
      <c r="AB245" s="6"/>
      <c r="AC245" s="6"/>
      <c r="AD245" s="9" t="s">
        <v>66</v>
      </c>
    </row>
    <row r="246" spans="1:30" ht="47.25" x14ac:dyDescent="0.25">
      <c r="A246" s="4" t="s">
        <v>2078</v>
      </c>
      <c r="B246" s="5" t="s">
        <v>2077</v>
      </c>
      <c r="C246" s="6">
        <v>44645</v>
      </c>
      <c r="D246" s="37">
        <v>1416</v>
      </c>
      <c r="E246" s="5"/>
      <c r="F246" s="9"/>
      <c r="G246" s="6"/>
      <c r="H246" s="37"/>
      <c r="I246" s="9"/>
      <c r="J246" s="9" t="s">
        <v>2076</v>
      </c>
      <c r="K246" s="10"/>
      <c r="L246" s="36">
        <f t="shared" si="35"/>
        <v>0</v>
      </c>
      <c r="M246" s="36">
        <f t="shared" si="35"/>
        <v>0</v>
      </c>
      <c r="N246" s="9"/>
      <c r="O246" s="9"/>
      <c r="P246" s="37"/>
      <c r="Q246" s="68"/>
      <c r="R246" s="36" t="e">
        <f>K246/T246</f>
        <v>#DIV/0!</v>
      </c>
      <c r="S246" s="10" t="e">
        <f t="shared" si="30"/>
        <v>#DIV/0!</v>
      </c>
      <c r="T246" s="10">
        <f t="shared" si="36"/>
        <v>0</v>
      </c>
      <c r="U246" s="10"/>
      <c r="V246" s="10"/>
      <c r="W246" s="10"/>
      <c r="X246" s="10" t="e">
        <f t="shared" si="31"/>
        <v>#DIV/0!</v>
      </c>
      <c r="Y246" s="10" t="e">
        <f t="shared" si="32"/>
        <v>#DIV/0!</v>
      </c>
      <c r="Z246" s="9"/>
      <c r="AA246" s="6"/>
      <c r="AB246" s="6"/>
      <c r="AC246" s="6"/>
      <c r="AD246" s="9"/>
    </row>
    <row r="247" spans="1:30" ht="148.5" customHeight="1" x14ac:dyDescent="0.25">
      <c r="A247" s="4" t="s">
        <v>2075</v>
      </c>
      <c r="B247" s="5" t="s">
        <v>2074</v>
      </c>
      <c r="C247" s="6">
        <v>44645</v>
      </c>
      <c r="D247" s="37" t="s">
        <v>1488</v>
      </c>
      <c r="E247" s="5"/>
      <c r="F247" s="9"/>
      <c r="G247" s="6">
        <v>44669</v>
      </c>
      <c r="H247" s="37" t="s">
        <v>2510</v>
      </c>
      <c r="I247" s="9" t="s">
        <v>1761</v>
      </c>
      <c r="J247" s="9" t="s">
        <v>1407</v>
      </c>
      <c r="K247" s="10">
        <v>40634268.479999997</v>
      </c>
      <c r="L247" s="36">
        <f t="shared" si="35"/>
        <v>40634268.479999997</v>
      </c>
      <c r="M247" s="36">
        <f t="shared" si="35"/>
        <v>40634268.479999997</v>
      </c>
      <c r="N247" s="9" t="s">
        <v>2517</v>
      </c>
      <c r="O247" s="9" t="s">
        <v>2518</v>
      </c>
      <c r="P247" s="37" t="s">
        <v>41</v>
      </c>
      <c r="Q247" s="76" t="s">
        <v>2519</v>
      </c>
      <c r="R247" s="36">
        <f>K247/T247</f>
        <v>12.479999999999999</v>
      </c>
      <c r="S247" s="10" t="e">
        <f t="shared" si="30"/>
        <v>#VALUE!</v>
      </c>
      <c r="T247" s="10">
        <f t="shared" si="36"/>
        <v>3255951</v>
      </c>
      <c r="U247" s="10">
        <v>1628000</v>
      </c>
      <c r="V247" s="10">
        <v>1627951</v>
      </c>
      <c r="W247" s="10"/>
      <c r="X247" s="10" t="e">
        <f t="shared" si="31"/>
        <v>#VALUE!</v>
      </c>
      <c r="Y247" s="10" t="e">
        <f t="shared" si="32"/>
        <v>#VALUE!</v>
      </c>
      <c r="Z247" s="9"/>
      <c r="AA247" s="6">
        <v>44743</v>
      </c>
      <c r="AB247" s="6">
        <v>44805</v>
      </c>
      <c r="AC247" s="6"/>
      <c r="AD247" s="9" t="s">
        <v>66</v>
      </c>
    </row>
    <row r="248" spans="1:30" ht="126" x14ac:dyDescent="0.25">
      <c r="A248" s="4" t="s">
        <v>2073</v>
      </c>
      <c r="B248" s="5" t="s">
        <v>2072</v>
      </c>
      <c r="C248" s="6">
        <v>44645</v>
      </c>
      <c r="D248" s="37" t="s">
        <v>1488</v>
      </c>
      <c r="E248" s="5"/>
      <c r="F248" s="9"/>
      <c r="G248" s="6"/>
      <c r="H248" s="37"/>
      <c r="I248" s="9"/>
      <c r="J248" s="9" t="s">
        <v>2071</v>
      </c>
      <c r="K248" s="10"/>
      <c r="L248" s="36">
        <f t="shared" si="35"/>
        <v>0</v>
      </c>
      <c r="M248" s="36">
        <f t="shared" si="35"/>
        <v>0</v>
      </c>
      <c r="N248" s="9"/>
      <c r="O248" s="9"/>
      <c r="P248" s="37"/>
      <c r="Q248" s="68"/>
      <c r="R248" s="36" t="e">
        <f>K248/T248</f>
        <v>#DIV/0!</v>
      </c>
      <c r="S248" s="10" t="e">
        <f t="shared" si="30"/>
        <v>#DIV/0!</v>
      </c>
      <c r="T248" s="10">
        <f t="shared" si="36"/>
        <v>0</v>
      </c>
      <c r="U248" s="10"/>
      <c r="V248" s="10"/>
      <c r="W248" s="10"/>
      <c r="X248" s="10" t="e">
        <f t="shared" si="31"/>
        <v>#DIV/0!</v>
      </c>
      <c r="Y248" s="10" t="e">
        <f t="shared" si="32"/>
        <v>#DIV/0!</v>
      </c>
      <c r="Z248" s="9"/>
      <c r="AA248" s="6"/>
      <c r="AB248" s="6"/>
      <c r="AC248" s="6"/>
      <c r="AD248" s="9"/>
    </row>
    <row r="249" spans="1:30" ht="47.25" x14ac:dyDescent="0.25">
      <c r="A249" s="4" t="s">
        <v>2070</v>
      </c>
      <c r="B249" s="5" t="s">
        <v>2068</v>
      </c>
      <c r="C249" s="6">
        <v>44645</v>
      </c>
      <c r="D249" s="37">
        <v>1416</v>
      </c>
      <c r="E249" s="5"/>
      <c r="F249" s="9"/>
      <c r="G249" s="6">
        <v>44669</v>
      </c>
      <c r="H249" s="37" t="s">
        <v>2513</v>
      </c>
      <c r="I249" s="9" t="s">
        <v>936</v>
      </c>
      <c r="J249" s="9" t="s">
        <v>2069</v>
      </c>
      <c r="K249" s="10">
        <v>159888742.86000001</v>
      </c>
      <c r="L249" s="36">
        <f t="shared" si="35"/>
        <v>159888742.86000001</v>
      </c>
      <c r="M249" s="36">
        <f t="shared" si="35"/>
        <v>159888742.86000001</v>
      </c>
      <c r="N249" s="9" t="s">
        <v>937</v>
      </c>
      <c r="O249" s="9" t="s">
        <v>74</v>
      </c>
      <c r="P249" s="37" t="s">
        <v>24</v>
      </c>
      <c r="Q249" s="68">
        <v>1</v>
      </c>
      <c r="R249" s="36">
        <f>K249/T249</f>
        <v>263842.81</v>
      </c>
      <c r="S249" s="10">
        <f t="shared" si="30"/>
        <v>263842.81</v>
      </c>
      <c r="T249" s="10">
        <f t="shared" si="36"/>
        <v>606</v>
      </c>
      <c r="U249" s="10">
        <v>272</v>
      </c>
      <c r="V249" s="10">
        <v>334</v>
      </c>
      <c r="W249" s="10"/>
      <c r="X249" s="10">
        <f t="shared" si="31"/>
        <v>606</v>
      </c>
      <c r="Y249" s="10">
        <f t="shared" si="32"/>
        <v>606</v>
      </c>
      <c r="Z249" s="9"/>
      <c r="AA249" s="6">
        <v>44713</v>
      </c>
      <c r="AB249" s="6">
        <v>44788</v>
      </c>
      <c r="AC249" s="6"/>
      <c r="AD249" s="9" t="s">
        <v>66</v>
      </c>
    </row>
    <row r="250" spans="1:30" ht="47.25" x14ac:dyDescent="0.25">
      <c r="A250" s="4" t="s">
        <v>2067</v>
      </c>
      <c r="B250" s="5" t="s">
        <v>2066</v>
      </c>
      <c r="C250" s="6">
        <v>44645</v>
      </c>
      <c r="D250" s="37">
        <v>1416</v>
      </c>
      <c r="E250" s="5"/>
      <c r="F250" s="9"/>
      <c r="G250" s="6">
        <v>44669</v>
      </c>
      <c r="H250" s="37" t="s">
        <v>2516</v>
      </c>
      <c r="I250" s="9" t="s">
        <v>936</v>
      </c>
      <c r="J250" s="9" t="s">
        <v>2065</v>
      </c>
      <c r="K250" s="10">
        <v>201628591.34</v>
      </c>
      <c r="L250" s="36">
        <f t="shared" ref="L250:M269" si="37">K250</f>
        <v>201628591.34</v>
      </c>
      <c r="M250" s="36">
        <f t="shared" si="37"/>
        <v>201628591.34</v>
      </c>
      <c r="N250" s="9" t="s">
        <v>937</v>
      </c>
      <c r="O250" s="9" t="s">
        <v>74</v>
      </c>
      <c r="P250" s="37" t="s">
        <v>24</v>
      </c>
      <c r="Q250" s="68">
        <v>1</v>
      </c>
      <c r="R250" s="36">
        <f>K250/T250</f>
        <v>52768.54</v>
      </c>
      <c r="S250" s="10">
        <f t="shared" si="30"/>
        <v>52768.54</v>
      </c>
      <c r="T250" s="10">
        <f t="shared" si="36"/>
        <v>3821</v>
      </c>
      <c r="U250" s="10">
        <v>1069</v>
      </c>
      <c r="V250" s="10">
        <v>2752</v>
      </c>
      <c r="W250" s="10"/>
      <c r="X250" s="10">
        <f t="shared" si="31"/>
        <v>3821</v>
      </c>
      <c r="Y250" s="10">
        <f t="shared" si="32"/>
        <v>3821</v>
      </c>
      <c r="Z250" s="9"/>
      <c r="AA250" s="6">
        <v>44743</v>
      </c>
      <c r="AB250" s="6">
        <v>44788</v>
      </c>
      <c r="AC250" s="6"/>
      <c r="AD250" s="9" t="s">
        <v>66</v>
      </c>
    </row>
    <row r="251" spans="1:30" ht="47.25" x14ac:dyDescent="0.25">
      <c r="A251" s="4" t="s">
        <v>2064</v>
      </c>
      <c r="B251" s="5" t="s">
        <v>2063</v>
      </c>
      <c r="C251" s="6">
        <v>44645</v>
      </c>
      <c r="D251" s="37">
        <v>1416</v>
      </c>
      <c r="E251" s="5"/>
      <c r="F251" s="9"/>
      <c r="G251" s="6"/>
      <c r="H251" s="37"/>
      <c r="I251" s="9"/>
      <c r="J251" s="9" t="s">
        <v>2062</v>
      </c>
      <c r="K251" s="10"/>
      <c r="L251" s="36">
        <f t="shared" si="37"/>
        <v>0</v>
      </c>
      <c r="M251" s="36">
        <f t="shared" si="37"/>
        <v>0</v>
      </c>
      <c r="N251" s="9"/>
      <c r="O251" s="9"/>
      <c r="P251" s="37"/>
      <c r="Q251" s="68"/>
      <c r="R251" s="36" t="e">
        <f>K251/T251</f>
        <v>#DIV/0!</v>
      </c>
      <c r="S251" s="10" t="e">
        <f t="shared" si="30"/>
        <v>#DIV/0!</v>
      </c>
      <c r="T251" s="10">
        <f t="shared" si="36"/>
        <v>0</v>
      </c>
      <c r="U251" s="10"/>
      <c r="V251" s="10"/>
      <c r="W251" s="10"/>
      <c r="X251" s="10" t="e">
        <f t="shared" si="31"/>
        <v>#DIV/0!</v>
      </c>
      <c r="Y251" s="10" t="e">
        <f t="shared" si="32"/>
        <v>#DIV/0!</v>
      </c>
      <c r="Z251" s="9"/>
      <c r="AA251" s="6"/>
      <c r="AB251" s="6"/>
      <c r="AC251" s="6"/>
      <c r="AD251" s="9"/>
    </row>
    <row r="252" spans="1:30" ht="31.5" x14ac:dyDescent="0.25">
      <c r="A252" s="4" t="s">
        <v>2199</v>
      </c>
      <c r="B252" s="5" t="s">
        <v>2198</v>
      </c>
      <c r="C252" s="6">
        <v>44648</v>
      </c>
      <c r="D252" s="37" t="s">
        <v>1488</v>
      </c>
      <c r="E252" s="5"/>
      <c r="F252" s="9"/>
      <c r="G252" s="6">
        <v>44670</v>
      </c>
      <c r="H252" s="37" t="s">
        <v>2511</v>
      </c>
      <c r="I252" s="9" t="s">
        <v>585</v>
      </c>
      <c r="J252" s="9" t="s">
        <v>1486</v>
      </c>
      <c r="K252" s="10">
        <v>9199657.7200000007</v>
      </c>
      <c r="L252" s="36">
        <f t="shared" si="37"/>
        <v>9199657.7200000007</v>
      </c>
      <c r="M252" s="36">
        <f t="shared" si="37"/>
        <v>9199657.7200000007</v>
      </c>
      <c r="N252" s="9" t="s">
        <v>2520</v>
      </c>
      <c r="O252" s="9" t="s">
        <v>1561</v>
      </c>
      <c r="P252" s="37" t="s">
        <v>24</v>
      </c>
      <c r="Q252" s="68">
        <v>250</v>
      </c>
      <c r="R252" s="36">
        <f>K252/T252</f>
        <v>0.44000000000000006</v>
      </c>
      <c r="S252" s="10">
        <f t="shared" si="30"/>
        <v>110.00000000000001</v>
      </c>
      <c r="T252" s="10">
        <f t="shared" si="36"/>
        <v>20908313</v>
      </c>
      <c r="U252" s="10">
        <v>20908313</v>
      </c>
      <c r="V252" s="10"/>
      <c r="W252" s="10"/>
      <c r="X252" s="10">
        <f t="shared" si="31"/>
        <v>83633.251999999993</v>
      </c>
      <c r="Y252" s="10">
        <f t="shared" si="32"/>
        <v>83634</v>
      </c>
      <c r="Z252" s="9"/>
      <c r="AA252" s="6">
        <v>44743</v>
      </c>
      <c r="AB252" s="6"/>
      <c r="AC252" s="6"/>
      <c r="AD252" s="9" t="s">
        <v>66</v>
      </c>
    </row>
    <row r="253" spans="1:30" ht="94.5" x14ac:dyDescent="0.25">
      <c r="A253" s="4" t="s">
        <v>2197</v>
      </c>
      <c r="B253" s="5" t="s">
        <v>2195</v>
      </c>
      <c r="C253" s="6">
        <v>44648</v>
      </c>
      <c r="D253" s="37" t="s">
        <v>1488</v>
      </c>
      <c r="E253" s="5"/>
      <c r="F253" s="9"/>
      <c r="G253" s="6">
        <v>44671</v>
      </c>
      <c r="H253" s="37" t="s">
        <v>2512</v>
      </c>
      <c r="I253" s="9" t="s">
        <v>1578</v>
      </c>
      <c r="J253" s="9" t="s">
        <v>2196</v>
      </c>
      <c r="K253" s="10">
        <v>860904.72</v>
      </c>
      <c r="L253" s="36">
        <f t="shared" si="37"/>
        <v>860904.72</v>
      </c>
      <c r="M253" s="36">
        <f t="shared" si="37"/>
        <v>860904.72</v>
      </c>
      <c r="N253" s="9" t="s">
        <v>2521</v>
      </c>
      <c r="O253" s="9" t="s">
        <v>2522</v>
      </c>
      <c r="P253" s="37" t="s">
        <v>770</v>
      </c>
      <c r="Q253" s="68">
        <v>1</v>
      </c>
      <c r="R253" s="36">
        <f>K253/T253</f>
        <v>9.8899999999999988</v>
      </c>
      <c r="S253" s="10">
        <f t="shared" si="30"/>
        <v>9.8899999999999988</v>
      </c>
      <c r="T253" s="10">
        <f t="shared" si="36"/>
        <v>87048</v>
      </c>
      <c r="U253" s="10">
        <v>87048</v>
      </c>
      <c r="V253" s="10"/>
      <c r="W253" s="10"/>
      <c r="X253" s="10">
        <f t="shared" si="31"/>
        <v>87048</v>
      </c>
      <c r="Y253" s="10">
        <f t="shared" si="32"/>
        <v>87048</v>
      </c>
      <c r="Z253" s="9"/>
      <c r="AA253" s="6">
        <v>44743</v>
      </c>
      <c r="AB253" s="6"/>
      <c r="AC253" s="6"/>
      <c r="AD253" s="9" t="s">
        <v>66</v>
      </c>
    </row>
    <row r="254" spans="1:30" ht="63" x14ac:dyDescent="0.25">
      <c r="A254" s="4" t="s">
        <v>2194</v>
      </c>
      <c r="B254" s="5" t="s">
        <v>2193</v>
      </c>
      <c r="C254" s="6">
        <v>44648</v>
      </c>
      <c r="D254" s="37">
        <v>545</v>
      </c>
      <c r="E254" s="5"/>
      <c r="F254" s="9"/>
      <c r="G254" s="6"/>
      <c r="H254" s="37"/>
      <c r="I254" s="9"/>
      <c r="J254" s="9" t="s">
        <v>891</v>
      </c>
      <c r="K254" s="10"/>
      <c r="L254" s="36">
        <f t="shared" si="37"/>
        <v>0</v>
      </c>
      <c r="M254" s="36">
        <f t="shared" si="37"/>
        <v>0</v>
      </c>
      <c r="N254" s="9"/>
      <c r="O254" s="9"/>
      <c r="P254" s="37"/>
      <c r="Q254" s="68"/>
      <c r="R254" s="36" t="e">
        <f>K254/T254</f>
        <v>#DIV/0!</v>
      </c>
      <c r="S254" s="10" t="e">
        <f t="shared" si="30"/>
        <v>#DIV/0!</v>
      </c>
      <c r="T254" s="10">
        <f t="shared" si="36"/>
        <v>0</v>
      </c>
      <c r="U254" s="10"/>
      <c r="V254" s="10"/>
      <c r="W254" s="10"/>
      <c r="X254" s="10" t="e">
        <f t="shared" si="31"/>
        <v>#DIV/0!</v>
      </c>
      <c r="Y254" s="10" t="e">
        <f t="shared" si="32"/>
        <v>#DIV/0!</v>
      </c>
      <c r="Z254" s="9"/>
      <c r="AA254" s="6"/>
      <c r="AB254" s="6"/>
      <c r="AC254" s="6"/>
      <c r="AD254" s="9"/>
    </row>
    <row r="255" spans="1:30" ht="63" customHeight="1" x14ac:dyDescent="0.25">
      <c r="A255" s="4" t="s">
        <v>1039</v>
      </c>
      <c r="B255" s="5" t="s">
        <v>2229</v>
      </c>
      <c r="C255" s="6">
        <v>44650</v>
      </c>
      <c r="D255" s="37" t="s">
        <v>35</v>
      </c>
      <c r="E255" s="5"/>
      <c r="F255" s="9"/>
      <c r="G255" s="6">
        <v>44670</v>
      </c>
      <c r="H255" s="37" t="s">
        <v>2514</v>
      </c>
      <c r="I255" s="9" t="s">
        <v>72</v>
      </c>
      <c r="J255" s="9" t="s">
        <v>2149</v>
      </c>
      <c r="K255" s="10">
        <v>7440000</v>
      </c>
      <c r="L255" s="36">
        <f t="shared" si="37"/>
        <v>7440000</v>
      </c>
      <c r="M255" s="36">
        <f t="shared" si="37"/>
        <v>7440000</v>
      </c>
      <c r="N255" s="9" t="s">
        <v>2524</v>
      </c>
      <c r="O255" s="9" t="s">
        <v>2526</v>
      </c>
      <c r="P255" s="37" t="s">
        <v>24</v>
      </c>
      <c r="Q255" s="68">
        <v>240</v>
      </c>
      <c r="R255" s="36">
        <f>K255/T255</f>
        <v>3.1</v>
      </c>
      <c r="S255" s="10">
        <f t="shared" si="30"/>
        <v>744</v>
      </c>
      <c r="T255" s="10">
        <f t="shared" si="36"/>
        <v>2400000</v>
      </c>
      <c r="U255" s="10">
        <v>2400000</v>
      </c>
      <c r="V255" s="10"/>
      <c r="W255" s="10"/>
      <c r="X255" s="10">
        <f t="shared" si="31"/>
        <v>10000</v>
      </c>
      <c r="Y255" s="10">
        <f t="shared" si="32"/>
        <v>10000</v>
      </c>
      <c r="Z255" s="9"/>
      <c r="AA255" s="6">
        <v>44774</v>
      </c>
      <c r="AB255" s="6"/>
      <c r="AC255" s="6"/>
      <c r="AD255" s="9" t="s">
        <v>66</v>
      </c>
    </row>
    <row r="256" spans="1:30" ht="78.75" x14ac:dyDescent="0.25">
      <c r="A256" s="4" t="s">
        <v>2237</v>
      </c>
      <c r="B256" s="5" t="s">
        <v>2236</v>
      </c>
      <c r="C256" s="6">
        <v>44650</v>
      </c>
      <c r="D256" s="37">
        <v>545</v>
      </c>
      <c r="E256" s="5"/>
      <c r="F256" s="9"/>
      <c r="G256" s="6">
        <v>44670</v>
      </c>
      <c r="H256" s="37" t="s">
        <v>2523</v>
      </c>
      <c r="I256" s="9" t="s">
        <v>73</v>
      </c>
      <c r="J256" s="9" t="s">
        <v>2148</v>
      </c>
      <c r="K256" s="10">
        <v>1856250</v>
      </c>
      <c r="L256" s="36">
        <f t="shared" si="37"/>
        <v>1856250</v>
      </c>
      <c r="M256" s="36">
        <f t="shared" si="37"/>
        <v>1856250</v>
      </c>
      <c r="N256" s="9" t="s">
        <v>2525</v>
      </c>
      <c r="O256" s="9" t="s">
        <v>1561</v>
      </c>
      <c r="P256" s="37" t="s">
        <v>24</v>
      </c>
      <c r="Q256" s="68">
        <v>25</v>
      </c>
      <c r="R256" s="36">
        <f>K256/T256</f>
        <v>618.75</v>
      </c>
      <c r="S256" s="10">
        <f t="shared" si="30"/>
        <v>15468.75</v>
      </c>
      <c r="T256" s="10">
        <f t="shared" si="36"/>
        <v>3000</v>
      </c>
      <c r="U256" s="10">
        <v>3000</v>
      </c>
      <c r="V256" s="10"/>
      <c r="W256" s="10"/>
      <c r="X256" s="10">
        <f t="shared" si="31"/>
        <v>120</v>
      </c>
      <c r="Y256" s="10">
        <f t="shared" si="32"/>
        <v>120</v>
      </c>
      <c r="Z256" s="9" t="s">
        <v>2527</v>
      </c>
      <c r="AA256" s="6">
        <v>44696</v>
      </c>
      <c r="AB256" s="6"/>
      <c r="AC256" s="6"/>
      <c r="AD256" s="9" t="s">
        <v>66</v>
      </c>
    </row>
    <row r="257" spans="1:30" ht="78.75" x14ac:dyDescent="0.25">
      <c r="A257" s="4" t="s">
        <v>2235</v>
      </c>
      <c r="B257" s="5" t="s">
        <v>2234</v>
      </c>
      <c r="C257" s="6">
        <v>44650</v>
      </c>
      <c r="D257" s="37">
        <v>1416</v>
      </c>
      <c r="E257" s="5"/>
      <c r="F257" s="9"/>
      <c r="G257" s="6">
        <v>44670</v>
      </c>
      <c r="H257" s="37" t="s">
        <v>2515</v>
      </c>
      <c r="I257" s="9" t="s">
        <v>73</v>
      </c>
      <c r="J257" s="9" t="s">
        <v>2150</v>
      </c>
      <c r="K257" s="10">
        <v>68628748.560000002</v>
      </c>
      <c r="L257" s="36">
        <f t="shared" si="37"/>
        <v>68628748.560000002</v>
      </c>
      <c r="M257" s="36">
        <f t="shared" si="37"/>
        <v>68628748.560000002</v>
      </c>
      <c r="N257" s="9" t="s">
        <v>1767</v>
      </c>
      <c r="O257" s="9" t="s">
        <v>75</v>
      </c>
      <c r="P257" s="37" t="s">
        <v>22</v>
      </c>
      <c r="Q257" s="68">
        <v>2000</v>
      </c>
      <c r="R257" s="36">
        <f>K257/T257</f>
        <v>12.120000000000001</v>
      </c>
      <c r="S257" s="10">
        <f t="shared" si="30"/>
        <v>24240.000000000004</v>
      </c>
      <c r="T257" s="10">
        <f t="shared" si="36"/>
        <v>5662438</v>
      </c>
      <c r="U257" s="10">
        <v>5662438</v>
      </c>
      <c r="V257" s="10"/>
      <c r="W257" s="10"/>
      <c r="X257" s="69">
        <f t="shared" si="31"/>
        <v>2831.2190000000001</v>
      </c>
      <c r="Y257" s="10">
        <f t="shared" si="32"/>
        <v>2832</v>
      </c>
      <c r="Z257" s="9"/>
      <c r="AA257" s="6">
        <v>44682</v>
      </c>
      <c r="AB257" s="6"/>
      <c r="AC257" s="6"/>
      <c r="AD257" s="9" t="s">
        <v>66</v>
      </c>
    </row>
    <row r="258" spans="1:30" ht="173.25" customHeight="1" x14ac:dyDescent="0.25">
      <c r="A258" s="4" t="s">
        <v>2233</v>
      </c>
      <c r="B258" s="5" t="s">
        <v>2232</v>
      </c>
      <c r="C258" s="6">
        <v>44652</v>
      </c>
      <c r="D258" s="37" t="s">
        <v>1488</v>
      </c>
      <c r="E258" s="5"/>
      <c r="F258" s="9"/>
      <c r="G258" s="6"/>
      <c r="H258" s="37"/>
      <c r="I258" s="9"/>
      <c r="J258" s="9" t="s">
        <v>1547</v>
      </c>
      <c r="K258" s="10"/>
      <c r="L258" s="36">
        <f t="shared" si="37"/>
        <v>0</v>
      </c>
      <c r="M258" s="36">
        <f t="shared" si="37"/>
        <v>0</v>
      </c>
      <c r="N258" s="9"/>
      <c r="O258" s="9"/>
      <c r="P258" s="37"/>
      <c r="Q258" s="68"/>
      <c r="R258" s="36" t="e">
        <f>K258/T258</f>
        <v>#DIV/0!</v>
      </c>
      <c r="S258" s="10" t="e">
        <f t="shared" si="30"/>
        <v>#DIV/0!</v>
      </c>
      <c r="T258" s="10">
        <f t="shared" si="36"/>
        <v>0</v>
      </c>
      <c r="U258" s="10"/>
      <c r="V258" s="10"/>
      <c r="W258" s="10"/>
      <c r="X258" s="10" t="e">
        <f t="shared" si="31"/>
        <v>#DIV/0!</v>
      </c>
      <c r="Y258" s="10" t="e">
        <f t="shared" si="32"/>
        <v>#DIV/0!</v>
      </c>
      <c r="Z258" s="9"/>
      <c r="AA258" s="6"/>
      <c r="AB258" s="6"/>
      <c r="AC258" s="6"/>
      <c r="AD258" s="9"/>
    </row>
    <row r="259" spans="1:30" ht="94.5" x14ac:dyDescent="0.25">
      <c r="A259" s="4" t="s">
        <v>2230</v>
      </c>
      <c r="B259" s="5" t="s">
        <v>2231</v>
      </c>
      <c r="C259" s="6">
        <v>44652</v>
      </c>
      <c r="D259" s="37">
        <v>1688</v>
      </c>
      <c r="E259" s="5"/>
      <c r="F259" s="9"/>
      <c r="G259" s="6"/>
      <c r="H259" s="37"/>
      <c r="I259" s="9"/>
      <c r="J259" s="9" t="s">
        <v>1703</v>
      </c>
      <c r="K259" s="10"/>
      <c r="L259" s="36">
        <f t="shared" si="37"/>
        <v>0</v>
      </c>
      <c r="M259" s="36">
        <f t="shared" si="37"/>
        <v>0</v>
      </c>
      <c r="N259" s="9"/>
      <c r="O259" s="9"/>
      <c r="P259" s="37"/>
      <c r="Q259" s="68"/>
      <c r="R259" s="36" t="e">
        <f>K259/T259</f>
        <v>#DIV/0!</v>
      </c>
      <c r="S259" s="10" t="e">
        <f t="shared" si="30"/>
        <v>#DIV/0!</v>
      </c>
      <c r="T259" s="10">
        <f t="shared" si="36"/>
        <v>0</v>
      </c>
      <c r="U259" s="10"/>
      <c r="V259" s="10"/>
      <c r="W259" s="10"/>
      <c r="X259" s="10" t="e">
        <f t="shared" si="31"/>
        <v>#DIV/0!</v>
      </c>
      <c r="Y259" s="10" t="e">
        <f t="shared" si="32"/>
        <v>#DIV/0!</v>
      </c>
      <c r="Z259" s="9"/>
      <c r="AA259" s="6"/>
      <c r="AB259" s="6"/>
      <c r="AC259" s="6"/>
      <c r="AD259" s="9"/>
    </row>
    <row r="260" spans="1:30" ht="63" x14ac:dyDescent="0.25">
      <c r="A260" s="4" t="s">
        <v>2459</v>
      </c>
      <c r="B260" s="5" t="s">
        <v>2458</v>
      </c>
      <c r="C260" s="6">
        <v>44655</v>
      </c>
      <c r="D260" s="37">
        <v>545</v>
      </c>
      <c r="E260" s="5"/>
      <c r="F260" s="9"/>
      <c r="G260" s="6"/>
      <c r="H260" s="37"/>
      <c r="I260" s="9"/>
      <c r="J260" s="9" t="s">
        <v>891</v>
      </c>
      <c r="K260" s="10"/>
      <c r="L260" s="36">
        <f t="shared" si="37"/>
        <v>0</v>
      </c>
      <c r="M260" s="36">
        <f t="shared" si="37"/>
        <v>0</v>
      </c>
      <c r="N260" s="9"/>
      <c r="O260" s="9"/>
      <c r="P260" s="37"/>
      <c r="Q260" s="68"/>
      <c r="R260" s="36" t="e">
        <f>K260/T260</f>
        <v>#DIV/0!</v>
      </c>
      <c r="S260" s="10" t="e">
        <f t="shared" ref="S260:S281" si="38">R260*Q260</f>
        <v>#DIV/0!</v>
      </c>
      <c r="T260" s="10">
        <f t="shared" si="36"/>
        <v>0</v>
      </c>
      <c r="U260" s="10"/>
      <c r="V260" s="10"/>
      <c r="W260" s="10"/>
      <c r="X260" s="10" t="e">
        <f t="shared" ref="X260:X281" si="39">T260/Q260</f>
        <v>#DIV/0!</v>
      </c>
      <c r="Y260" s="10" t="e">
        <f t="shared" ref="Y260:Y281" si="40">_xlfn.CEILING.MATH(X260)</f>
        <v>#DIV/0!</v>
      </c>
      <c r="Z260" s="9"/>
      <c r="AA260" s="6"/>
      <c r="AB260" s="6"/>
      <c r="AC260" s="6"/>
      <c r="AD260" s="9"/>
    </row>
    <row r="261" spans="1:30" ht="31.5" x14ac:dyDescent="0.25">
      <c r="A261" s="4" t="s">
        <v>2461</v>
      </c>
      <c r="B261" s="5" t="s">
        <v>2460</v>
      </c>
      <c r="C261" s="6">
        <v>44658</v>
      </c>
      <c r="D261" s="37" t="s">
        <v>1488</v>
      </c>
      <c r="E261" s="5"/>
      <c r="F261" s="9"/>
      <c r="G261" s="6"/>
      <c r="H261" s="37"/>
      <c r="I261" s="9"/>
      <c r="J261" s="9" t="s">
        <v>2272</v>
      </c>
      <c r="K261" s="10"/>
      <c r="L261" s="36">
        <f t="shared" si="37"/>
        <v>0</v>
      </c>
      <c r="M261" s="36">
        <f t="shared" si="37"/>
        <v>0</v>
      </c>
      <c r="N261" s="9"/>
      <c r="O261" s="9"/>
      <c r="P261" s="37"/>
      <c r="Q261" s="68"/>
      <c r="R261" s="36" t="e">
        <f>K261/T261</f>
        <v>#DIV/0!</v>
      </c>
      <c r="S261" s="10" t="e">
        <f t="shared" si="38"/>
        <v>#DIV/0!</v>
      </c>
      <c r="T261" s="10">
        <f t="shared" si="36"/>
        <v>0</v>
      </c>
      <c r="U261" s="10"/>
      <c r="V261" s="10"/>
      <c r="W261" s="10"/>
      <c r="X261" s="10" t="e">
        <f t="shared" si="39"/>
        <v>#DIV/0!</v>
      </c>
      <c r="Y261" s="10" t="e">
        <f t="shared" si="40"/>
        <v>#DIV/0!</v>
      </c>
      <c r="Z261" s="9"/>
      <c r="AA261" s="6"/>
      <c r="AB261" s="6"/>
      <c r="AC261" s="6"/>
      <c r="AD261" s="9"/>
    </row>
    <row r="262" spans="1:30" ht="63" x14ac:dyDescent="0.25">
      <c r="A262" s="4" t="s">
        <v>2430</v>
      </c>
      <c r="B262" s="5" t="s">
        <v>2429</v>
      </c>
      <c r="C262" s="6">
        <v>44659</v>
      </c>
      <c r="D262" s="37" t="s">
        <v>1488</v>
      </c>
      <c r="E262" s="5"/>
      <c r="F262" s="9"/>
      <c r="G262" s="6"/>
      <c r="H262" s="37"/>
      <c r="I262" s="9"/>
      <c r="J262" s="9" t="s">
        <v>1406</v>
      </c>
      <c r="K262" s="10"/>
      <c r="L262" s="36">
        <f t="shared" si="37"/>
        <v>0</v>
      </c>
      <c r="M262" s="36">
        <f t="shared" si="37"/>
        <v>0</v>
      </c>
      <c r="N262" s="9"/>
      <c r="O262" s="9"/>
      <c r="P262" s="37"/>
      <c r="Q262" s="68"/>
      <c r="R262" s="36" t="e">
        <f>K262/T262</f>
        <v>#DIV/0!</v>
      </c>
      <c r="S262" s="10" t="e">
        <f t="shared" si="38"/>
        <v>#DIV/0!</v>
      </c>
      <c r="T262" s="10">
        <f t="shared" si="36"/>
        <v>0</v>
      </c>
      <c r="U262" s="10"/>
      <c r="V262" s="10"/>
      <c r="W262" s="10"/>
      <c r="X262" s="10" t="e">
        <f t="shared" si="39"/>
        <v>#DIV/0!</v>
      </c>
      <c r="Y262" s="10" t="e">
        <f t="shared" si="40"/>
        <v>#DIV/0!</v>
      </c>
      <c r="Z262" s="9"/>
      <c r="AA262" s="6"/>
      <c r="AB262" s="6"/>
      <c r="AC262" s="6"/>
      <c r="AD262" s="9"/>
    </row>
    <row r="263" spans="1:30" ht="47.25" x14ac:dyDescent="0.25">
      <c r="A263" s="4" t="s">
        <v>2457</v>
      </c>
      <c r="B263" s="5" t="s">
        <v>2455</v>
      </c>
      <c r="C263" s="6">
        <v>44659</v>
      </c>
      <c r="D263" s="37" t="s">
        <v>35</v>
      </c>
      <c r="E263" s="5"/>
      <c r="F263" s="9"/>
      <c r="G263" s="6"/>
      <c r="H263" s="37"/>
      <c r="I263" s="9"/>
      <c r="J263" s="9" t="s">
        <v>2456</v>
      </c>
      <c r="K263" s="10"/>
      <c r="L263" s="36">
        <f t="shared" si="37"/>
        <v>0</v>
      </c>
      <c r="M263" s="36">
        <f t="shared" si="37"/>
        <v>0</v>
      </c>
      <c r="N263" s="9"/>
      <c r="O263" s="9"/>
      <c r="P263" s="37"/>
      <c r="Q263" s="68"/>
      <c r="R263" s="36" t="e">
        <f>K263/T263</f>
        <v>#DIV/0!</v>
      </c>
      <c r="S263" s="10" t="e">
        <f t="shared" si="38"/>
        <v>#DIV/0!</v>
      </c>
      <c r="T263" s="10">
        <f t="shared" si="36"/>
        <v>0</v>
      </c>
      <c r="U263" s="10"/>
      <c r="V263" s="10"/>
      <c r="W263" s="10"/>
      <c r="X263" s="10" t="e">
        <f t="shared" si="39"/>
        <v>#DIV/0!</v>
      </c>
      <c r="Y263" s="10" t="e">
        <f t="shared" si="40"/>
        <v>#DIV/0!</v>
      </c>
      <c r="Z263" s="9"/>
      <c r="AA263" s="6"/>
      <c r="AB263" s="6"/>
      <c r="AC263" s="6"/>
      <c r="AD263" s="9"/>
    </row>
    <row r="264" spans="1:30" ht="63" x14ac:dyDescent="0.25">
      <c r="A264" s="4" t="s">
        <v>2454</v>
      </c>
      <c r="B264" s="5" t="s">
        <v>2453</v>
      </c>
      <c r="C264" s="6">
        <v>44659</v>
      </c>
      <c r="D264" s="37" t="s">
        <v>35</v>
      </c>
      <c r="E264" s="5"/>
      <c r="F264" s="9"/>
      <c r="G264" s="6"/>
      <c r="H264" s="37"/>
      <c r="I264" s="9"/>
      <c r="J264" s="9" t="s">
        <v>1765</v>
      </c>
      <c r="K264" s="10"/>
      <c r="L264" s="36">
        <f t="shared" si="37"/>
        <v>0</v>
      </c>
      <c r="M264" s="36">
        <f t="shared" si="37"/>
        <v>0</v>
      </c>
      <c r="N264" s="9"/>
      <c r="O264" s="9"/>
      <c r="P264" s="37"/>
      <c r="Q264" s="68"/>
      <c r="R264" s="36" t="e">
        <f>K264/T264</f>
        <v>#DIV/0!</v>
      </c>
      <c r="S264" s="10" t="e">
        <f t="shared" si="38"/>
        <v>#DIV/0!</v>
      </c>
      <c r="T264" s="10">
        <f t="shared" si="36"/>
        <v>0</v>
      </c>
      <c r="U264" s="10"/>
      <c r="V264" s="10"/>
      <c r="W264" s="10"/>
      <c r="X264" s="10" t="e">
        <f t="shared" si="39"/>
        <v>#DIV/0!</v>
      </c>
      <c r="Y264" s="10" t="e">
        <f t="shared" si="40"/>
        <v>#DIV/0!</v>
      </c>
      <c r="Z264" s="9"/>
      <c r="AA264" s="6"/>
      <c r="AB264" s="6"/>
      <c r="AC264" s="6"/>
      <c r="AD264" s="9"/>
    </row>
    <row r="265" spans="1:30" ht="31.5" x14ac:dyDescent="0.25">
      <c r="A265" s="4" t="s">
        <v>2452</v>
      </c>
      <c r="B265" s="5" t="s">
        <v>2451</v>
      </c>
      <c r="C265" s="6">
        <v>44659</v>
      </c>
      <c r="D265" s="37">
        <v>1416</v>
      </c>
      <c r="E265" s="5"/>
      <c r="F265" s="9"/>
      <c r="G265" s="6"/>
      <c r="H265" s="37"/>
      <c r="I265" s="9"/>
      <c r="J265" s="9" t="s">
        <v>2106</v>
      </c>
      <c r="K265" s="10"/>
      <c r="L265" s="36">
        <f t="shared" si="37"/>
        <v>0</v>
      </c>
      <c r="M265" s="36">
        <f t="shared" si="37"/>
        <v>0</v>
      </c>
      <c r="N265" s="9"/>
      <c r="O265" s="9"/>
      <c r="P265" s="37"/>
      <c r="Q265" s="68"/>
      <c r="R265" s="36" t="e">
        <f>K265/T265</f>
        <v>#DIV/0!</v>
      </c>
      <c r="S265" s="10" t="e">
        <f t="shared" si="38"/>
        <v>#DIV/0!</v>
      </c>
      <c r="T265" s="10">
        <f t="shared" si="36"/>
        <v>0</v>
      </c>
      <c r="U265" s="10"/>
      <c r="V265" s="10"/>
      <c r="W265" s="10"/>
      <c r="X265" s="10" t="e">
        <f t="shared" si="39"/>
        <v>#DIV/0!</v>
      </c>
      <c r="Y265" s="10" t="e">
        <f t="shared" si="40"/>
        <v>#DIV/0!</v>
      </c>
      <c r="Z265" s="9"/>
      <c r="AA265" s="6"/>
      <c r="AB265" s="6"/>
      <c r="AC265" s="6"/>
      <c r="AD265" s="9"/>
    </row>
    <row r="266" spans="1:30" ht="94.5" customHeight="1" x14ac:dyDescent="0.25">
      <c r="A266" s="4" t="s">
        <v>2450</v>
      </c>
      <c r="B266" s="5" t="s">
        <v>2449</v>
      </c>
      <c r="C266" s="6">
        <v>44659</v>
      </c>
      <c r="D266" s="37">
        <v>1416</v>
      </c>
      <c r="E266" s="5"/>
      <c r="F266" s="9"/>
      <c r="G266" s="6"/>
      <c r="H266" s="37"/>
      <c r="I266" s="9"/>
      <c r="J266" s="9" t="s">
        <v>2106</v>
      </c>
      <c r="K266" s="10"/>
      <c r="L266" s="36">
        <f t="shared" si="37"/>
        <v>0</v>
      </c>
      <c r="M266" s="36">
        <f t="shared" si="37"/>
        <v>0</v>
      </c>
      <c r="N266" s="9"/>
      <c r="O266" s="9"/>
      <c r="P266" s="37"/>
      <c r="Q266" s="68"/>
      <c r="R266" s="36" t="e">
        <f>K266/T266</f>
        <v>#DIV/0!</v>
      </c>
      <c r="S266" s="10" t="e">
        <f t="shared" si="38"/>
        <v>#DIV/0!</v>
      </c>
      <c r="T266" s="10">
        <f t="shared" si="36"/>
        <v>0</v>
      </c>
      <c r="U266" s="10"/>
      <c r="V266" s="10"/>
      <c r="W266" s="10"/>
      <c r="X266" s="10" t="e">
        <f t="shared" si="39"/>
        <v>#DIV/0!</v>
      </c>
      <c r="Y266" s="10" t="e">
        <f t="shared" si="40"/>
        <v>#DIV/0!</v>
      </c>
      <c r="Z266" s="9"/>
      <c r="AA266" s="6"/>
      <c r="AB266" s="6"/>
      <c r="AC266" s="6"/>
      <c r="AD266" s="9"/>
    </row>
    <row r="267" spans="1:30" ht="126" x14ac:dyDescent="0.25">
      <c r="A267" s="4" t="s">
        <v>2448</v>
      </c>
      <c r="B267" s="5" t="s">
        <v>2447</v>
      </c>
      <c r="C267" s="6">
        <v>44659</v>
      </c>
      <c r="D267" s="37" t="s">
        <v>1488</v>
      </c>
      <c r="E267" s="5"/>
      <c r="F267" s="9"/>
      <c r="G267" s="6"/>
      <c r="H267" s="37"/>
      <c r="I267" s="9"/>
      <c r="J267" s="9" t="s">
        <v>1482</v>
      </c>
      <c r="K267" s="10"/>
      <c r="L267" s="36">
        <f t="shared" si="37"/>
        <v>0</v>
      </c>
      <c r="M267" s="36">
        <f t="shared" si="37"/>
        <v>0</v>
      </c>
      <c r="N267" s="9"/>
      <c r="O267" s="9"/>
      <c r="P267" s="37"/>
      <c r="Q267" s="68"/>
      <c r="R267" s="36" t="e">
        <f>K267/T267</f>
        <v>#DIV/0!</v>
      </c>
      <c r="S267" s="10" t="e">
        <f t="shared" si="38"/>
        <v>#DIV/0!</v>
      </c>
      <c r="T267" s="10">
        <f t="shared" si="36"/>
        <v>0</v>
      </c>
      <c r="U267" s="10"/>
      <c r="V267" s="10"/>
      <c r="W267" s="10"/>
      <c r="X267" s="10" t="e">
        <f t="shared" si="39"/>
        <v>#DIV/0!</v>
      </c>
      <c r="Y267" s="10" t="e">
        <f t="shared" si="40"/>
        <v>#DIV/0!</v>
      </c>
      <c r="Z267" s="9"/>
      <c r="AA267" s="6"/>
      <c r="AB267" s="6"/>
      <c r="AC267" s="6"/>
      <c r="AD267" s="9"/>
    </row>
    <row r="268" spans="1:30" ht="31.5" x14ac:dyDescent="0.25">
      <c r="A268" s="4" t="s">
        <v>2446</v>
      </c>
      <c r="B268" s="5" t="s">
        <v>2445</v>
      </c>
      <c r="C268" s="6">
        <v>44659</v>
      </c>
      <c r="D268" s="37">
        <v>1416</v>
      </c>
      <c r="E268" s="5"/>
      <c r="F268" s="9"/>
      <c r="G268" s="6"/>
      <c r="H268" s="37"/>
      <c r="I268" s="9"/>
      <c r="J268" s="9" t="s">
        <v>2106</v>
      </c>
      <c r="K268" s="10"/>
      <c r="L268" s="36">
        <f t="shared" si="37"/>
        <v>0</v>
      </c>
      <c r="M268" s="36">
        <f t="shared" si="37"/>
        <v>0</v>
      </c>
      <c r="N268" s="9"/>
      <c r="O268" s="9"/>
      <c r="P268" s="37"/>
      <c r="Q268" s="68"/>
      <c r="R268" s="36" t="e">
        <f>K268/T268</f>
        <v>#DIV/0!</v>
      </c>
      <c r="S268" s="10" t="e">
        <f t="shared" si="38"/>
        <v>#DIV/0!</v>
      </c>
      <c r="T268" s="10">
        <f t="shared" si="36"/>
        <v>0</v>
      </c>
      <c r="U268" s="10"/>
      <c r="V268" s="10"/>
      <c r="W268" s="10"/>
      <c r="X268" s="10" t="e">
        <f t="shared" si="39"/>
        <v>#DIV/0!</v>
      </c>
      <c r="Y268" s="10" t="e">
        <f t="shared" si="40"/>
        <v>#DIV/0!</v>
      </c>
      <c r="Z268" s="9"/>
      <c r="AA268" s="6"/>
      <c r="AB268" s="6"/>
      <c r="AC268" s="6"/>
      <c r="AD268" s="9"/>
    </row>
    <row r="269" spans="1:30" ht="31.5" x14ac:dyDescent="0.25">
      <c r="A269" s="4" t="s">
        <v>2444</v>
      </c>
      <c r="B269" s="5" t="s">
        <v>2443</v>
      </c>
      <c r="C269" s="6">
        <v>44659</v>
      </c>
      <c r="D269" s="37" t="s">
        <v>35</v>
      </c>
      <c r="E269" s="5"/>
      <c r="F269" s="9"/>
      <c r="G269" s="6"/>
      <c r="H269" s="37"/>
      <c r="I269" s="9"/>
      <c r="J269" s="9" t="s">
        <v>1496</v>
      </c>
      <c r="K269" s="10"/>
      <c r="L269" s="36">
        <f t="shared" si="37"/>
        <v>0</v>
      </c>
      <c r="M269" s="36">
        <f t="shared" si="37"/>
        <v>0</v>
      </c>
      <c r="N269" s="9"/>
      <c r="O269" s="9"/>
      <c r="P269" s="37"/>
      <c r="Q269" s="68"/>
      <c r="R269" s="36" t="e">
        <f>K269/T269</f>
        <v>#DIV/0!</v>
      </c>
      <c r="S269" s="10" t="e">
        <f t="shared" si="38"/>
        <v>#DIV/0!</v>
      </c>
      <c r="T269" s="10">
        <f t="shared" si="36"/>
        <v>0</v>
      </c>
      <c r="U269" s="10"/>
      <c r="V269" s="10"/>
      <c r="W269" s="10"/>
      <c r="X269" s="10" t="e">
        <f t="shared" si="39"/>
        <v>#DIV/0!</v>
      </c>
      <c r="Y269" s="10" t="e">
        <f t="shared" si="40"/>
        <v>#DIV/0!</v>
      </c>
      <c r="Z269" s="9"/>
      <c r="AA269" s="6"/>
      <c r="AB269" s="6"/>
      <c r="AC269" s="6"/>
      <c r="AD269" s="9"/>
    </row>
    <row r="270" spans="1:30" ht="47.25" x14ac:dyDescent="0.25">
      <c r="A270" s="4" t="s">
        <v>2442</v>
      </c>
      <c r="B270" s="5" t="s">
        <v>2441</v>
      </c>
      <c r="C270" s="6">
        <v>44659</v>
      </c>
      <c r="D270" s="37">
        <v>545</v>
      </c>
      <c r="E270" s="5"/>
      <c r="F270" s="9"/>
      <c r="G270" s="6"/>
      <c r="H270" s="37"/>
      <c r="I270" s="9"/>
      <c r="J270" s="9" t="s">
        <v>777</v>
      </c>
      <c r="K270" s="10"/>
      <c r="L270" s="36">
        <f t="shared" ref="L270:M281" si="41">K270</f>
        <v>0</v>
      </c>
      <c r="M270" s="36">
        <f t="shared" si="41"/>
        <v>0</v>
      </c>
      <c r="N270" s="9"/>
      <c r="O270" s="9"/>
      <c r="P270" s="37"/>
      <c r="Q270" s="68"/>
      <c r="R270" s="36" t="e">
        <f>K270/T270</f>
        <v>#DIV/0!</v>
      </c>
      <c r="S270" s="10" t="e">
        <f t="shared" si="38"/>
        <v>#DIV/0!</v>
      </c>
      <c r="T270" s="10">
        <f t="shared" si="36"/>
        <v>0</v>
      </c>
      <c r="U270" s="10"/>
      <c r="V270" s="10"/>
      <c r="W270" s="10"/>
      <c r="X270" s="10" t="e">
        <f t="shared" si="39"/>
        <v>#DIV/0!</v>
      </c>
      <c r="Y270" s="10" t="e">
        <f t="shared" si="40"/>
        <v>#DIV/0!</v>
      </c>
      <c r="Z270" s="9"/>
      <c r="AA270" s="6"/>
      <c r="AB270" s="6"/>
      <c r="AC270" s="6"/>
      <c r="AD270" s="9"/>
    </row>
    <row r="271" spans="1:30" ht="47.25" x14ac:dyDescent="0.25">
      <c r="A271" s="4" t="s">
        <v>2440</v>
      </c>
      <c r="B271" s="5" t="s">
        <v>2439</v>
      </c>
      <c r="C271" s="6">
        <v>44659</v>
      </c>
      <c r="D271" s="37">
        <v>545</v>
      </c>
      <c r="E271" s="5"/>
      <c r="F271" s="9"/>
      <c r="G271" s="6"/>
      <c r="H271" s="37"/>
      <c r="I271" s="9"/>
      <c r="J271" s="9" t="s">
        <v>777</v>
      </c>
      <c r="K271" s="10"/>
      <c r="L271" s="36">
        <f t="shared" si="41"/>
        <v>0</v>
      </c>
      <c r="M271" s="36">
        <f t="shared" si="41"/>
        <v>0</v>
      </c>
      <c r="N271" s="9"/>
      <c r="O271" s="9"/>
      <c r="P271" s="37"/>
      <c r="Q271" s="68"/>
      <c r="R271" s="36" t="e">
        <f>K271/T271</f>
        <v>#DIV/0!</v>
      </c>
      <c r="S271" s="10" t="e">
        <f t="shared" si="38"/>
        <v>#DIV/0!</v>
      </c>
      <c r="T271" s="10">
        <f t="shared" si="36"/>
        <v>0</v>
      </c>
      <c r="U271" s="10"/>
      <c r="V271" s="10"/>
      <c r="W271" s="10"/>
      <c r="X271" s="10" t="e">
        <f t="shared" si="39"/>
        <v>#DIV/0!</v>
      </c>
      <c r="Y271" s="10" t="e">
        <f t="shared" si="40"/>
        <v>#DIV/0!</v>
      </c>
      <c r="Z271" s="9"/>
      <c r="AA271" s="6"/>
      <c r="AB271" s="6"/>
      <c r="AC271" s="6"/>
      <c r="AD271" s="9"/>
    </row>
    <row r="272" spans="1:30" ht="47.25" x14ac:dyDescent="0.25">
      <c r="A272" s="4" t="s">
        <v>2438</v>
      </c>
      <c r="B272" s="5" t="s">
        <v>2437</v>
      </c>
      <c r="C272" s="6">
        <v>44662</v>
      </c>
      <c r="D272" s="37">
        <v>545</v>
      </c>
      <c r="E272" s="5"/>
      <c r="F272" s="9"/>
      <c r="G272" s="6"/>
      <c r="H272" s="37"/>
      <c r="I272" s="9"/>
      <c r="J272" s="9" t="s">
        <v>777</v>
      </c>
      <c r="K272" s="10"/>
      <c r="L272" s="36">
        <f t="shared" si="41"/>
        <v>0</v>
      </c>
      <c r="M272" s="36">
        <f t="shared" si="41"/>
        <v>0</v>
      </c>
      <c r="N272" s="9"/>
      <c r="O272" s="9"/>
      <c r="P272" s="37"/>
      <c r="Q272" s="68"/>
      <c r="R272" s="36" t="e">
        <f>K272/T272</f>
        <v>#DIV/0!</v>
      </c>
      <c r="S272" s="10" t="e">
        <f t="shared" si="38"/>
        <v>#DIV/0!</v>
      </c>
      <c r="T272" s="10">
        <f t="shared" si="36"/>
        <v>0</v>
      </c>
      <c r="U272" s="10"/>
      <c r="V272" s="10"/>
      <c r="W272" s="10"/>
      <c r="X272" s="10" t="e">
        <f t="shared" si="39"/>
        <v>#DIV/0!</v>
      </c>
      <c r="Y272" s="10" t="e">
        <f t="shared" si="40"/>
        <v>#DIV/0!</v>
      </c>
      <c r="Z272" s="9"/>
      <c r="AA272" s="6"/>
      <c r="AB272" s="6"/>
      <c r="AC272" s="6"/>
      <c r="AD272" s="9"/>
    </row>
    <row r="273" spans="1:30" ht="47.25" x14ac:dyDescent="0.25">
      <c r="A273" s="4" t="s">
        <v>2436</v>
      </c>
      <c r="B273" s="5" t="s">
        <v>2435</v>
      </c>
      <c r="C273" s="6">
        <v>44663</v>
      </c>
      <c r="D273" s="37">
        <v>545</v>
      </c>
      <c r="E273" s="5"/>
      <c r="F273" s="9"/>
      <c r="G273" s="6"/>
      <c r="H273" s="37"/>
      <c r="I273" s="9"/>
      <c r="J273" s="9" t="s">
        <v>777</v>
      </c>
      <c r="K273" s="10"/>
      <c r="L273" s="36">
        <f t="shared" si="41"/>
        <v>0</v>
      </c>
      <c r="M273" s="36">
        <f t="shared" si="41"/>
        <v>0</v>
      </c>
      <c r="N273" s="9"/>
      <c r="O273" s="9"/>
      <c r="P273" s="37"/>
      <c r="Q273" s="68"/>
      <c r="R273" s="36" t="e">
        <f>K273/T273</f>
        <v>#DIV/0!</v>
      </c>
      <c r="S273" s="10" t="e">
        <f t="shared" si="38"/>
        <v>#DIV/0!</v>
      </c>
      <c r="T273" s="10">
        <f t="shared" si="36"/>
        <v>0</v>
      </c>
      <c r="U273" s="10"/>
      <c r="V273" s="10"/>
      <c r="W273" s="10"/>
      <c r="X273" s="10" t="e">
        <f t="shared" si="39"/>
        <v>#DIV/0!</v>
      </c>
      <c r="Y273" s="10" t="e">
        <f t="shared" si="40"/>
        <v>#DIV/0!</v>
      </c>
      <c r="Z273" s="9"/>
      <c r="AA273" s="6"/>
      <c r="AB273" s="6"/>
      <c r="AC273" s="6"/>
      <c r="AD273" s="9"/>
    </row>
    <row r="274" spans="1:30" ht="63" x14ac:dyDescent="0.25">
      <c r="A274" s="4" t="s">
        <v>2434</v>
      </c>
      <c r="B274" s="5" t="s">
        <v>2433</v>
      </c>
      <c r="C274" s="6">
        <v>44663</v>
      </c>
      <c r="D274" s="37">
        <v>1688</v>
      </c>
      <c r="E274" s="5"/>
      <c r="F274" s="9"/>
      <c r="G274" s="6"/>
      <c r="H274" s="37"/>
      <c r="I274" s="9"/>
      <c r="J274" s="9" t="s">
        <v>1704</v>
      </c>
      <c r="K274" s="10"/>
      <c r="L274" s="36">
        <f t="shared" si="41"/>
        <v>0</v>
      </c>
      <c r="M274" s="36">
        <f t="shared" si="41"/>
        <v>0</v>
      </c>
      <c r="N274" s="9"/>
      <c r="O274" s="9"/>
      <c r="P274" s="37"/>
      <c r="Q274" s="68"/>
      <c r="R274" s="36" t="e">
        <f>K274/T274</f>
        <v>#DIV/0!</v>
      </c>
      <c r="S274" s="10" t="e">
        <f t="shared" si="38"/>
        <v>#DIV/0!</v>
      </c>
      <c r="T274" s="10">
        <f t="shared" si="36"/>
        <v>0</v>
      </c>
      <c r="U274" s="10"/>
      <c r="V274" s="10"/>
      <c r="W274" s="10"/>
      <c r="X274" s="10" t="e">
        <f t="shared" si="39"/>
        <v>#DIV/0!</v>
      </c>
      <c r="Y274" s="10" t="e">
        <f t="shared" si="40"/>
        <v>#DIV/0!</v>
      </c>
      <c r="Z274" s="9"/>
      <c r="AA274" s="6"/>
      <c r="AB274" s="6"/>
      <c r="AC274" s="6"/>
      <c r="AD274" s="9"/>
    </row>
    <row r="275" spans="1:30" ht="63" x14ac:dyDescent="0.25">
      <c r="A275" s="4" t="s">
        <v>2432</v>
      </c>
      <c r="B275" s="5" t="s">
        <v>2431</v>
      </c>
      <c r="C275" s="6">
        <v>44663</v>
      </c>
      <c r="D275" s="37">
        <v>1688</v>
      </c>
      <c r="E275" s="5"/>
      <c r="F275" s="9"/>
      <c r="G275" s="6"/>
      <c r="H275" s="37"/>
      <c r="I275" s="9"/>
      <c r="J275" s="9" t="s">
        <v>1704</v>
      </c>
      <c r="K275" s="10"/>
      <c r="L275" s="36">
        <f t="shared" si="41"/>
        <v>0</v>
      </c>
      <c r="M275" s="36">
        <f t="shared" si="41"/>
        <v>0</v>
      </c>
      <c r="N275" s="9"/>
      <c r="O275" s="9"/>
      <c r="P275" s="37"/>
      <c r="Q275" s="68"/>
      <c r="R275" s="36" t="e">
        <f>K275/T275</f>
        <v>#DIV/0!</v>
      </c>
      <c r="S275" s="10" t="e">
        <f t="shared" si="38"/>
        <v>#DIV/0!</v>
      </c>
      <c r="T275" s="10">
        <f t="shared" si="36"/>
        <v>0</v>
      </c>
      <c r="U275" s="10"/>
      <c r="V275" s="10"/>
      <c r="W275" s="10"/>
      <c r="X275" s="10" t="e">
        <f t="shared" si="39"/>
        <v>#DIV/0!</v>
      </c>
      <c r="Y275" s="10" t="e">
        <f t="shared" si="40"/>
        <v>#DIV/0!</v>
      </c>
      <c r="Z275" s="9"/>
      <c r="AA275" s="6"/>
      <c r="AB275" s="6"/>
      <c r="AC275" s="6"/>
      <c r="AD275" s="9"/>
    </row>
    <row r="276" spans="1:30" x14ac:dyDescent="0.25">
      <c r="A276" s="4" t="s">
        <v>2428</v>
      </c>
      <c r="B276" s="5" t="s">
        <v>2427</v>
      </c>
      <c r="C276" s="6">
        <v>44665</v>
      </c>
      <c r="D276" s="37">
        <v>545</v>
      </c>
      <c r="E276" s="5"/>
      <c r="F276" s="9"/>
      <c r="G276" s="6"/>
      <c r="H276" s="37"/>
      <c r="I276" s="9"/>
      <c r="J276" s="9" t="s">
        <v>911</v>
      </c>
      <c r="K276" s="10"/>
      <c r="L276" s="36">
        <f t="shared" si="41"/>
        <v>0</v>
      </c>
      <c r="M276" s="36">
        <f t="shared" si="41"/>
        <v>0</v>
      </c>
      <c r="N276" s="9"/>
      <c r="O276" s="9"/>
      <c r="P276" s="37"/>
      <c r="Q276" s="68"/>
      <c r="R276" s="36" t="e">
        <f>K276/T276</f>
        <v>#DIV/0!</v>
      </c>
      <c r="S276" s="10" t="e">
        <f t="shared" si="38"/>
        <v>#DIV/0!</v>
      </c>
      <c r="T276" s="10">
        <f t="shared" ref="T276:T281" si="42">U276+V276+W276</f>
        <v>0</v>
      </c>
      <c r="U276" s="10"/>
      <c r="V276" s="10"/>
      <c r="W276" s="10"/>
      <c r="X276" s="10" t="e">
        <f t="shared" si="39"/>
        <v>#DIV/0!</v>
      </c>
      <c r="Y276" s="10" t="e">
        <f t="shared" si="40"/>
        <v>#DIV/0!</v>
      </c>
      <c r="Z276" s="9"/>
      <c r="AA276" s="6"/>
      <c r="AB276" s="6"/>
      <c r="AC276" s="6"/>
      <c r="AD276" s="9"/>
    </row>
    <row r="277" spans="1:30" ht="94.5" customHeight="1" x14ac:dyDescent="0.25">
      <c r="A277" s="4" t="s">
        <v>2426</v>
      </c>
      <c r="B277" s="5" t="s">
        <v>2425</v>
      </c>
      <c r="C277" s="6">
        <v>44665</v>
      </c>
      <c r="D277" s="37">
        <v>545</v>
      </c>
      <c r="E277" s="5"/>
      <c r="F277" s="9"/>
      <c r="G277" s="6"/>
      <c r="H277" s="37"/>
      <c r="I277" s="9"/>
      <c r="J277" s="9" t="s">
        <v>2420</v>
      </c>
      <c r="K277" s="10"/>
      <c r="L277" s="36">
        <f t="shared" si="41"/>
        <v>0</v>
      </c>
      <c r="M277" s="36">
        <f t="shared" si="41"/>
        <v>0</v>
      </c>
      <c r="N277" s="9"/>
      <c r="O277" s="9"/>
      <c r="P277" s="37" t="s">
        <v>2421</v>
      </c>
      <c r="Q277" s="68"/>
      <c r="R277" s="36">
        <f>K277/T277</f>
        <v>0</v>
      </c>
      <c r="S277" s="10">
        <f t="shared" si="38"/>
        <v>0</v>
      </c>
      <c r="T277" s="10">
        <f t="shared" si="42"/>
        <v>50</v>
      </c>
      <c r="U277" s="10">
        <v>50</v>
      </c>
      <c r="V277" s="10"/>
      <c r="W277" s="10"/>
      <c r="X277" s="10" t="e">
        <f t="shared" si="39"/>
        <v>#DIV/0!</v>
      </c>
      <c r="Y277" s="10" t="e">
        <f t="shared" si="40"/>
        <v>#DIV/0!</v>
      </c>
      <c r="Z277" s="9"/>
      <c r="AA277" s="6"/>
      <c r="AB277" s="6"/>
      <c r="AC277" s="6"/>
      <c r="AD277" s="9"/>
    </row>
    <row r="278" spans="1:30" ht="94.5" x14ac:dyDescent="0.25">
      <c r="A278" s="4" t="s">
        <v>1497</v>
      </c>
      <c r="B278" s="26" t="s">
        <v>1498</v>
      </c>
      <c r="C278" s="6" t="s">
        <v>753</v>
      </c>
      <c r="D278" s="37" t="s">
        <v>1306</v>
      </c>
      <c r="E278" s="5"/>
      <c r="F278" s="9"/>
      <c r="G278" s="6">
        <v>44610</v>
      </c>
      <c r="H278" s="5" t="s">
        <v>1616</v>
      </c>
      <c r="I278" s="9" t="s">
        <v>936</v>
      </c>
      <c r="J278" s="9" t="s">
        <v>1499</v>
      </c>
      <c r="K278" s="10">
        <v>205632000</v>
      </c>
      <c r="L278" s="36">
        <f t="shared" si="41"/>
        <v>205632000</v>
      </c>
      <c r="M278" s="36">
        <f t="shared" si="41"/>
        <v>205632000</v>
      </c>
      <c r="N278" s="9" t="s">
        <v>1501</v>
      </c>
      <c r="O278" s="9" t="s">
        <v>1502</v>
      </c>
      <c r="P278" s="37" t="s">
        <v>1500</v>
      </c>
      <c r="Q278" s="68"/>
      <c r="R278" s="36">
        <f>K278/T278</f>
        <v>60480</v>
      </c>
      <c r="S278" s="10">
        <f t="shared" si="38"/>
        <v>0</v>
      </c>
      <c r="T278" s="10">
        <f t="shared" si="42"/>
        <v>3400</v>
      </c>
      <c r="U278" s="10">
        <v>3400</v>
      </c>
      <c r="V278" s="10"/>
      <c r="W278" s="10"/>
      <c r="X278" s="10" t="e">
        <f t="shared" si="39"/>
        <v>#DIV/0!</v>
      </c>
      <c r="Y278" s="10" t="e">
        <f t="shared" si="40"/>
        <v>#DIV/0!</v>
      </c>
      <c r="Z278" s="9"/>
      <c r="AA278" s="6">
        <v>44640</v>
      </c>
      <c r="AB278" s="6"/>
      <c r="AC278" s="6"/>
      <c r="AD278" s="9" t="s">
        <v>1489</v>
      </c>
    </row>
    <row r="279" spans="1:30" ht="94.5" x14ac:dyDescent="0.25">
      <c r="A279" s="4" t="s">
        <v>1612</v>
      </c>
      <c r="B279" s="26" t="s">
        <v>1498</v>
      </c>
      <c r="C279" s="6" t="s">
        <v>753</v>
      </c>
      <c r="D279" s="37" t="s">
        <v>1306</v>
      </c>
      <c r="E279" s="5"/>
      <c r="F279" s="9"/>
      <c r="G279" s="6">
        <v>44624</v>
      </c>
      <c r="H279" s="37" t="s">
        <v>1613</v>
      </c>
      <c r="I279" s="9" t="s">
        <v>936</v>
      </c>
      <c r="J279" s="9" t="s">
        <v>1499</v>
      </c>
      <c r="K279" s="10">
        <v>4536000000</v>
      </c>
      <c r="L279" s="36">
        <f t="shared" si="41"/>
        <v>4536000000</v>
      </c>
      <c r="M279" s="36">
        <f t="shared" si="41"/>
        <v>4536000000</v>
      </c>
      <c r="N279" s="37" t="s">
        <v>1615</v>
      </c>
      <c r="O279" s="9" t="s">
        <v>1502</v>
      </c>
      <c r="P279" s="37" t="s">
        <v>1500</v>
      </c>
      <c r="Q279" s="68"/>
      <c r="R279" s="36">
        <f>K279/T279</f>
        <v>60480</v>
      </c>
      <c r="S279" s="10">
        <f t="shared" si="38"/>
        <v>0</v>
      </c>
      <c r="T279" s="10">
        <f t="shared" si="42"/>
        <v>75000</v>
      </c>
      <c r="U279" s="10">
        <v>75000</v>
      </c>
      <c r="V279" s="10"/>
      <c r="W279" s="10"/>
      <c r="X279" s="10" t="e">
        <f t="shared" si="39"/>
        <v>#DIV/0!</v>
      </c>
      <c r="Y279" s="10" t="e">
        <f t="shared" si="40"/>
        <v>#DIV/0!</v>
      </c>
      <c r="Z279" s="9" t="s">
        <v>1614</v>
      </c>
      <c r="AA279" s="6">
        <v>44671</v>
      </c>
      <c r="AB279" s="6"/>
      <c r="AC279" s="6"/>
      <c r="AD279" s="9" t="s">
        <v>66</v>
      </c>
    </row>
    <row r="280" spans="1:30" ht="94.5" x14ac:dyDescent="0.25">
      <c r="A280" s="4" t="s">
        <v>1384</v>
      </c>
      <c r="B280" s="26" t="s">
        <v>1498</v>
      </c>
      <c r="C280" s="6" t="s">
        <v>753</v>
      </c>
      <c r="D280" s="37" t="s">
        <v>1306</v>
      </c>
      <c r="E280" s="5"/>
      <c r="F280" s="9"/>
      <c r="G280" s="6">
        <v>44625</v>
      </c>
      <c r="H280" s="5" t="s">
        <v>1619</v>
      </c>
      <c r="I280" s="9" t="s">
        <v>72</v>
      </c>
      <c r="J280" s="9" t="s">
        <v>1305</v>
      </c>
      <c r="K280" s="10">
        <v>7551395979.6800003</v>
      </c>
      <c r="L280" s="36">
        <f t="shared" si="41"/>
        <v>7551395979.6800003</v>
      </c>
      <c r="M280" s="36">
        <f t="shared" si="41"/>
        <v>7551395979.6800003</v>
      </c>
      <c r="N280" s="9" t="s">
        <v>1620</v>
      </c>
      <c r="O280" s="9" t="s">
        <v>1621</v>
      </c>
      <c r="P280" s="37" t="s">
        <v>41</v>
      </c>
      <c r="Q280" s="76"/>
      <c r="R280" s="36">
        <f>K280/T280</f>
        <v>216.10000000000002</v>
      </c>
      <c r="S280" s="10">
        <f t="shared" si="38"/>
        <v>0</v>
      </c>
      <c r="T280" s="10">
        <f t="shared" si="42"/>
        <v>34943988.799999997</v>
      </c>
      <c r="U280" s="10">
        <v>34943988.799999997</v>
      </c>
      <c r="V280" s="10"/>
      <c r="W280" s="10"/>
      <c r="X280" s="10" t="e">
        <f t="shared" si="39"/>
        <v>#DIV/0!</v>
      </c>
      <c r="Y280" s="10" t="e">
        <f t="shared" si="40"/>
        <v>#DIV/0!</v>
      </c>
      <c r="Z280" s="9" t="s">
        <v>1614</v>
      </c>
      <c r="AA280" s="6">
        <v>44656</v>
      </c>
      <c r="AB280" s="6"/>
      <c r="AC280" s="6"/>
      <c r="AD280" s="9" t="s">
        <v>1489</v>
      </c>
    </row>
    <row r="281" spans="1:30" ht="94.5" x14ac:dyDescent="0.25">
      <c r="A281" s="4" t="s">
        <v>1622</v>
      </c>
      <c r="B281" s="26" t="s">
        <v>1498</v>
      </c>
      <c r="C281" s="6" t="s">
        <v>753</v>
      </c>
      <c r="D281" s="37" t="s">
        <v>1306</v>
      </c>
      <c r="E281" s="5"/>
      <c r="F281" s="9"/>
      <c r="G281" s="6">
        <v>44625</v>
      </c>
      <c r="H281" s="5" t="s">
        <v>1623</v>
      </c>
      <c r="I281" s="9" t="s">
        <v>133</v>
      </c>
      <c r="J281" s="9" t="s">
        <v>1624</v>
      </c>
      <c r="K281" s="10">
        <v>565276320</v>
      </c>
      <c r="L281" s="36">
        <f t="shared" si="41"/>
        <v>565276320</v>
      </c>
      <c r="M281" s="36">
        <f t="shared" si="41"/>
        <v>565276320</v>
      </c>
      <c r="N281" s="9" t="s">
        <v>1626</v>
      </c>
      <c r="O281" s="9" t="s">
        <v>126</v>
      </c>
      <c r="P281" s="37" t="s">
        <v>1500</v>
      </c>
      <c r="Q281" s="68"/>
      <c r="R281" s="36">
        <f>K281/T281</f>
        <v>182347.2</v>
      </c>
      <c r="S281" s="10">
        <f t="shared" si="38"/>
        <v>0</v>
      </c>
      <c r="T281" s="10">
        <f t="shared" si="42"/>
        <v>3100</v>
      </c>
      <c r="U281" s="10">
        <v>3100</v>
      </c>
      <c r="V281" s="10"/>
      <c r="W281" s="10"/>
      <c r="X281" s="10" t="e">
        <f t="shared" si="39"/>
        <v>#DIV/0!</v>
      </c>
      <c r="Y281" s="10" t="e">
        <f t="shared" si="40"/>
        <v>#DIV/0!</v>
      </c>
      <c r="Z281" s="9" t="s">
        <v>1625</v>
      </c>
      <c r="AA281" s="6">
        <v>44671</v>
      </c>
      <c r="AB281" s="6"/>
      <c r="AC281" s="6"/>
      <c r="AD281" s="9" t="s">
        <v>66</v>
      </c>
    </row>
    <row r="282" spans="1:30" x14ac:dyDescent="0.25">
      <c r="K282" s="30"/>
      <c r="L282" s="30"/>
      <c r="M282" s="30"/>
    </row>
    <row r="283" spans="1:30" x14ac:dyDescent="0.25">
      <c r="K283" s="30"/>
      <c r="L283" s="30"/>
      <c r="M283" s="30"/>
    </row>
    <row r="284" spans="1:30" x14ac:dyDescent="0.25">
      <c r="K284" s="30"/>
      <c r="L284" s="30"/>
      <c r="M284" s="30"/>
    </row>
    <row r="285" spans="1:30" x14ac:dyDescent="0.25">
      <c r="K285" s="30"/>
      <c r="L285" s="30"/>
      <c r="M285" s="30"/>
    </row>
    <row r="286" spans="1:30" x14ac:dyDescent="0.25">
      <c r="K286" s="30"/>
      <c r="L286" s="30"/>
      <c r="M286" s="30"/>
    </row>
    <row r="287" spans="1:30" x14ac:dyDescent="0.25">
      <c r="K287" s="30"/>
      <c r="L287" s="30"/>
      <c r="M287" s="30"/>
    </row>
    <row r="288" spans="1:30" x14ac:dyDescent="0.25">
      <c r="K288" s="30"/>
      <c r="L288" s="30"/>
      <c r="M288" s="30"/>
    </row>
    <row r="289" spans="11:13" x14ac:dyDescent="0.25">
      <c r="K289" s="30"/>
      <c r="L289" s="30"/>
      <c r="M289" s="30"/>
    </row>
    <row r="290" spans="11:13" x14ac:dyDescent="0.25">
      <c r="K290" s="30"/>
      <c r="L290" s="30"/>
      <c r="M290" s="30"/>
    </row>
  </sheetData>
  <autoFilter ref="A1:AD281">
    <filterColumn colId="19" showButton="0"/>
    <filterColumn colId="20" showButton="0"/>
    <filterColumn colId="21" showButton="0"/>
    <filterColumn colId="26" showButton="0"/>
    <filterColumn colId="27" showButton="0"/>
    <sortState ref="A4:CF332">
      <sortCondition ref="B1:B332"/>
    </sortState>
  </autoFilter>
  <mergeCells count="23">
    <mergeCell ref="A1:A2"/>
    <mergeCell ref="B1:B2"/>
    <mergeCell ref="C1:C2"/>
    <mergeCell ref="D1:D2"/>
    <mergeCell ref="E1:E2"/>
    <mergeCell ref="F1:F2"/>
    <mergeCell ref="G1:G2"/>
    <mergeCell ref="H1:H2"/>
    <mergeCell ref="I1:I2"/>
    <mergeCell ref="J1:J2"/>
    <mergeCell ref="K1:K2"/>
    <mergeCell ref="L1:L2"/>
    <mergeCell ref="M1:M2"/>
    <mergeCell ref="Z1:Z2"/>
    <mergeCell ref="P1:P2"/>
    <mergeCell ref="R1:R2"/>
    <mergeCell ref="N1:N2"/>
    <mergeCell ref="O1:O2"/>
    <mergeCell ref="AA1:AC1"/>
    <mergeCell ref="T1:Y1"/>
    <mergeCell ref="Q1:Q2"/>
    <mergeCell ref="S1:S2"/>
    <mergeCell ref="AD1:AD2"/>
  </mergeCells>
  <hyperlinks>
    <hyperlink ref="F3" r:id="rId1"/>
    <hyperlink ref="F4" r:id="rId2"/>
    <hyperlink ref="F5" r:id="rId3"/>
    <hyperlink ref="F6" r:id="rId4"/>
    <hyperlink ref="F7" r:id="rId5"/>
    <hyperlink ref="F8" r:id="rId6"/>
    <hyperlink ref="F9" r:id="rId7"/>
    <hyperlink ref="F10" r:id="rId8"/>
    <hyperlink ref="F11" r:id="rId9"/>
    <hyperlink ref="F13" r:id="rId10"/>
    <hyperlink ref="F14" r:id="rId11"/>
    <hyperlink ref="F15" r:id="rId12"/>
    <hyperlink ref="F16" r:id="rId13"/>
    <hyperlink ref="F17" r:id="rId14"/>
    <hyperlink ref="F18" r:id="rId15"/>
    <hyperlink ref="F19" r:id="rId16"/>
    <hyperlink ref="F20" r:id="rId17"/>
    <hyperlink ref="F22" r:id="rId18"/>
    <hyperlink ref="F23" r:id="rId19"/>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7" r:id="rId32"/>
    <hyperlink ref="F38" r:id="rId33"/>
    <hyperlink ref="F39" r:id="rId34"/>
    <hyperlink ref="F42" r:id="rId35"/>
    <hyperlink ref="F44" r:id="rId36"/>
    <hyperlink ref="F43" r:id="rId37"/>
    <hyperlink ref="F46" r:id="rId38"/>
    <hyperlink ref="F47" r:id="rId39"/>
    <hyperlink ref="F48" r:id="rId40"/>
    <hyperlink ref="F49" r:id="rId41"/>
    <hyperlink ref="F50" r:id="rId42"/>
    <hyperlink ref="F51" r:id="rId43"/>
    <hyperlink ref="F52" r:id="rId44"/>
    <hyperlink ref="F53" r:id="rId45"/>
    <hyperlink ref="F54" r:id="rId46"/>
    <hyperlink ref="F56" r:id="rId47"/>
    <hyperlink ref="F57" r:id="rId48"/>
    <hyperlink ref="F58" r:id="rId49"/>
    <hyperlink ref="F60" r:id="rId50"/>
    <hyperlink ref="F61" r:id="rId51"/>
    <hyperlink ref="F62" r:id="rId52"/>
    <hyperlink ref="F63" r:id="rId53"/>
    <hyperlink ref="F64" r:id="rId54"/>
    <hyperlink ref="F65" r:id="rId55"/>
    <hyperlink ref="F66" r:id="rId56"/>
    <hyperlink ref="F67" r:id="rId57"/>
    <hyperlink ref="F68" r:id="rId58"/>
    <hyperlink ref="F69" r:id="rId59"/>
    <hyperlink ref="F70" r:id="rId60"/>
    <hyperlink ref="F71" r:id="rId61"/>
    <hyperlink ref="F126" r:id="rId62"/>
    <hyperlink ref="F132" r:id="rId63"/>
    <hyperlink ref="F133" r:id="rId64"/>
    <hyperlink ref="F141" r:id="rId65"/>
    <hyperlink ref="F142" r:id="rId66"/>
    <hyperlink ref="F144" r:id="rId67"/>
    <hyperlink ref="F72" r:id="rId68"/>
    <hyperlink ref="F73" r:id="rId69"/>
    <hyperlink ref="F74" r:id="rId70"/>
    <hyperlink ref="F75" r:id="rId71"/>
    <hyperlink ref="F76" r:id="rId72"/>
    <hyperlink ref="F77" r:id="rId73"/>
    <hyperlink ref="F78" r:id="rId74"/>
    <hyperlink ref="F79" r:id="rId75"/>
    <hyperlink ref="F40" r:id="rId76"/>
    <hyperlink ref="F41" r:id="rId77"/>
    <hyperlink ref="F85" r:id="rId78"/>
    <hyperlink ref="F80" r:id="rId79"/>
    <hyperlink ref="F45" r:id="rId80"/>
    <hyperlink ref="F81" r:id="rId81"/>
    <hyperlink ref="F82" r:id="rId82"/>
    <hyperlink ref="F83" r:id="rId83"/>
    <hyperlink ref="F84" r:id="rId84"/>
    <hyperlink ref="F86" r:id="rId85"/>
    <hyperlink ref="F87" r:id="rId86"/>
    <hyperlink ref="F88" r:id="rId87"/>
    <hyperlink ref="F89" r:id="rId88"/>
    <hyperlink ref="F90" r:id="rId89"/>
    <hyperlink ref="F91" r:id="rId90"/>
    <hyperlink ref="F92" r:id="rId91"/>
    <hyperlink ref="F93" r:id="rId92"/>
    <hyperlink ref="F94" r:id="rId93"/>
    <hyperlink ref="F150" r:id="rId94"/>
    <hyperlink ref="F162" r:id="rId95"/>
    <hyperlink ref="F205" r:id="rId96"/>
    <hyperlink ref="F209" r:id="rId97"/>
    <hyperlink ref="F210" r:id="rId98"/>
    <hyperlink ref="F212" r:id="rId99"/>
    <hyperlink ref="F170" r:id="rId100"/>
    <hyperlink ref="F172" r:id="rId101"/>
    <hyperlink ref="F198" r:id="rId102"/>
    <hyperlink ref="F196" r:id="rId103"/>
    <hyperlink ref="F199" r:id="rId104"/>
    <hyperlink ref="F202" r:id="rId105"/>
    <hyperlink ref="F206" r:id="rId106"/>
    <hyperlink ref="F216" r:id="rId107"/>
    <hyperlink ref="F217" r:id="rId108"/>
    <hyperlink ref="F218" r:id="rId109"/>
    <hyperlink ref="F219" r:id="rId110"/>
    <hyperlink ref="F220" r:id="rId111"/>
    <hyperlink ref="F222" r:id="rId112"/>
    <hyperlink ref="F200" r:id="rId113"/>
    <hyperlink ref="F201" r:id="rId114"/>
    <hyperlink ref="F203" r:id="rId115"/>
    <hyperlink ref="F207" r:id="rId116"/>
    <hyperlink ref="F211" r:id="rId117"/>
    <hyperlink ref="F213" r:id="rId118"/>
    <hyperlink ref="F224" r:id="rId119"/>
    <hyperlink ref="F226" r:id="rId120"/>
    <hyperlink ref="F194" r:id="rId121"/>
    <hyperlink ref="F195" r:id="rId122"/>
    <hyperlink ref="F223" r:id="rId123"/>
    <hyperlink ref="F225" r:id="rId124"/>
    <hyperlink ref="F232" r:id="rId125"/>
    <hyperlink ref="F230" r:id="rId126"/>
    <hyperlink ref="F95" r:id="rId127"/>
    <hyperlink ref="F96" r:id="rId128"/>
    <hyperlink ref="F214" r:id="rId129"/>
    <hyperlink ref="F215" r:id="rId130"/>
    <hyperlink ref="F240" r:id="rId131"/>
    <hyperlink ref="F97" r:id="rId132"/>
    <hyperlink ref="F98" r:id="rId133"/>
    <hyperlink ref="F99" r:id="rId134"/>
    <hyperlink ref="F100" r:id="rId135"/>
    <hyperlink ref="F101" r:id="rId136"/>
    <hyperlink ref="F102" r:id="rId137"/>
    <hyperlink ref="F103" r:id="rId138"/>
    <hyperlink ref="F104" r:id="rId139"/>
    <hyperlink ref="F105" r:id="rId140"/>
    <hyperlink ref="F106" r:id="rId141"/>
    <hyperlink ref="F107" r:id="rId142"/>
    <hyperlink ref="F109" r:id="rId143"/>
    <hyperlink ref="F110" r:id="rId144"/>
    <hyperlink ref="F112" r:id="rId145"/>
    <hyperlink ref="F113" r:id="rId146"/>
    <hyperlink ref="F114" r:id="rId147"/>
    <hyperlink ref="F115" r:id="rId148"/>
    <hyperlink ref="F116" r:id="rId149"/>
    <hyperlink ref="F117" r:id="rId150"/>
    <hyperlink ref="F118" r:id="rId151"/>
    <hyperlink ref="F119" r:id="rId152"/>
    <hyperlink ref="F120" r:id="rId153"/>
    <hyperlink ref="F121" r:id="rId154"/>
    <hyperlink ref="F122" r:id="rId155"/>
    <hyperlink ref="F123" r:id="rId156"/>
    <hyperlink ref="F124" r:id="rId157"/>
    <hyperlink ref="F125" r:id="rId158"/>
    <hyperlink ref="F128" r:id="rId159"/>
    <hyperlink ref="F129" r:id="rId160"/>
    <hyperlink ref="F127" r:id="rId161"/>
    <hyperlink ref="F130" r:id="rId162"/>
    <hyperlink ref="F131" r:id="rId163"/>
    <hyperlink ref="F134" r:id="rId164"/>
    <hyperlink ref="F135" r:id="rId165"/>
    <hyperlink ref="F136" r:id="rId166"/>
    <hyperlink ref="F138" r:id="rId167"/>
    <hyperlink ref="F139" r:id="rId168"/>
    <hyperlink ref="F140" r:id="rId169"/>
    <hyperlink ref="F146" r:id="rId170"/>
    <hyperlink ref="F145" r:id="rId171"/>
    <hyperlink ref="F242" r:id="rId172"/>
    <hyperlink ref="F243" r:id="rId173"/>
    <hyperlink ref="F234" r:id="rId174"/>
    <hyperlink ref="F238" r:id="rId175"/>
    <hyperlink ref="F161" r:id="rId176"/>
    <hyperlink ref="F173" r:id="rId177"/>
  </hyperlinks>
  <pageMargins left="0.7" right="0.7" top="0.75" bottom="0.75" header="0.3" footer="0.3"/>
  <pageSetup paperSize="9" scale="10" orientation="portrait" horizontalDpi="0" verticalDpi="0" r:id="rId1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view="pageBreakPreview" zoomScale="60" zoomScaleNormal="70" workbookViewId="0">
      <pane xSplit="2" ySplit="2" topLeftCell="M3" activePane="bottomRight" state="frozen"/>
      <selection pane="topRight" activeCell="F1" sqref="F1"/>
      <selection pane="bottomLeft" activeCell="A3" sqref="A3"/>
      <selection pane="bottomRight" activeCell="F20" sqref="F20"/>
    </sheetView>
  </sheetViews>
  <sheetFormatPr defaultRowHeight="15.75" x14ac:dyDescent="0.25"/>
  <cols>
    <col min="1" max="1" width="38.42578125" style="27" customWidth="1"/>
    <col min="2" max="2" width="26.7109375" style="3" customWidth="1"/>
    <col min="3" max="3" width="13" style="16" customWidth="1"/>
    <col min="4" max="4" width="16" style="3" hidden="1" customWidth="1"/>
    <col min="5" max="5" width="18" style="3" hidden="1" customWidth="1"/>
    <col min="6" max="6" width="18.5703125" style="3" customWidth="1"/>
    <col min="7" max="7" width="31.140625" style="28" hidden="1" customWidth="1"/>
    <col min="8" max="8" width="27.42578125" style="29" hidden="1" customWidth="1"/>
    <col min="9" max="9" width="13.85546875" style="16" hidden="1" customWidth="1"/>
    <col min="10" max="10" width="32.85546875" style="3" hidden="1" customWidth="1"/>
    <col min="11" max="11" width="22.140625" style="29" hidden="1" customWidth="1"/>
    <col min="12" max="12" width="30.85546875" style="29" customWidth="1"/>
    <col min="13" max="13" width="19.85546875" style="3" customWidth="1"/>
    <col min="14" max="15" width="20.140625" style="3" customWidth="1"/>
    <col min="16" max="16" width="19.85546875" style="29" customWidth="1"/>
    <col min="17" max="17" width="33.28515625" style="29" customWidth="1"/>
    <col min="18" max="18" width="9.140625" style="3" customWidth="1"/>
    <col min="19" max="19" width="13.7109375" style="16" customWidth="1"/>
    <col min="20" max="20" width="16.7109375" style="3" customWidth="1"/>
    <col min="21" max="21" width="13.7109375" style="16" customWidth="1"/>
    <col min="22" max="22" width="18.5703125" style="3" customWidth="1"/>
    <col min="23" max="23" width="17.140625" style="3" customWidth="1"/>
    <col min="24" max="24" width="16.28515625" style="3" customWidth="1"/>
    <col min="25" max="27" width="17.5703125" style="30" customWidth="1"/>
    <col min="28" max="28" width="16.140625" style="16" customWidth="1"/>
    <col min="29" max="29" width="15.140625" style="16" customWidth="1"/>
    <col min="30" max="30" width="13.28515625" style="16" customWidth="1"/>
    <col min="31" max="31" width="16.7109375" style="29" customWidth="1"/>
    <col min="32" max="16384" width="9.140625" style="3"/>
  </cols>
  <sheetData>
    <row r="1" spans="1:32" ht="103.5" customHeight="1" x14ac:dyDescent="0.25">
      <c r="A1" s="39" t="s">
        <v>0</v>
      </c>
      <c r="B1" s="40" t="s">
        <v>14</v>
      </c>
      <c r="C1" s="41" t="s">
        <v>1</v>
      </c>
      <c r="D1" s="38" t="s">
        <v>752</v>
      </c>
      <c r="E1" s="38" t="s">
        <v>127</v>
      </c>
      <c r="F1" s="42" t="s">
        <v>51</v>
      </c>
      <c r="G1" s="43" t="s">
        <v>2</v>
      </c>
      <c r="H1" s="38" t="s">
        <v>6</v>
      </c>
      <c r="I1" s="41" t="s">
        <v>3</v>
      </c>
      <c r="J1" s="38" t="s">
        <v>4</v>
      </c>
      <c r="K1" s="38" t="s">
        <v>5</v>
      </c>
      <c r="L1" s="38" t="s">
        <v>7</v>
      </c>
      <c r="M1" s="47" t="s">
        <v>15</v>
      </c>
      <c r="N1" s="47" t="s">
        <v>16</v>
      </c>
      <c r="O1" s="47" t="s">
        <v>167</v>
      </c>
      <c r="P1" s="48" t="s">
        <v>17</v>
      </c>
      <c r="Q1" s="48" t="s">
        <v>2500</v>
      </c>
      <c r="R1" s="46" t="s">
        <v>18</v>
      </c>
      <c r="S1" s="44" t="s">
        <v>2498</v>
      </c>
      <c r="T1" s="46" t="s">
        <v>8</v>
      </c>
      <c r="U1" s="44" t="s">
        <v>2465</v>
      </c>
      <c r="V1" s="49" t="s">
        <v>19</v>
      </c>
      <c r="W1" s="50"/>
      <c r="X1" s="50"/>
      <c r="Y1" s="50"/>
      <c r="Z1" s="50"/>
      <c r="AA1" s="51"/>
      <c r="AB1" s="41" t="s">
        <v>21</v>
      </c>
      <c r="AC1" s="41"/>
      <c r="AD1" s="41"/>
      <c r="AE1" s="48" t="s">
        <v>65</v>
      </c>
    </row>
    <row r="2" spans="1:32" ht="44.25" customHeight="1" x14ac:dyDescent="0.25">
      <c r="A2" s="39"/>
      <c r="B2" s="40"/>
      <c r="C2" s="41"/>
      <c r="D2" s="38"/>
      <c r="E2" s="38"/>
      <c r="F2" s="42"/>
      <c r="G2" s="43"/>
      <c r="H2" s="38"/>
      <c r="I2" s="41"/>
      <c r="J2" s="38"/>
      <c r="K2" s="38"/>
      <c r="L2" s="38"/>
      <c r="M2" s="47"/>
      <c r="N2" s="47"/>
      <c r="O2" s="47"/>
      <c r="P2" s="48"/>
      <c r="Q2" s="48"/>
      <c r="R2" s="46"/>
      <c r="S2" s="45"/>
      <c r="T2" s="46"/>
      <c r="U2" s="45"/>
      <c r="V2" s="36" t="s">
        <v>20</v>
      </c>
      <c r="W2" s="36" t="s">
        <v>11</v>
      </c>
      <c r="X2" s="36" t="s">
        <v>12</v>
      </c>
      <c r="Y2" s="36" t="s">
        <v>13</v>
      </c>
      <c r="Z2" s="36" t="s">
        <v>2464</v>
      </c>
      <c r="AA2" s="36" t="s">
        <v>2463</v>
      </c>
      <c r="AB2" s="33" t="s">
        <v>11</v>
      </c>
      <c r="AC2" s="33" t="s">
        <v>12</v>
      </c>
      <c r="AD2" s="33" t="s">
        <v>13</v>
      </c>
      <c r="AE2" s="48"/>
    </row>
    <row r="3" spans="1:32" ht="141.75" x14ac:dyDescent="0.25">
      <c r="A3" s="4" t="s">
        <v>39</v>
      </c>
      <c r="B3" s="5" t="s">
        <v>36</v>
      </c>
      <c r="C3" s="6"/>
      <c r="D3" s="37" t="s">
        <v>9</v>
      </c>
      <c r="E3" s="9" t="s">
        <v>125</v>
      </c>
      <c r="F3" s="37" t="s">
        <v>35</v>
      </c>
      <c r="G3" s="5" t="s">
        <v>67</v>
      </c>
      <c r="H3" s="66" t="s">
        <v>68</v>
      </c>
      <c r="I3" s="6">
        <v>44368</v>
      </c>
      <c r="J3" s="5" t="s">
        <v>58</v>
      </c>
      <c r="K3" s="67" t="s">
        <v>72</v>
      </c>
      <c r="L3" s="9" t="s">
        <v>40</v>
      </c>
      <c r="M3" s="10">
        <v>234317302.96000001</v>
      </c>
      <c r="N3" s="36">
        <v>234317302.96000001</v>
      </c>
      <c r="O3" s="36">
        <v>702951908.88</v>
      </c>
      <c r="P3" s="9" t="s">
        <v>59</v>
      </c>
      <c r="Q3" s="9" t="s">
        <v>60</v>
      </c>
      <c r="R3" s="68" t="s">
        <v>41</v>
      </c>
      <c r="S3" s="17">
        <v>112</v>
      </c>
      <c r="T3" s="36">
        <v>1889.29</v>
      </c>
      <c r="U3" s="1">
        <f t="shared" ref="U3:U13" si="0">T3*S3</f>
        <v>211600.47999999998</v>
      </c>
      <c r="V3" s="10">
        <v>372072</v>
      </c>
      <c r="W3" s="10">
        <v>124024</v>
      </c>
      <c r="X3" s="10">
        <v>124024</v>
      </c>
      <c r="Y3" s="10">
        <v>124024</v>
      </c>
      <c r="Z3" s="2">
        <f>X3/S3</f>
        <v>1107.3571428571429</v>
      </c>
      <c r="AA3" s="64">
        <f>_xlfn.CEILING.MATH(Z3)</f>
        <v>1108</v>
      </c>
      <c r="AB3" s="6">
        <v>44392</v>
      </c>
      <c r="AC3" s="6">
        <v>44652</v>
      </c>
      <c r="AD3" s="6">
        <v>45017</v>
      </c>
      <c r="AE3" s="65" t="s">
        <v>66</v>
      </c>
      <c r="AF3" s="37"/>
    </row>
    <row r="4" spans="1:32" ht="75" x14ac:dyDescent="0.25">
      <c r="A4" s="4" t="s">
        <v>762</v>
      </c>
      <c r="B4" s="5" t="s">
        <v>759</v>
      </c>
      <c r="C4" s="6">
        <v>44580</v>
      </c>
      <c r="D4" s="37" t="s">
        <v>9</v>
      </c>
      <c r="E4" s="37"/>
      <c r="F4" s="37">
        <v>1416</v>
      </c>
      <c r="G4" s="5" t="s">
        <v>1799</v>
      </c>
      <c r="H4" s="8" t="s">
        <v>1794</v>
      </c>
      <c r="I4" s="6">
        <v>44617</v>
      </c>
      <c r="J4" s="37" t="s">
        <v>1479</v>
      </c>
      <c r="K4" s="9" t="s">
        <v>72</v>
      </c>
      <c r="L4" s="9" t="s">
        <v>763</v>
      </c>
      <c r="M4" s="10">
        <v>219778747.5</v>
      </c>
      <c r="N4" s="36">
        <f t="shared" ref="N4:N13" si="1">M4</f>
        <v>219778747.5</v>
      </c>
      <c r="O4" s="36">
        <v>659336242.5</v>
      </c>
      <c r="P4" s="9" t="s">
        <v>1476</v>
      </c>
      <c r="Q4" s="9" t="s">
        <v>1477</v>
      </c>
      <c r="R4" s="37" t="s">
        <v>33</v>
      </c>
      <c r="S4" s="37">
        <v>50</v>
      </c>
      <c r="T4" s="36">
        <f>M4/V4</f>
        <v>9.1833333333333336</v>
      </c>
      <c r="U4" s="10">
        <f t="shared" si="0"/>
        <v>459.16666666666669</v>
      </c>
      <c r="V4" s="10">
        <f t="shared" ref="V4:V13" si="2">W4+X4+Y4</f>
        <v>23932350</v>
      </c>
      <c r="W4" s="10">
        <v>7977450</v>
      </c>
      <c r="X4" s="10">
        <v>7977450</v>
      </c>
      <c r="Y4" s="10">
        <v>7977450</v>
      </c>
      <c r="Z4" s="10">
        <v>478647</v>
      </c>
      <c r="AA4" s="10">
        <v>478647</v>
      </c>
      <c r="AB4" s="6">
        <v>44682</v>
      </c>
      <c r="AC4" s="6">
        <v>45047</v>
      </c>
      <c r="AD4" s="6">
        <v>45413</v>
      </c>
      <c r="AE4" s="1" t="s">
        <v>66</v>
      </c>
    </row>
    <row r="5" spans="1:32" ht="115.5" customHeight="1" x14ac:dyDescent="0.25">
      <c r="A5" s="4" t="s">
        <v>764</v>
      </c>
      <c r="B5" s="5" t="s">
        <v>760</v>
      </c>
      <c r="C5" s="6">
        <v>44580</v>
      </c>
      <c r="D5" s="37" t="s">
        <v>9</v>
      </c>
      <c r="E5" s="37"/>
      <c r="F5" s="37">
        <v>1416</v>
      </c>
      <c r="G5" s="5" t="s">
        <v>1800</v>
      </c>
      <c r="H5" s="8" t="s">
        <v>1795</v>
      </c>
      <c r="I5" s="6">
        <v>44616</v>
      </c>
      <c r="J5" s="5" t="s">
        <v>1475</v>
      </c>
      <c r="K5" s="9" t="s">
        <v>72</v>
      </c>
      <c r="L5" s="9" t="s">
        <v>765</v>
      </c>
      <c r="M5" s="10">
        <v>885385373</v>
      </c>
      <c r="N5" s="36">
        <f t="shared" si="1"/>
        <v>885385373</v>
      </c>
      <c r="O5" s="36">
        <v>2656156119</v>
      </c>
      <c r="P5" s="9" t="s">
        <v>1476</v>
      </c>
      <c r="Q5" s="9" t="s">
        <v>1477</v>
      </c>
      <c r="R5" s="37" t="s">
        <v>33</v>
      </c>
      <c r="S5" s="68"/>
      <c r="T5" s="36">
        <f>M5/V5</f>
        <v>19.936666666666667</v>
      </c>
      <c r="U5" s="10">
        <f t="shared" si="0"/>
        <v>0</v>
      </c>
      <c r="V5" s="10">
        <f t="shared" si="2"/>
        <v>44409900</v>
      </c>
      <c r="W5" s="10">
        <v>14803300</v>
      </c>
      <c r="X5" s="10">
        <v>14803300</v>
      </c>
      <c r="Y5" s="10">
        <v>14803300</v>
      </c>
      <c r="Z5" s="10">
        <f>N5/V5</f>
        <v>19.936666666666667</v>
      </c>
      <c r="AA5" s="10">
        <f t="shared" ref="AA5:AA13" si="3">_xlfn.CEILING.MATH(Z5)</f>
        <v>20</v>
      </c>
      <c r="AB5" s="6">
        <v>44682</v>
      </c>
      <c r="AC5" s="6">
        <v>45047</v>
      </c>
      <c r="AD5" s="6">
        <v>45413</v>
      </c>
      <c r="AE5" s="9" t="s">
        <v>66</v>
      </c>
      <c r="AF5" s="31"/>
    </row>
    <row r="6" spans="1:32" ht="78.75" x14ac:dyDescent="0.25">
      <c r="A6" s="4" t="s">
        <v>2548</v>
      </c>
      <c r="B6" s="5" t="s">
        <v>2547</v>
      </c>
      <c r="C6" s="6">
        <v>44670</v>
      </c>
      <c r="D6" s="37"/>
      <c r="E6" s="37"/>
      <c r="F6" s="37">
        <v>1416</v>
      </c>
      <c r="G6" s="5"/>
      <c r="H6" s="8"/>
      <c r="I6" s="6"/>
      <c r="J6" s="5"/>
      <c r="K6" s="9"/>
      <c r="L6" s="9" t="s">
        <v>2468</v>
      </c>
      <c r="M6" s="10">
        <v>0</v>
      </c>
      <c r="N6" s="36">
        <f t="shared" si="1"/>
        <v>0</v>
      </c>
      <c r="O6" s="36">
        <f t="shared" ref="O6:O13" si="4">N6</f>
        <v>0</v>
      </c>
      <c r="P6" s="9"/>
      <c r="Q6" s="9"/>
      <c r="R6" s="37"/>
      <c r="S6" s="6"/>
      <c r="T6" s="36" t="e">
        <f>M6/V6</f>
        <v>#DIV/0!</v>
      </c>
      <c r="U6" s="10" t="e">
        <f t="shared" si="0"/>
        <v>#DIV/0!</v>
      </c>
      <c r="V6" s="10">
        <f t="shared" si="2"/>
        <v>0</v>
      </c>
      <c r="W6" s="10"/>
      <c r="X6" s="10"/>
      <c r="Y6" s="10"/>
      <c r="Z6" s="10" t="e">
        <f>N6/V6</f>
        <v>#DIV/0!</v>
      </c>
      <c r="AA6" s="10" t="e">
        <f t="shared" si="3"/>
        <v>#DIV/0!</v>
      </c>
      <c r="AB6" s="6"/>
      <c r="AC6" s="6"/>
      <c r="AD6" s="6"/>
      <c r="AE6" s="9"/>
    </row>
    <row r="7" spans="1:32" ht="47.25" x14ac:dyDescent="0.25">
      <c r="A7" s="4" t="s">
        <v>2546</v>
      </c>
      <c r="B7" s="5" t="s">
        <v>2545</v>
      </c>
      <c r="C7" s="6">
        <v>44670</v>
      </c>
      <c r="D7" s="37"/>
      <c r="E7" s="37"/>
      <c r="F7" s="37">
        <v>1416</v>
      </c>
      <c r="G7" s="5"/>
      <c r="H7" s="8"/>
      <c r="I7" s="6"/>
      <c r="J7" s="6"/>
      <c r="K7" s="9"/>
      <c r="L7" s="9" t="s">
        <v>2470</v>
      </c>
      <c r="M7" s="10">
        <v>0</v>
      </c>
      <c r="N7" s="36">
        <f t="shared" si="1"/>
        <v>0</v>
      </c>
      <c r="O7" s="36">
        <f t="shared" si="4"/>
        <v>0</v>
      </c>
      <c r="P7" s="9"/>
      <c r="Q7" s="9"/>
      <c r="R7" s="37"/>
      <c r="S7" s="6"/>
      <c r="T7" s="36" t="e">
        <f>M7/V7</f>
        <v>#DIV/0!</v>
      </c>
      <c r="U7" s="10" t="e">
        <f t="shared" si="0"/>
        <v>#DIV/0!</v>
      </c>
      <c r="V7" s="10">
        <f t="shared" si="2"/>
        <v>0</v>
      </c>
      <c r="W7" s="10"/>
      <c r="X7" s="10"/>
      <c r="Y7" s="10"/>
      <c r="Z7" s="10" t="e">
        <f>N7/V7</f>
        <v>#DIV/0!</v>
      </c>
      <c r="AA7" s="10" t="e">
        <f t="shared" si="3"/>
        <v>#DIV/0!</v>
      </c>
      <c r="AB7" s="6"/>
      <c r="AC7" s="6"/>
      <c r="AD7" s="6"/>
      <c r="AE7" s="9"/>
    </row>
    <row r="8" spans="1:32" ht="47.25" x14ac:dyDescent="0.25">
      <c r="A8" s="4" t="s">
        <v>2540</v>
      </c>
      <c r="B8" s="5" t="s">
        <v>2539</v>
      </c>
      <c r="C8" s="6">
        <v>44670</v>
      </c>
      <c r="D8" s="37"/>
      <c r="E8" s="37"/>
      <c r="F8" s="37">
        <v>1416</v>
      </c>
      <c r="G8" s="5"/>
      <c r="H8" s="8"/>
      <c r="I8" s="6"/>
      <c r="J8" s="5"/>
      <c r="K8" s="9"/>
      <c r="L8" s="9" t="s">
        <v>2477</v>
      </c>
      <c r="M8" s="10">
        <v>0</v>
      </c>
      <c r="N8" s="36">
        <f t="shared" si="1"/>
        <v>0</v>
      </c>
      <c r="O8" s="36">
        <f t="shared" si="4"/>
        <v>0</v>
      </c>
      <c r="P8" s="9"/>
      <c r="Q8" s="9"/>
      <c r="R8" s="37"/>
      <c r="S8" s="6"/>
      <c r="T8" s="36" t="e">
        <f>M8/V8</f>
        <v>#DIV/0!</v>
      </c>
      <c r="U8" s="10" t="e">
        <f t="shared" si="0"/>
        <v>#DIV/0!</v>
      </c>
      <c r="V8" s="10">
        <f t="shared" si="2"/>
        <v>0</v>
      </c>
      <c r="W8" s="10"/>
      <c r="X8" s="10"/>
      <c r="Y8" s="10"/>
      <c r="Z8" s="10" t="e">
        <f>N8/V8</f>
        <v>#DIV/0!</v>
      </c>
      <c r="AA8" s="10" t="e">
        <f t="shared" si="3"/>
        <v>#DIV/0!</v>
      </c>
      <c r="AB8" s="6"/>
      <c r="AC8" s="6"/>
      <c r="AD8" s="6"/>
      <c r="AE8" s="9"/>
    </row>
    <row r="9" spans="1:32" ht="47.25" x14ac:dyDescent="0.25">
      <c r="A9" s="4" t="s">
        <v>2538</v>
      </c>
      <c r="B9" s="5" t="s">
        <v>2537</v>
      </c>
      <c r="C9" s="6">
        <v>44670</v>
      </c>
      <c r="D9" s="37"/>
      <c r="E9" s="37"/>
      <c r="F9" s="37">
        <v>1416</v>
      </c>
      <c r="G9" s="5"/>
      <c r="H9" s="8"/>
      <c r="I9" s="6"/>
      <c r="J9" s="37"/>
      <c r="K9" s="9"/>
      <c r="L9" s="9" t="s">
        <v>2424</v>
      </c>
      <c r="M9" s="10">
        <v>0</v>
      </c>
      <c r="N9" s="36">
        <f t="shared" si="1"/>
        <v>0</v>
      </c>
      <c r="O9" s="36">
        <f t="shared" si="4"/>
        <v>0</v>
      </c>
      <c r="P9" s="9"/>
      <c r="Q9" s="9"/>
      <c r="R9" s="37" t="s">
        <v>24</v>
      </c>
      <c r="S9" s="6"/>
      <c r="T9" s="36">
        <f>M9/V9</f>
        <v>0</v>
      </c>
      <c r="U9" s="10">
        <f t="shared" si="0"/>
        <v>0</v>
      </c>
      <c r="V9" s="10">
        <f t="shared" si="2"/>
        <v>5503.4</v>
      </c>
      <c r="W9" s="10">
        <v>2738.4</v>
      </c>
      <c r="X9" s="10">
        <v>2765</v>
      </c>
      <c r="Y9" s="10"/>
      <c r="Z9" s="10">
        <f>N9/V9</f>
        <v>0</v>
      </c>
      <c r="AA9" s="10">
        <f t="shared" si="3"/>
        <v>0</v>
      </c>
      <c r="AB9" s="6">
        <v>44936</v>
      </c>
      <c r="AC9" s="6">
        <v>45017</v>
      </c>
      <c r="AD9" s="6"/>
      <c r="AE9" s="9"/>
    </row>
    <row r="10" spans="1:32" ht="94.5" customHeight="1" x14ac:dyDescent="0.25">
      <c r="A10" s="4" t="s">
        <v>2536</v>
      </c>
      <c r="B10" s="5" t="s">
        <v>2535</v>
      </c>
      <c r="C10" s="6">
        <v>44671</v>
      </c>
      <c r="D10" s="37"/>
      <c r="E10" s="37"/>
      <c r="F10" s="37">
        <v>1416</v>
      </c>
      <c r="G10" s="5"/>
      <c r="H10" s="8"/>
      <c r="I10" s="6"/>
      <c r="J10" s="5"/>
      <c r="K10" s="9"/>
      <c r="L10" s="9" t="s">
        <v>229</v>
      </c>
      <c r="M10" s="10">
        <v>0</v>
      </c>
      <c r="N10" s="36">
        <f t="shared" si="1"/>
        <v>0</v>
      </c>
      <c r="O10" s="36">
        <f t="shared" si="4"/>
        <v>0</v>
      </c>
      <c r="P10" s="9"/>
      <c r="Q10" s="9"/>
      <c r="R10" s="37" t="s">
        <v>22</v>
      </c>
      <c r="S10" s="6"/>
      <c r="T10" s="36">
        <f>M10/V10</f>
        <v>0</v>
      </c>
      <c r="U10" s="10">
        <f t="shared" si="0"/>
        <v>0</v>
      </c>
      <c r="V10" s="10">
        <f t="shared" si="2"/>
        <v>73736000</v>
      </c>
      <c r="W10" s="10">
        <v>36868000</v>
      </c>
      <c r="X10" s="10">
        <v>36868000</v>
      </c>
      <c r="Y10" s="10"/>
      <c r="Z10" s="10">
        <f>N10/V10</f>
        <v>0</v>
      </c>
      <c r="AA10" s="10">
        <f t="shared" si="3"/>
        <v>0</v>
      </c>
      <c r="AB10" s="6">
        <v>44958</v>
      </c>
      <c r="AC10" s="6">
        <v>45017</v>
      </c>
      <c r="AD10" s="6"/>
      <c r="AE10" s="9"/>
    </row>
    <row r="11" spans="1:32" ht="78.75" x14ac:dyDescent="0.25">
      <c r="A11" s="4" t="s">
        <v>2534</v>
      </c>
      <c r="B11" s="5" t="s">
        <v>2533</v>
      </c>
      <c r="C11" s="6">
        <v>44671</v>
      </c>
      <c r="D11" s="37"/>
      <c r="E11" s="37"/>
      <c r="F11" s="37">
        <v>1416</v>
      </c>
      <c r="G11" s="5"/>
      <c r="H11" s="8"/>
      <c r="I11" s="6"/>
      <c r="J11" s="37"/>
      <c r="K11" s="9"/>
      <c r="L11" s="9" t="s">
        <v>2489</v>
      </c>
      <c r="M11" s="10">
        <v>0</v>
      </c>
      <c r="N11" s="36">
        <f t="shared" si="1"/>
        <v>0</v>
      </c>
      <c r="O11" s="36">
        <f t="shared" si="4"/>
        <v>0</v>
      </c>
      <c r="P11" s="9"/>
      <c r="Q11" s="9"/>
      <c r="R11" s="37"/>
      <c r="S11" s="6"/>
      <c r="T11" s="36" t="e">
        <f>M11/V11</f>
        <v>#DIV/0!</v>
      </c>
      <c r="U11" s="10" t="e">
        <f t="shared" si="0"/>
        <v>#DIV/0!</v>
      </c>
      <c r="V11" s="10">
        <f t="shared" si="2"/>
        <v>0</v>
      </c>
      <c r="W11" s="10"/>
      <c r="X11" s="10"/>
      <c r="Y11" s="10"/>
      <c r="Z11" s="10" t="e">
        <f>N11/V11</f>
        <v>#DIV/0!</v>
      </c>
      <c r="AA11" s="10" t="e">
        <f t="shared" si="3"/>
        <v>#DIV/0!</v>
      </c>
      <c r="AB11" s="6"/>
      <c r="AC11" s="6"/>
      <c r="AD11" s="6"/>
      <c r="AE11" s="9"/>
    </row>
    <row r="12" spans="1:32" ht="94.5" customHeight="1" x14ac:dyDescent="0.25">
      <c r="A12" s="4" t="s">
        <v>2532</v>
      </c>
      <c r="B12" s="5" t="s">
        <v>2531</v>
      </c>
      <c r="C12" s="6">
        <v>44671</v>
      </c>
      <c r="D12" s="37"/>
      <c r="E12" s="37"/>
      <c r="F12" s="37">
        <v>1416</v>
      </c>
      <c r="G12" s="5"/>
      <c r="H12" s="8"/>
      <c r="I12" s="6"/>
      <c r="J12" s="37"/>
      <c r="K12" s="9"/>
      <c r="L12" s="9" t="s">
        <v>2419</v>
      </c>
      <c r="M12" s="10">
        <v>0</v>
      </c>
      <c r="N12" s="36">
        <f t="shared" si="1"/>
        <v>0</v>
      </c>
      <c r="O12" s="36">
        <f t="shared" si="4"/>
        <v>0</v>
      </c>
      <c r="P12" s="9"/>
      <c r="Q12" s="9"/>
      <c r="R12" s="37" t="s">
        <v>22</v>
      </c>
      <c r="S12" s="6"/>
      <c r="T12" s="36">
        <f>M12/V12</f>
        <v>0</v>
      </c>
      <c r="U12" s="10">
        <f t="shared" si="0"/>
        <v>0</v>
      </c>
      <c r="V12" s="10">
        <f t="shared" si="2"/>
        <v>3192000</v>
      </c>
      <c r="W12" s="10">
        <v>1064000</v>
      </c>
      <c r="X12" s="10">
        <v>1064000</v>
      </c>
      <c r="Y12" s="10">
        <v>1064000</v>
      </c>
      <c r="Z12" s="10">
        <f>N12/V12</f>
        <v>0</v>
      </c>
      <c r="AA12" s="10">
        <f t="shared" si="3"/>
        <v>0</v>
      </c>
      <c r="AB12" s="6">
        <v>44936</v>
      </c>
      <c r="AC12" s="6">
        <v>44986</v>
      </c>
      <c r="AD12" s="6">
        <v>45444</v>
      </c>
      <c r="AE12" s="9"/>
    </row>
    <row r="13" spans="1:32" ht="213.75" customHeight="1" x14ac:dyDescent="0.25">
      <c r="A13" s="4" t="s">
        <v>2530</v>
      </c>
      <c r="B13" s="5" t="s">
        <v>2529</v>
      </c>
      <c r="C13" s="6">
        <v>44671</v>
      </c>
      <c r="D13" s="37"/>
      <c r="E13" s="37"/>
      <c r="F13" s="37">
        <v>1416</v>
      </c>
      <c r="G13" s="5"/>
      <c r="H13" s="8"/>
      <c r="I13" s="6"/>
      <c r="J13" s="37"/>
      <c r="K13" s="9"/>
      <c r="L13" s="9" t="s">
        <v>2418</v>
      </c>
      <c r="M13" s="10">
        <v>0</v>
      </c>
      <c r="N13" s="36">
        <f t="shared" si="1"/>
        <v>0</v>
      </c>
      <c r="O13" s="36">
        <f t="shared" si="4"/>
        <v>0</v>
      </c>
      <c r="P13" s="9"/>
      <c r="Q13" s="9"/>
      <c r="R13" s="37" t="s">
        <v>22</v>
      </c>
      <c r="S13" s="6"/>
      <c r="T13" s="36">
        <f>M13/V13</f>
        <v>0</v>
      </c>
      <c r="U13" s="10">
        <f t="shared" si="0"/>
        <v>0</v>
      </c>
      <c r="V13" s="10">
        <f t="shared" si="2"/>
        <v>37591000</v>
      </c>
      <c r="W13" s="10">
        <v>12531000</v>
      </c>
      <c r="X13" s="10">
        <v>12530000</v>
      </c>
      <c r="Y13" s="10">
        <v>12530000</v>
      </c>
      <c r="Z13" s="10">
        <f>N13/V13</f>
        <v>0</v>
      </c>
      <c r="AA13" s="10">
        <f t="shared" si="3"/>
        <v>0</v>
      </c>
      <c r="AB13" s="6">
        <v>44936</v>
      </c>
      <c r="AC13" s="6">
        <v>44986</v>
      </c>
      <c r="AD13" s="6">
        <v>45444</v>
      </c>
      <c r="AE13" s="9"/>
    </row>
  </sheetData>
  <autoFilter ref="A1:AE13">
    <filterColumn colId="21" showButton="0"/>
    <filterColumn colId="22" showButton="0"/>
    <filterColumn colId="23" showButton="0"/>
    <filterColumn colId="24" showButton="0"/>
    <filterColumn colId="25" showButton="0"/>
    <filterColumn colId="27" showButton="0"/>
    <filterColumn colId="28" showButton="0"/>
    <sortState ref="A4:CL336">
      <sortCondition ref="B1:B336"/>
    </sortState>
  </autoFilter>
  <mergeCells count="24">
    <mergeCell ref="C1:C2"/>
    <mergeCell ref="A1:A2"/>
    <mergeCell ref="B1:B2"/>
    <mergeCell ref="H1:H2"/>
    <mergeCell ref="D1:D2"/>
    <mergeCell ref="E1:E2"/>
    <mergeCell ref="F1:F2"/>
    <mergeCell ref="G1:G2"/>
    <mergeCell ref="O1:O2"/>
    <mergeCell ref="I1:I2"/>
    <mergeCell ref="J1:J2"/>
    <mergeCell ref="K1:K2"/>
    <mergeCell ref="L1:L2"/>
    <mergeCell ref="M1:M2"/>
    <mergeCell ref="N1:N2"/>
    <mergeCell ref="P1:P2"/>
    <mergeCell ref="Q1:Q2"/>
    <mergeCell ref="R1:R2"/>
    <mergeCell ref="T1:T2"/>
    <mergeCell ref="AB1:AD1"/>
    <mergeCell ref="S1:S2"/>
    <mergeCell ref="U1:U2"/>
    <mergeCell ref="V1:AA1"/>
    <mergeCell ref="AE1:AE2"/>
  </mergeCells>
  <hyperlinks>
    <hyperlink ref="H4" r:id="rId1"/>
    <hyperlink ref="H3" r:id="rId2"/>
    <hyperlink ref="H5" r:id="rId3"/>
  </hyperlinks>
  <pageMargins left="0.7" right="0.7" top="0.75" bottom="0.75" header="0.3" footer="0.3"/>
  <pageSetup paperSize="9" scale="18"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topLeftCell="Q1" workbookViewId="0">
      <selection activeCell="Q1" sqref="A1:XFD1048576"/>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6.140625" style="16" customWidth="1"/>
    <col min="27" max="27" width="15.140625" style="16" customWidth="1"/>
    <col min="28" max="28" width="13.28515625" style="16" customWidth="1"/>
    <col min="29" max="29" width="16.7109375" style="29" customWidth="1"/>
    <col min="30" max="16384" width="9.140625" style="3"/>
  </cols>
  <sheetData>
    <row r="1" spans="1:29" ht="103.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1" t="s">
        <v>21</v>
      </c>
      <c r="AA1" s="41"/>
      <c r="AB1" s="41"/>
      <c r="AC1" s="48" t="s">
        <v>65</v>
      </c>
    </row>
    <row r="2" spans="1:29" ht="44.25"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33" t="s">
        <v>11</v>
      </c>
      <c r="AA2" s="33" t="s">
        <v>12</v>
      </c>
      <c r="AB2" s="33" t="s">
        <v>13</v>
      </c>
      <c r="AC2" s="48"/>
    </row>
    <row r="3" spans="1:29" ht="44.25" customHeight="1" x14ac:dyDescent="0.25">
      <c r="A3" s="4" t="s">
        <v>78</v>
      </c>
      <c r="B3" s="5" t="s">
        <v>77</v>
      </c>
      <c r="C3" s="6">
        <v>44432</v>
      </c>
      <c r="D3" s="37">
        <v>1416</v>
      </c>
      <c r="E3" s="5" t="s">
        <v>121</v>
      </c>
      <c r="F3" s="66" t="s">
        <v>123</v>
      </c>
      <c r="G3" s="6">
        <v>44453</v>
      </c>
      <c r="H3" s="5" t="s">
        <v>114</v>
      </c>
      <c r="I3" s="9" t="s">
        <v>115</v>
      </c>
      <c r="J3" s="9" t="s">
        <v>79</v>
      </c>
      <c r="K3" s="10">
        <v>235320541.12</v>
      </c>
      <c r="L3" s="36">
        <f>K3</f>
        <v>235320541.12</v>
      </c>
      <c r="M3" s="36">
        <f>L3</f>
        <v>235320541.12</v>
      </c>
      <c r="N3" s="9" t="s">
        <v>64</v>
      </c>
      <c r="O3" s="9" t="s">
        <v>2499</v>
      </c>
      <c r="P3" s="68" t="s">
        <v>24</v>
      </c>
      <c r="Q3" s="9">
        <v>1.5</v>
      </c>
      <c r="R3" s="36">
        <f>K3/T3</f>
        <v>6006.4</v>
      </c>
      <c r="S3" s="1">
        <f t="shared" ref="S3:S59" si="0">R3*Q3</f>
        <v>9009.5999999999985</v>
      </c>
      <c r="T3" s="10">
        <v>39178.300000000003</v>
      </c>
      <c r="U3" s="10">
        <v>31794</v>
      </c>
      <c r="V3" s="10">
        <v>7384.3</v>
      </c>
      <c r="W3" s="10"/>
      <c r="X3" s="2">
        <f t="shared" ref="X3:X26" si="1">T3/Q3</f>
        <v>26118.866666666669</v>
      </c>
      <c r="Y3" s="64">
        <f t="shared" ref="Y3:Y59" si="2">_xlfn.CEILING.MATH(X3)</f>
        <v>26119</v>
      </c>
      <c r="Z3" s="6">
        <v>44593</v>
      </c>
      <c r="AA3" s="6">
        <v>44682</v>
      </c>
      <c r="AB3" s="6"/>
      <c r="AC3" s="35" t="s">
        <v>66</v>
      </c>
    </row>
    <row r="4" spans="1:29" ht="44.25" customHeight="1" x14ac:dyDescent="0.25">
      <c r="A4" s="4" t="s">
        <v>81</v>
      </c>
      <c r="B4" s="5" t="s">
        <v>80</v>
      </c>
      <c r="C4" s="6">
        <v>44432</v>
      </c>
      <c r="D4" s="37">
        <v>1416</v>
      </c>
      <c r="E4" s="5" t="s">
        <v>122</v>
      </c>
      <c r="F4" s="66" t="s">
        <v>124</v>
      </c>
      <c r="G4" s="6">
        <v>44453</v>
      </c>
      <c r="H4" s="5" t="s">
        <v>116</v>
      </c>
      <c r="I4" s="9" t="s">
        <v>73</v>
      </c>
      <c r="J4" s="9" t="s">
        <v>82</v>
      </c>
      <c r="K4" s="10">
        <v>55488105</v>
      </c>
      <c r="L4" s="36">
        <v>44297910</v>
      </c>
      <c r="M4" s="36">
        <v>55488105</v>
      </c>
      <c r="N4" s="9" t="s">
        <v>23</v>
      </c>
      <c r="O4" s="9" t="s">
        <v>75</v>
      </c>
      <c r="P4" s="68" t="s">
        <v>22</v>
      </c>
      <c r="Q4" s="9">
        <v>20</v>
      </c>
      <c r="R4" s="36">
        <v>12.51</v>
      </c>
      <c r="S4" s="1">
        <f t="shared" si="0"/>
        <v>250.2</v>
      </c>
      <c r="T4" s="10">
        <v>4435500</v>
      </c>
      <c r="U4" s="10">
        <v>3541000</v>
      </c>
      <c r="V4" s="10">
        <v>894500</v>
      </c>
      <c r="W4" s="10"/>
      <c r="X4" s="2">
        <f t="shared" si="1"/>
        <v>221775</v>
      </c>
      <c r="Y4" s="64">
        <f t="shared" si="2"/>
        <v>221775</v>
      </c>
      <c r="Z4" s="6">
        <v>44593</v>
      </c>
      <c r="AA4" s="6">
        <v>44652</v>
      </c>
      <c r="AB4" s="6"/>
      <c r="AC4" s="65" t="s">
        <v>1489</v>
      </c>
    </row>
    <row r="5" spans="1:29" ht="121.5" customHeight="1" x14ac:dyDescent="0.25">
      <c r="A5" s="4" t="s">
        <v>85</v>
      </c>
      <c r="B5" s="5" t="s">
        <v>84</v>
      </c>
      <c r="C5" s="6">
        <v>44432</v>
      </c>
      <c r="D5" s="37">
        <v>1416</v>
      </c>
      <c r="E5" s="5" t="s">
        <v>141</v>
      </c>
      <c r="F5" s="66" t="s">
        <v>142</v>
      </c>
      <c r="G5" s="6">
        <v>44481</v>
      </c>
      <c r="H5" s="5" t="s">
        <v>143</v>
      </c>
      <c r="I5" s="37" t="s">
        <v>144</v>
      </c>
      <c r="J5" s="9" t="s">
        <v>83</v>
      </c>
      <c r="K5" s="10">
        <v>917378499</v>
      </c>
      <c r="L5" s="36">
        <v>651100223</v>
      </c>
      <c r="M5" s="36">
        <v>917378499</v>
      </c>
      <c r="N5" s="9" t="s">
        <v>145</v>
      </c>
      <c r="O5" s="36" t="s">
        <v>126</v>
      </c>
      <c r="P5" s="68" t="s">
        <v>24</v>
      </c>
      <c r="Q5" s="36">
        <v>20</v>
      </c>
      <c r="R5" s="36">
        <v>3559.87</v>
      </c>
      <c r="S5" s="1">
        <f t="shared" si="0"/>
        <v>71197.399999999994</v>
      </c>
      <c r="T5" s="10">
        <v>257700</v>
      </c>
      <c r="U5" s="10">
        <v>182900</v>
      </c>
      <c r="V5" s="10">
        <v>74800</v>
      </c>
      <c r="W5" s="10"/>
      <c r="X5" s="2">
        <f t="shared" si="1"/>
        <v>12885</v>
      </c>
      <c r="Y5" s="64">
        <f t="shared" si="2"/>
        <v>12885</v>
      </c>
      <c r="Z5" s="6">
        <v>44593</v>
      </c>
      <c r="AA5" s="6">
        <v>44681</v>
      </c>
      <c r="AB5" s="6"/>
      <c r="AC5" s="65" t="s">
        <v>66</v>
      </c>
    </row>
    <row r="6" spans="1:29" ht="44.25" customHeight="1" x14ac:dyDescent="0.25">
      <c r="A6" s="4" t="s">
        <v>87</v>
      </c>
      <c r="B6" s="5" t="s">
        <v>86</v>
      </c>
      <c r="C6" s="6">
        <v>44432</v>
      </c>
      <c r="D6" s="37">
        <v>1416</v>
      </c>
      <c r="E6" s="5" t="s">
        <v>137</v>
      </c>
      <c r="F6" s="66" t="s">
        <v>138</v>
      </c>
      <c r="G6" s="6">
        <v>44481</v>
      </c>
      <c r="H6" s="5" t="s">
        <v>139</v>
      </c>
      <c r="I6" s="9" t="s">
        <v>115</v>
      </c>
      <c r="J6" s="9" t="s">
        <v>88</v>
      </c>
      <c r="K6" s="10">
        <v>993275973.13999999</v>
      </c>
      <c r="L6" s="36">
        <f>K6</f>
        <v>993275973.13999999</v>
      </c>
      <c r="M6" s="36">
        <f>L6</f>
        <v>993275973.13999999</v>
      </c>
      <c r="N6" s="9" t="s">
        <v>64</v>
      </c>
      <c r="O6" s="9" t="s">
        <v>74</v>
      </c>
      <c r="P6" s="68" t="s">
        <v>24</v>
      </c>
      <c r="Q6" s="9">
        <v>1.5</v>
      </c>
      <c r="R6" s="36">
        <f>K6/T6</f>
        <v>6006.44</v>
      </c>
      <c r="S6" s="1">
        <f t="shared" si="0"/>
        <v>9009.66</v>
      </c>
      <c r="T6" s="10">
        <v>165368.5</v>
      </c>
      <c r="U6" s="10">
        <v>134253</v>
      </c>
      <c r="V6" s="10">
        <v>31115.5</v>
      </c>
      <c r="W6" s="10"/>
      <c r="X6" s="2">
        <f t="shared" si="1"/>
        <v>110245.66666666667</v>
      </c>
      <c r="Y6" s="64">
        <f t="shared" si="2"/>
        <v>110246</v>
      </c>
      <c r="Z6" s="6">
        <v>44593</v>
      </c>
      <c r="AA6" s="6">
        <v>44682</v>
      </c>
      <c r="AB6" s="6"/>
      <c r="AC6" s="35" t="s">
        <v>66</v>
      </c>
    </row>
    <row r="7" spans="1:29" ht="44.25" customHeight="1" x14ac:dyDescent="0.25">
      <c r="A7" s="4" t="s">
        <v>89</v>
      </c>
      <c r="B7" s="5" t="s">
        <v>90</v>
      </c>
      <c r="C7" s="6">
        <v>44432</v>
      </c>
      <c r="D7" s="37">
        <v>1416</v>
      </c>
      <c r="E7" s="5" t="s">
        <v>146</v>
      </c>
      <c r="F7" s="66" t="s">
        <v>147</v>
      </c>
      <c r="G7" s="6">
        <v>44475</v>
      </c>
      <c r="H7" s="5" t="s">
        <v>148</v>
      </c>
      <c r="I7" s="9" t="s">
        <v>149</v>
      </c>
      <c r="J7" s="9" t="s">
        <v>91</v>
      </c>
      <c r="K7" s="10">
        <v>726541131.69000006</v>
      </c>
      <c r="L7" s="36">
        <f>K7</f>
        <v>726541131.69000006</v>
      </c>
      <c r="M7" s="36">
        <f>L7</f>
        <v>726541131.69000006</v>
      </c>
      <c r="N7" s="9" t="s">
        <v>607</v>
      </c>
      <c r="O7" s="9" t="s">
        <v>457</v>
      </c>
      <c r="P7" s="68" t="s">
        <v>24</v>
      </c>
      <c r="Q7" s="9">
        <v>1.5</v>
      </c>
      <c r="R7" s="36">
        <f>K7/T7</f>
        <v>1212.97</v>
      </c>
      <c r="S7" s="1">
        <f t="shared" si="0"/>
        <v>1819.4549999999999</v>
      </c>
      <c r="T7" s="10">
        <v>598977</v>
      </c>
      <c r="U7" s="10">
        <v>400000</v>
      </c>
      <c r="V7" s="10">
        <v>198977</v>
      </c>
      <c r="W7" s="10"/>
      <c r="X7" s="2">
        <f t="shared" si="1"/>
        <v>399318</v>
      </c>
      <c r="Y7" s="64">
        <f t="shared" si="2"/>
        <v>399318</v>
      </c>
      <c r="Z7" s="6">
        <v>44593</v>
      </c>
      <c r="AA7" s="6">
        <v>44652</v>
      </c>
      <c r="AB7" s="6"/>
      <c r="AC7" s="35" t="s">
        <v>1552</v>
      </c>
    </row>
    <row r="8" spans="1:29" ht="44.25" customHeight="1" x14ac:dyDescent="0.25">
      <c r="A8" s="4" t="s">
        <v>94</v>
      </c>
      <c r="B8" s="5" t="s">
        <v>93</v>
      </c>
      <c r="C8" s="6">
        <v>44432</v>
      </c>
      <c r="D8" s="37">
        <v>1416</v>
      </c>
      <c r="E8" s="5" t="s">
        <v>159</v>
      </c>
      <c r="F8" s="66" t="s">
        <v>160</v>
      </c>
      <c r="G8" s="6">
        <v>44476</v>
      </c>
      <c r="H8" s="5" t="s">
        <v>161</v>
      </c>
      <c r="I8" s="37" t="s">
        <v>144</v>
      </c>
      <c r="J8" s="9" t="s">
        <v>92</v>
      </c>
      <c r="K8" s="10">
        <v>477378567</v>
      </c>
      <c r="L8" s="36">
        <v>338757229.19999999</v>
      </c>
      <c r="M8" s="36">
        <v>477378567</v>
      </c>
      <c r="N8" s="9" t="s">
        <v>145</v>
      </c>
      <c r="O8" s="9" t="s">
        <v>126</v>
      </c>
      <c r="P8" s="68" t="s">
        <v>24</v>
      </c>
      <c r="Q8" s="9">
        <v>20</v>
      </c>
      <c r="R8" s="36">
        <v>3559.87</v>
      </c>
      <c r="S8" s="1">
        <f t="shared" si="0"/>
        <v>71197.399999999994</v>
      </c>
      <c r="T8" s="10">
        <v>134100</v>
      </c>
      <c r="U8" s="10">
        <v>95160</v>
      </c>
      <c r="V8" s="10">
        <v>38940</v>
      </c>
      <c r="W8" s="10"/>
      <c r="X8" s="2">
        <f t="shared" si="1"/>
        <v>6705</v>
      </c>
      <c r="Y8" s="64">
        <f t="shared" si="2"/>
        <v>6705</v>
      </c>
      <c r="Z8" s="6">
        <v>44593</v>
      </c>
      <c r="AA8" s="6">
        <v>44681</v>
      </c>
      <c r="AB8" s="6"/>
      <c r="AC8" s="65" t="s">
        <v>66</v>
      </c>
    </row>
    <row r="9" spans="1:29" ht="44.25" customHeight="1" x14ac:dyDescent="0.25">
      <c r="A9" s="4" t="s">
        <v>96</v>
      </c>
      <c r="B9" s="5" t="s">
        <v>95</v>
      </c>
      <c r="C9" s="6">
        <v>44432</v>
      </c>
      <c r="D9" s="37">
        <v>1416</v>
      </c>
      <c r="E9" s="5" t="s">
        <v>150</v>
      </c>
      <c r="F9" s="66" t="s">
        <v>151</v>
      </c>
      <c r="G9" s="6">
        <v>44481</v>
      </c>
      <c r="H9" s="5" t="s">
        <v>152</v>
      </c>
      <c r="I9" s="37" t="s">
        <v>144</v>
      </c>
      <c r="J9" s="9" t="s">
        <v>92</v>
      </c>
      <c r="K9" s="10">
        <v>912679470.60000002</v>
      </c>
      <c r="L9" s="36">
        <v>647682747.79999995</v>
      </c>
      <c r="M9" s="36">
        <v>912679470.60000002</v>
      </c>
      <c r="N9" s="9" t="s">
        <v>145</v>
      </c>
      <c r="O9" s="36" t="s">
        <v>126</v>
      </c>
      <c r="P9" s="68" t="s">
        <v>24</v>
      </c>
      <c r="Q9" s="36">
        <v>20</v>
      </c>
      <c r="R9" s="36">
        <v>3559.87</v>
      </c>
      <c r="S9" s="1">
        <f t="shared" si="0"/>
        <v>71197.399999999994</v>
      </c>
      <c r="T9" s="10">
        <v>256380</v>
      </c>
      <c r="U9" s="10">
        <v>181940</v>
      </c>
      <c r="V9" s="10">
        <v>74440</v>
      </c>
      <c r="W9" s="10"/>
      <c r="X9" s="2">
        <f t="shared" si="1"/>
        <v>12819</v>
      </c>
      <c r="Y9" s="64">
        <f t="shared" si="2"/>
        <v>12819</v>
      </c>
      <c r="Z9" s="6">
        <v>44593</v>
      </c>
      <c r="AA9" s="6">
        <v>44681</v>
      </c>
      <c r="AB9" s="6"/>
      <c r="AC9" s="65" t="s">
        <v>66</v>
      </c>
    </row>
    <row r="10" spans="1:29" ht="94.5" customHeight="1" x14ac:dyDescent="0.25">
      <c r="A10" s="4" t="s">
        <v>99</v>
      </c>
      <c r="B10" s="5" t="s">
        <v>98</v>
      </c>
      <c r="C10" s="6">
        <v>44432</v>
      </c>
      <c r="D10" s="37">
        <v>1416</v>
      </c>
      <c r="E10" s="5" t="s">
        <v>153</v>
      </c>
      <c r="F10" s="66" t="s">
        <v>154</v>
      </c>
      <c r="G10" s="6">
        <v>44475</v>
      </c>
      <c r="H10" s="5" t="s">
        <v>130</v>
      </c>
      <c r="I10" s="9" t="s">
        <v>76</v>
      </c>
      <c r="J10" s="9" t="s">
        <v>97</v>
      </c>
      <c r="K10" s="10">
        <v>644584400</v>
      </c>
      <c r="L10" s="36">
        <f>K10</f>
        <v>644584400</v>
      </c>
      <c r="M10" s="36">
        <f>L10</f>
        <v>644584400</v>
      </c>
      <c r="N10" s="9" t="s">
        <v>131</v>
      </c>
      <c r="O10" s="9" t="s">
        <v>132</v>
      </c>
      <c r="P10" s="68" t="s">
        <v>100</v>
      </c>
      <c r="Q10" s="9">
        <v>1000</v>
      </c>
      <c r="R10" s="36">
        <f>K10/T10</f>
        <v>48.5</v>
      </c>
      <c r="S10" s="1">
        <f t="shared" si="0"/>
        <v>48500</v>
      </c>
      <c r="T10" s="10">
        <v>13290400</v>
      </c>
      <c r="U10" s="10">
        <v>13290400</v>
      </c>
      <c r="V10" s="10"/>
      <c r="W10" s="10"/>
      <c r="X10" s="2">
        <f t="shared" si="1"/>
        <v>13290.4</v>
      </c>
      <c r="Y10" s="64">
        <f t="shared" si="2"/>
        <v>13291</v>
      </c>
      <c r="Z10" s="6">
        <v>44576</v>
      </c>
      <c r="AA10" s="6"/>
      <c r="AB10" s="6"/>
      <c r="AC10" s="35" t="s">
        <v>1489</v>
      </c>
    </row>
    <row r="11" spans="1:29" ht="150" customHeight="1" x14ac:dyDescent="0.25">
      <c r="A11" s="4" t="s">
        <v>103</v>
      </c>
      <c r="B11" s="5" t="s">
        <v>102</v>
      </c>
      <c r="C11" s="6">
        <v>44432</v>
      </c>
      <c r="D11" s="37">
        <v>1416</v>
      </c>
      <c r="E11" s="5" t="s">
        <v>119</v>
      </c>
      <c r="F11" s="66" t="s">
        <v>120</v>
      </c>
      <c r="G11" s="6">
        <v>44456</v>
      </c>
      <c r="H11" s="5" t="s">
        <v>117</v>
      </c>
      <c r="I11" s="9" t="s">
        <v>73</v>
      </c>
      <c r="J11" s="9" t="s">
        <v>101</v>
      </c>
      <c r="K11" s="10">
        <v>107012720</v>
      </c>
      <c r="L11" s="36">
        <v>89507400</v>
      </c>
      <c r="M11" s="36">
        <v>107012720</v>
      </c>
      <c r="N11" s="9" t="s">
        <v>23</v>
      </c>
      <c r="O11" s="9" t="s">
        <v>118</v>
      </c>
      <c r="P11" s="68" t="s">
        <v>22</v>
      </c>
      <c r="Q11" s="9">
        <v>2000</v>
      </c>
      <c r="R11" s="36">
        <v>12.38</v>
      </c>
      <c r="S11" s="1">
        <f t="shared" si="0"/>
        <v>24760</v>
      </c>
      <c r="T11" s="10">
        <v>8644000</v>
      </c>
      <c r="U11" s="10">
        <v>7230000</v>
      </c>
      <c r="V11" s="10">
        <v>1414000</v>
      </c>
      <c r="W11" s="10">
        <v>0</v>
      </c>
      <c r="X11" s="2">
        <f t="shared" si="1"/>
        <v>4322</v>
      </c>
      <c r="Y11" s="64">
        <f t="shared" si="2"/>
        <v>4322</v>
      </c>
      <c r="Z11" s="6">
        <v>44593</v>
      </c>
      <c r="AA11" s="6">
        <v>44652</v>
      </c>
      <c r="AB11" s="6"/>
      <c r="AC11" s="65" t="s">
        <v>66</v>
      </c>
    </row>
    <row r="12" spans="1:29" ht="63" x14ac:dyDescent="0.25">
      <c r="A12" s="4" t="s">
        <v>387</v>
      </c>
      <c r="B12" s="5" t="s">
        <v>388</v>
      </c>
      <c r="C12" s="6">
        <v>44432</v>
      </c>
      <c r="D12" s="37">
        <v>1416</v>
      </c>
      <c r="E12" s="5" t="s">
        <v>389</v>
      </c>
      <c r="F12" s="66" t="s">
        <v>390</v>
      </c>
      <c r="G12" s="6">
        <v>44477</v>
      </c>
      <c r="H12" s="5" t="s">
        <v>391</v>
      </c>
      <c r="I12" s="37" t="s">
        <v>72</v>
      </c>
      <c r="J12" s="9" t="s">
        <v>392</v>
      </c>
      <c r="K12" s="36">
        <v>889024042.79999995</v>
      </c>
      <c r="L12" s="36">
        <v>977745908.39999998</v>
      </c>
      <c r="M12" s="36">
        <v>977745908.39999998</v>
      </c>
      <c r="N12" s="9" t="s">
        <v>57</v>
      </c>
      <c r="O12" s="9" t="s">
        <v>126</v>
      </c>
      <c r="P12" s="68" t="s">
        <v>24</v>
      </c>
      <c r="Q12" s="9">
        <v>10</v>
      </c>
      <c r="R12" s="36">
        <v>25791.239999999998</v>
      </c>
      <c r="S12" s="1">
        <f t="shared" si="0"/>
        <v>257912.39999999997</v>
      </c>
      <c r="T12" s="10">
        <v>37910</v>
      </c>
      <c r="U12" s="10">
        <v>37910</v>
      </c>
      <c r="V12" s="10"/>
      <c r="W12" s="10"/>
      <c r="X12" s="2">
        <f t="shared" si="1"/>
        <v>3791</v>
      </c>
      <c r="Y12" s="64">
        <f t="shared" si="2"/>
        <v>3791</v>
      </c>
      <c r="Z12" s="6">
        <v>44593</v>
      </c>
      <c r="AA12" s="6"/>
      <c r="AB12" s="6"/>
      <c r="AC12" s="65" t="s">
        <v>66</v>
      </c>
    </row>
    <row r="13" spans="1:29" ht="252" customHeight="1" x14ac:dyDescent="0.25">
      <c r="A13" s="4" t="s">
        <v>393</v>
      </c>
      <c r="B13" s="5" t="s">
        <v>394</v>
      </c>
      <c r="C13" s="6">
        <v>44432</v>
      </c>
      <c r="D13" s="37">
        <v>1416</v>
      </c>
      <c r="E13" s="5" t="s">
        <v>395</v>
      </c>
      <c r="F13" s="66" t="s">
        <v>396</v>
      </c>
      <c r="G13" s="6">
        <v>44477</v>
      </c>
      <c r="H13" s="5" t="s">
        <v>397</v>
      </c>
      <c r="I13" s="37" t="s">
        <v>72</v>
      </c>
      <c r="J13" s="9" t="s">
        <v>392</v>
      </c>
      <c r="K13" s="10">
        <v>988062404.39999998</v>
      </c>
      <c r="L13" s="36">
        <v>1086842853.5999999</v>
      </c>
      <c r="M13" s="36">
        <v>1086842853.5999999</v>
      </c>
      <c r="N13" s="9" t="s">
        <v>57</v>
      </c>
      <c r="O13" s="9" t="s">
        <v>126</v>
      </c>
      <c r="P13" s="68" t="s">
        <v>24</v>
      </c>
      <c r="Q13" s="9">
        <v>10</v>
      </c>
      <c r="R13" s="36">
        <v>25791.239999999998</v>
      </c>
      <c r="S13" s="1">
        <f t="shared" si="0"/>
        <v>257912.39999999997</v>
      </c>
      <c r="T13" s="10">
        <v>42140</v>
      </c>
      <c r="U13" s="10">
        <v>42140</v>
      </c>
      <c r="V13" s="10"/>
      <c r="W13" s="10"/>
      <c r="X13" s="2">
        <f t="shared" si="1"/>
        <v>4214</v>
      </c>
      <c r="Y13" s="64">
        <f t="shared" si="2"/>
        <v>4214</v>
      </c>
      <c r="Z13" s="6">
        <v>44593</v>
      </c>
      <c r="AA13" s="6"/>
      <c r="AB13" s="6"/>
      <c r="AC13" s="65" t="s">
        <v>66</v>
      </c>
    </row>
    <row r="14" spans="1:29" ht="78.75" customHeight="1" x14ac:dyDescent="0.25">
      <c r="A14" s="4" t="s">
        <v>398</v>
      </c>
      <c r="B14" s="5" t="s">
        <v>399</v>
      </c>
      <c r="C14" s="6">
        <v>44432</v>
      </c>
      <c r="D14" s="37">
        <v>1416</v>
      </c>
      <c r="E14" s="5" t="s">
        <v>400</v>
      </c>
      <c r="F14" s="66" t="s">
        <v>401</v>
      </c>
      <c r="G14" s="6">
        <v>44477</v>
      </c>
      <c r="H14" s="5" t="s">
        <v>402</v>
      </c>
      <c r="I14" s="37" t="s">
        <v>72</v>
      </c>
      <c r="J14" s="9" t="s">
        <v>44</v>
      </c>
      <c r="K14" s="10">
        <v>867875226</v>
      </c>
      <c r="L14" s="36">
        <v>946496958.30999994</v>
      </c>
      <c r="M14" s="36">
        <v>946496958.30999994</v>
      </c>
      <c r="N14" s="9" t="s">
        <v>57</v>
      </c>
      <c r="O14" s="9" t="s">
        <v>126</v>
      </c>
      <c r="P14" s="68" t="s">
        <v>24</v>
      </c>
      <c r="Q14" s="9">
        <v>10</v>
      </c>
      <c r="R14" s="36">
        <v>25791.239999935689</v>
      </c>
      <c r="S14" s="1">
        <f t="shared" si="0"/>
        <v>257912.39999935689</v>
      </c>
      <c r="T14" s="69">
        <v>36698.389000000003</v>
      </c>
      <c r="U14" s="69">
        <v>36698.389000000003</v>
      </c>
      <c r="V14" s="10"/>
      <c r="W14" s="10"/>
      <c r="X14" s="2">
        <f t="shared" si="1"/>
        <v>3669.8389000000002</v>
      </c>
      <c r="Y14" s="64">
        <f t="shared" si="2"/>
        <v>3670</v>
      </c>
      <c r="Z14" s="6">
        <v>44593</v>
      </c>
      <c r="AA14" s="6"/>
      <c r="AB14" s="6"/>
      <c r="AC14" s="65" t="s">
        <v>66</v>
      </c>
    </row>
    <row r="15" spans="1:29" ht="63" x14ac:dyDescent="0.25">
      <c r="A15" s="4" t="s">
        <v>106</v>
      </c>
      <c r="B15" s="5" t="s">
        <v>105</v>
      </c>
      <c r="C15" s="6">
        <v>44432</v>
      </c>
      <c r="D15" s="37">
        <v>1416</v>
      </c>
      <c r="E15" s="5" t="s">
        <v>165</v>
      </c>
      <c r="F15" s="66" t="s">
        <v>166</v>
      </c>
      <c r="G15" s="6">
        <v>44475</v>
      </c>
      <c r="H15" s="5" t="s">
        <v>128</v>
      </c>
      <c r="I15" s="9" t="s">
        <v>76</v>
      </c>
      <c r="J15" s="9" t="s">
        <v>104</v>
      </c>
      <c r="K15" s="10">
        <v>2930740060.5</v>
      </c>
      <c r="L15" s="36">
        <f>K15</f>
        <v>2930740060.5</v>
      </c>
      <c r="M15" s="36">
        <v>5861480121</v>
      </c>
      <c r="N15" s="9" t="s">
        <v>71</v>
      </c>
      <c r="O15" s="9" t="s">
        <v>129</v>
      </c>
      <c r="P15" s="68" t="s">
        <v>24</v>
      </c>
      <c r="Q15" s="9">
        <v>15</v>
      </c>
      <c r="R15" s="36">
        <f>K15/T15</f>
        <v>2944.55</v>
      </c>
      <c r="S15" s="1">
        <f t="shared" si="0"/>
        <v>44168.25</v>
      </c>
      <c r="T15" s="10">
        <v>995310</v>
      </c>
      <c r="U15" s="10">
        <v>497655</v>
      </c>
      <c r="V15" s="10">
        <v>181245</v>
      </c>
      <c r="W15" s="10">
        <v>316410</v>
      </c>
      <c r="X15" s="2">
        <f t="shared" si="1"/>
        <v>66354</v>
      </c>
      <c r="Y15" s="64">
        <f t="shared" si="2"/>
        <v>66354</v>
      </c>
      <c r="Z15" s="6">
        <v>44681</v>
      </c>
      <c r="AA15" s="6">
        <v>44941</v>
      </c>
      <c r="AB15" s="6">
        <v>45046</v>
      </c>
      <c r="AC15" s="35" t="s">
        <v>66</v>
      </c>
    </row>
    <row r="16" spans="1:29" ht="78.75" customHeight="1" x14ac:dyDescent="0.25">
      <c r="A16" s="4" t="s">
        <v>192</v>
      </c>
      <c r="B16" s="5" t="s">
        <v>168</v>
      </c>
      <c r="C16" s="6">
        <v>44526</v>
      </c>
      <c r="D16" s="37">
        <v>1416</v>
      </c>
      <c r="E16" s="5" t="s">
        <v>709</v>
      </c>
      <c r="F16" s="70" t="s">
        <v>708</v>
      </c>
      <c r="G16" s="6">
        <v>44557</v>
      </c>
      <c r="H16" s="5" t="s">
        <v>455</v>
      </c>
      <c r="I16" s="9" t="s">
        <v>73</v>
      </c>
      <c r="J16" s="9" t="s">
        <v>180</v>
      </c>
      <c r="K16" s="10">
        <v>712977738</v>
      </c>
      <c r="L16" s="36">
        <f t="shared" ref="L16:M24" si="3">K16</f>
        <v>712977738</v>
      </c>
      <c r="M16" s="36">
        <v>1425955476</v>
      </c>
      <c r="N16" s="9" t="s">
        <v>443</v>
      </c>
      <c r="O16" s="9" t="s">
        <v>444</v>
      </c>
      <c r="P16" s="68" t="s">
        <v>22</v>
      </c>
      <c r="Q16" s="9">
        <v>500</v>
      </c>
      <c r="R16" s="36">
        <f>K16/T16</f>
        <v>3.63</v>
      </c>
      <c r="S16" s="1">
        <f t="shared" si="0"/>
        <v>1815</v>
      </c>
      <c r="T16" s="10">
        <f>U16+V16+W16</f>
        <v>196412600</v>
      </c>
      <c r="U16" s="68">
        <v>11520500</v>
      </c>
      <c r="V16" s="68">
        <v>86685800</v>
      </c>
      <c r="W16" s="10">
        <v>98206300</v>
      </c>
      <c r="X16" s="2">
        <f t="shared" si="1"/>
        <v>392825.2</v>
      </c>
      <c r="Y16" s="64">
        <f t="shared" si="2"/>
        <v>392826</v>
      </c>
      <c r="Z16" s="6">
        <v>44607</v>
      </c>
      <c r="AA16" s="6">
        <v>44743</v>
      </c>
      <c r="AB16" s="6">
        <v>45108</v>
      </c>
      <c r="AC16" s="35" t="s">
        <v>66</v>
      </c>
    </row>
    <row r="17" spans="1:29" ht="78.75" customHeight="1" x14ac:dyDescent="0.25">
      <c r="A17" s="4" t="s">
        <v>193</v>
      </c>
      <c r="B17" s="5" t="s">
        <v>169</v>
      </c>
      <c r="C17" s="6">
        <v>44526</v>
      </c>
      <c r="D17" s="37">
        <v>1416</v>
      </c>
      <c r="E17" s="5" t="s">
        <v>711</v>
      </c>
      <c r="F17" s="70" t="s">
        <v>710</v>
      </c>
      <c r="G17" s="6">
        <v>44554</v>
      </c>
      <c r="H17" s="5" t="s">
        <v>441</v>
      </c>
      <c r="I17" s="9" t="s">
        <v>73</v>
      </c>
      <c r="J17" s="9" t="s">
        <v>181</v>
      </c>
      <c r="K17" s="10">
        <v>872173070.91999996</v>
      </c>
      <c r="L17" s="36">
        <f t="shared" si="3"/>
        <v>872173070.91999996</v>
      </c>
      <c r="M17" s="36">
        <v>1744346141.8399999</v>
      </c>
      <c r="N17" s="9" t="s">
        <v>445</v>
      </c>
      <c r="O17" s="9" t="s">
        <v>446</v>
      </c>
      <c r="P17" s="68" t="s">
        <v>22</v>
      </c>
      <c r="Q17" s="9" t="s">
        <v>2557</v>
      </c>
      <c r="R17" s="36">
        <f>K17/T17</f>
        <v>5.3649999999999993</v>
      </c>
      <c r="S17" s="1" t="e">
        <f t="shared" si="0"/>
        <v>#VALUE!</v>
      </c>
      <c r="T17" s="10">
        <f>U17+V17+W17</f>
        <v>162567208</v>
      </c>
      <c r="U17" s="68">
        <v>33894400</v>
      </c>
      <c r="V17" s="68">
        <v>47389204</v>
      </c>
      <c r="W17" s="10">
        <v>81283604</v>
      </c>
      <c r="X17" s="71" t="s">
        <v>2558</v>
      </c>
      <c r="Y17" s="72" t="s">
        <v>2559</v>
      </c>
      <c r="Z17" s="6">
        <v>44607</v>
      </c>
      <c r="AA17" s="6">
        <v>44743</v>
      </c>
      <c r="AB17" s="6">
        <v>45108</v>
      </c>
      <c r="AC17" s="35" t="s">
        <v>66</v>
      </c>
    </row>
    <row r="18" spans="1:29" ht="78.75" customHeight="1" x14ac:dyDescent="0.25">
      <c r="A18" s="4" t="s">
        <v>194</v>
      </c>
      <c r="B18" s="5" t="s">
        <v>170</v>
      </c>
      <c r="C18" s="6">
        <v>44526</v>
      </c>
      <c r="D18" s="37">
        <v>1416</v>
      </c>
      <c r="E18" s="5" t="s">
        <v>713</v>
      </c>
      <c r="F18" s="70" t="s">
        <v>712</v>
      </c>
      <c r="G18" s="6">
        <v>44554</v>
      </c>
      <c r="H18" s="5" t="s">
        <v>442</v>
      </c>
      <c r="I18" s="9" t="s">
        <v>73</v>
      </c>
      <c r="J18" s="9" t="s">
        <v>182</v>
      </c>
      <c r="K18" s="10">
        <v>1770314931.8399999</v>
      </c>
      <c r="L18" s="36">
        <f t="shared" si="3"/>
        <v>1770314931.8399999</v>
      </c>
      <c r="M18" s="36">
        <v>5591158343.6800003</v>
      </c>
      <c r="N18" s="9" t="s">
        <v>443</v>
      </c>
      <c r="O18" s="9" t="s">
        <v>444</v>
      </c>
      <c r="P18" s="68" t="s">
        <v>22</v>
      </c>
      <c r="Q18" s="9">
        <v>1000</v>
      </c>
      <c r="R18" s="36">
        <f>K18/T18</f>
        <v>2.3050487773008803</v>
      </c>
      <c r="S18" s="1">
        <f t="shared" si="0"/>
        <v>2305.0487773008804</v>
      </c>
      <c r="T18" s="10">
        <f>U18+V18+W18</f>
        <v>768016256</v>
      </c>
      <c r="U18" s="68">
        <v>140833000</v>
      </c>
      <c r="V18" s="68">
        <v>243175128</v>
      </c>
      <c r="W18" s="10">
        <v>384008128</v>
      </c>
      <c r="X18" s="2">
        <f t="shared" si="1"/>
        <v>768016.25600000005</v>
      </c>
      <c r="Y18" s="64">
        <f t="shared" si="2"/>
        <v>768017</v>
      </c>
      <c r="Z18" s="6">
        <v>44607</v>
      </c>
      <c r="AA18" s="6">
        <v>44743</v>
      </c>
      <c r="AB18" s="6">
        <v>45108</v>
      </c>
      <c r="AC18" s="35" t="s">
        <v>66</v>
      </c>
    </row>
    <row r="19" spans="1:29" ht="78.75" x14ac:dyDescent="0.25">
      <c r="A19" s="4" t="s">
        <v>195</v>
      </c>
      <c r="B19" s="5" t="s">
        <v>171</v>
      </c>
      <c r="C19" s="6">
        <v>44526</v>
      </c>
      <c r="D19" s="37">
        <v>1416</v>
      </c>
      <c r="E19" s="5" t="s">
        <v>467</v>
      </c>
      <c r="F19" s="66" t="s">
        <v>466</v>
      </c>
      <c r="G19" s="6">
        <v>44547</v>
      </c>
      <c r="H19" s="5" t="s">
        <v>344</v>
      </c>
      <c r="I19" s="9" t="s">
        <v>76</v>
      </c>
      <c r="J19" s="9" t="s">
        <v>183</v>
      </c>
      <c r="K19" s="10">
        <v>184688240</v>
      </c>
      <c r="L19" s="36">
        <f t="shared" si="3"/>
        <v>184688240</v>
      </c>
      <c r="M19" s="36">
        <f t="shared" si="3"/>
        <v>184688240</v>
      </c>
      <c r="N19" s="9" t="s">
        <v>131</v>
      </c>
      <c r="O19" s="9" t="s">
        <v>349</v>
      </c>
      <c r="P19" s="68" t="s">
        <v>26</v>
      </c>
      <c r="Q19" s="9">
        <v>500</v>
      </c>
      <c r="R19" s="36">
        <f>K19/T19</f>
        <v>51.04</v>
      </c>
      <c r="S19" s="1">
        <f t="shared" si="0"/>
        <v>25520</v>
      </c>
      <c r="T19" s="10">
        <v>3618500</v>
      </c>
      <c r="U19" s="68"/>
      <c r="V19" s="68"/>
      <c r="W19" s="10"/>
      <c r="X19" s="2">
        <f t="shared" si="1"/>
        <v>7237</v>
      </c>
      <c r="Y19" s="64">
        <f t="shared" si="2"/>
        <v>7237</v>
      </c>
      <c r="Z19" s="6">
        <v>44682</v>
      </c>
      <c r="AA19" s="6"/>
      <c r="AB19" s="6"/>
      <c r="AC19" s="35" t="s">
        <v>66</v>
      </c>
    </row>
    <row r="20" spans="1:29" ht="78.75" customHeight="1" x14ac:dyDescent="0.25">
      <c r="A20" s="4" t="s">
        <v>196</v>
      </c>
      <c r="B20" s="5" t="s">
        <v>172</v>
      </c>
      <c r="C20" s="6">
        <v>44526</v>
      </c>
      <c r="D20" s="37">
        <v>1416</v>
      </c>
      <c r="E20" s="5" t="s">
        <v>715</v>
      </c>
      <c r="F20" s="70" t="s">
        <v>714</v>
      </c>
      <c r="G20" s="6">
        <v>44557</v>
      </c>
      <c r="H20" s="5" t="s">
        <v>599</v>
      </c>
      <c r="I20" s="9" t="s">
        <v>73</v>
      </c>
      <c r="J20" s="9" t="s">
        <v>184</v>
      </c>
      <c r="K20" s="10">
        <v>581087212</v>
      </c>
      <c r="L20" s="36">
        <f t="shared" si="3"/>
        <v>581087212</v>
      </c>
      <c r="M20" s="36">
        <f t="shared" si="3"/>
        <v>581087212</v>
      </c>
      <c r="N20" s="9" t="s">
        <v>600</v>
      </c>
      <c r="O20" s="9" t="s">
        <v>591</v>
      </c>
      <c r="P20" s="68" t="s">
        <v>26</v>
      </c>
      <c r="Q20" s="9">
        <v>400</v>
      </c>
      <c r="R20" s="36">
        <f>K20/T20</f>
        <v>175.81</v>
      </c>
      <c r="S20" s="1">
        <f t="shared" si="0"/>
        <v>70324</v>
      </c>
      <c r="T20" s="10">
        <f>U20+V20</f>
        <v>3305200</v>
      </c>
      <c r="U20" s="68">
        <v>2496000</v>
      </c>
      <c r="V20" s="68">
        <v>809200</v>
      </c>
      <c r="W20" s="10"/>
      <c r="X20" s="2">
        <f t="shared" si="1"/>
        <v>8263</v>
      </c>
      <c r="Y20" s="64">
        <f t="shared" si="2"/>
        <v>8263</v>
      </c>
      <c r="Z20" s="6">
        <v>44607</v>
      </c>
      <c r="AA20" s="6">
        <v>44666</v>
      </c>
      <c r="AB20" s="6"/>
      <c r="AC20" s="9" t="s">
        <v>66</v>
      </c>
    </row>
    <row r="21" spans="1:29" ht="220.5" x14ac:dyDescent="0.25">
      <c r="A21" s="4" t="s">
        <v>197</v>
      </c>
      <c r="B21" s="5" t="s">
        <v>173</v>
      </c>
      <c r="C21" s="6">
        <v>44526</v>
      </c>
      <c r="D21" s="37">
        <v>1416</v>
      </c>
      <c r="E21" s="5" t="s">
        <v>717</v>
      </c>
      <c r="F21" s="70" t="s">
        <v>716</v>
      </c>
      <c r="G21" s="6">
        <v>44557</v>
      </c>
      <c r="H21" s="5" t="s">
        <v>601</v>
      </c>
      <c r="I21" s="9" t="s">
        <v>73</v>
      </c>
      <c r="J21" s="9" t="s">
        <v>186</v>
      </c>
      <c r="K21" s="10">
        <v>539346336</v>
      </c>
      <c r="L21" s="36">
        <f t="shared" si="3"/>
        <v>539346336</v>
      </c>
      <c r="M21" s="36">
        <f t="shared" si="3"/>
        <v>539346336</v>
      </c>
      <c r="N21" s="9" t="s">
        <v>602</v>
      </c>
      <c r="O21" s="9" t="s">
        <v>603</v>
      </c>
      <c r="P21" s="68" t="s">
        <v>22</v>
      </c>
      <c r="Q21" s="9">
        <v>1200</v>
      </c>
      <c r="R21" s="36">
        <f>K21/T21</f>
        <v>12.68</v>
      </c>
      <c r="S21" s="1">
        <f t="shared" si="0"/>
        <v>15216</v>
      </c>
      <c r="T21" s="10">
        <f>U21+V21</f>
        <v>42535200</v>
      </c>
      <c r="U21" s="68">
        <v>23778000</v>
      </c>
      <c r="V21" s="68">
        <v>18757200</v>
      </c>
      <c r="W21" s="10"/>
      <c r="X21" s="2">
        <f t="shared" si="1"/>
        <v>35446</v>
      </c>
      <c r="Y21" s="64">
        <f t="shared" si="2"/>
        <v>35446</v>
      </c>
      <c r="Z21" s="6">
        <v>44607</v>
      </c>
      <c r="AA21" s="6">
        <v>44743</v>
      </c>
      <c r="AB21" s="6"/>
      <c r="AC21" s="9" t="s">
        <v>66</v>
      </c>
    </row>
    <row r="22" spans="1:29" ht="80.25" customHeight="1" x14ac:dyDescent="0.25">
      <c r="A22" s="4" t="s">
        <v>198</v>
      </c>
      <c r="B22" s="5" t="s">
        <v>174</v>
      </c>
      <c r="C22" s="6">
        <v>44526</v>
      </c>
      <c r="D22" s="37">
        <v>1416</v>
      </c>
      <c r="E22" s="5" t="s">
        <v>719</v>
      </c>
      <c r="F22" s="70" t="s">
        <v>718</v>
      </c>
      <c r="G22" s="6">
        <v>44554</v>
      </c>
      <c r="H22" s="5" t="s">
        <v>440</v>
      </c>
      <c r="I22" s="9" t="s">
        <v>73</v>
      </c>
      <c r="J22" s="9" t="s">
        <v>187</v>
      </c>
      <c r="K22" s="10">
        <v>332455200</v>
      </c>
      <c r="L22" s="36">
        <f t="shared" si="3"/>
        <v>332455200</v>
      </c>
      <c r="M22" s="36">
        <f t="shared" si="3"/>
        <v>332455200</v>
      </c>
      <c r="N22" s="9" t="s">
        <v>608</v>
      </c>
      <c r="O22" s="9" t="s">
        <v>75</v>
      </c>
      <c r="P22" s="68" t="s">
        <v>22</v>
      </c>
      <c r="Q22" s="9">
        <v>2400</v>
      </c>
      <c r="R22" s="36">
        <f>K22/T22</f>
        <v>12.85</v>
      </c>
      <c r="S22" s="1">
        <f t="shared" si="0"/>
        <v>30840</v>
      </c>
      <c r="T22" s="10">
        <f>U22+V22</f>
        <v>25872000</v>
      </c>
      <c r="U22" s="68">
        <v>3312000</v>
      </c>
      <c r="V22" s="68">
        <v>22560000</v>
      </c>
      <c r="W22" s="10"/>
      <c r="X22" s="2">
        <f t="shared" si="1"/>
        <v>10780</v>
      </c>
      <c r="Y22" s="64">
        <f t="shared" si="2"/>
        <v>10780</v>
      </c>
      <c r="Z22" s="6">
        <v>44607</v>
      </c>
      <c r="AA22" s="6">
        <v>44743</v>
      </c>
      <c r="AB22" s="6"/>
      <c r="AC22" s="35" t="s">
        <v>66</v>
      </c>
    </row>
    <row r="23" spans="1:29" ht="80.25" customHeight="1" x14ac:dyDescent="0.25">
      <c r="A23" s="4" t="s">
        <v>199</v>
      </c>
      <c r="B23" s="5" t="s">
        <v>175</v>
      </c>
      <c r="C23" s="6">
        <v>44526</v>
      </c>
      <c r="D23" s="37">
        <v>1416</v>
      </c>
      <c r="E23" s="5" t="s">
        <v>469</v>
      </c>
      <c r="F23" s="66" t="s">
        <v>468</v>
      </c>
      <c r="G23" s="6">
        <v>44547</v>
      </c>
      <c r="H23" s="5" t="s">
        <v>346</v>
      </c>
      <c r="I23" s="9" t="s">
        <v>73</v>
      </c>
      <c r="J23" s="9" t="s">
        <v>185</v>
      </c>
      <c r="K23" s="10">
        <v>88117578</v>
      </c>
      <c r="L23" s="36">
        <f t="shared" si="3"/>
        <v>88117578</v>
      </c>
      <c r="M23" s="36">
        <f t="shared" si="3"/>
        <v>88117578</v>
      </c>
      <c r="N23" s="9" t="s">
        <v>608</v>
      </c>
      <c r="O23" s="9" t="s">
        <v>75</v>
      </c>
      <c r="P23" s="68" t="s">
        <v>22</v>
      </c>
      <c r="Q23" s="9">
        <v>600</v>
      </c>
      <c r="R23" s="36">
        <f>K23/T23</f>
        <v>24.93</v>
      </c>
      <c r="S23" s="1">
        <f t="shared" si="0"/>
        <v>14958</v>
      </c>
      <c r="T23" s="10">
        <v>3534600</v>
      </c>
      <c r="U23" s="68">
        <v>3534600</v>
      </c>
      <c r="V23" s="68"/>
      <c r="W23" s="10"/>
      <c r="X23" s="2">
        <f t="shared" si="1"/>
        <v>5891</v>
      </c>
      <c r="Y23" s="64">
        <f t="shared" si="2"/>
        <v>5891</v>
      </c>
      <c r="Z23" s="6">
        <v>44607</v>
      </c>
      <c r="AA23" s="6"/>
      <c r="AB23" s="6"/>
      <c r="AC23" s="35" t="s">
        <v>1489</v>
      </c>
    </row>
    <row r="24" spans="1:29" ht="75" customHeight="1" x14ac:dyDescent="0.25">
      <c r="A24" s="4" t="s">
        <v>200</v>
      </c>
      <c r="B24" s="5" t="s">
        <v>176</v>
      </c>
      <c r="C24" s="6">
        <v>44526</v>
      </c>
      <c r="D24" s="37">
        <v>1416</v>
      </c>
      <c r="E24" s="5" t="s">
        <v>471</v>
      </c>
      <c r="F24" s="66" t="s">
        <v>470</v>
      </c>
      <c r="G24" s="6">
        <v>44547</v>
      </c>
      <c r="H24" s="5" t="s">
        <v>345</v>
      </c>
      <c r="I24" s="9" t="s">
        <v>72</v>
      </c>
      <c r="J24" s="9" t="s">
        <v>188</v>
      </c>
      <c r="K24" s="10">
        <v>123166056</v>
      </c>
      <c r="L24" s="36">
        <f t="shared" si="3"/>
        <v>123166056</v>
      </c>
      <c r="M24" s="36">
        <f t="shared" si="3"/>
        <v>123166056</v>
      </c>
      <c r="N24" s="9" t="s">
        <v>452</v>
      </c>
      <c r="O24" s="9" t="s">
        <v>349</v>
      </c>
      <c r="P24" s="68" t="s">
        <v>22</v>
      </c>
      <c r="Q24" s="9">
        <v>1200</v>
      </c>
      <c r="R24" s="36">
        <f>K24/T24</f>
        <v>15.01</v>
      </c>
      <c r="S24" s="1">
        <f t="shared" si="0"/>
        <v>18012</v>
      </c>
      <c r="T24" s="10">
        <v>8205600</v>
      </c>
      <c r="U24" s="68">
        <v>8205600</v>
      </c>
      <c r="V24" s="68"/>
      <c r="W24" s="10"/>
      <c r="X24" s="2">
        <f t="shared" si="1"/>
        <v>6838</v>
      </c>
      <c r="Y24" s="64">
        <f t="shared" si="2"/>
        <v>6838</v>
      </c>
      <c r="Z24" s="6">
        <v>44593</v>
      </c>
      <c r="AA24" s="6"/>
      <c r="AB24" s="6"/>
      <c r="AC24" s="35" t="s">
        <v>1489</v>
      </c>
    </row>
    <row r="25" spans="1:29" ht="90.75" customHeight="1" x14ac:dyDescent="0.25">
      <c r="A25" s="4" t="s">
        <v>201</v>
      </c>
      <c r="B25" s="5" t="s">
        <v>177</v>
      </c>
      <c r="C25" s="6">
        <v>44526</v>
      </c>
      <c r="D25" s="37">
        <v>1416</v>
      </c>
      <c r="E25" s="5" t="s">
        <v>465</v>
      </c>
      <c r="F25" s="66" t="s">
        <v>464</v>
      </c>
      <c r="G25" s="6">
        <v>44547</v>
      </c>
      <c r="H25" s="5" t="s">
        <v>347</v>
      </c>
      <c r="I25" s="9" t="s">
        <v>73</v>
      </c>
      <c r="J25" s="9" t="s">
        <v>189</v>
      </c>
      <c r="K25" s="10">
        <v>33005448</v>
      </c>
      <c r="L25" s="36">
        <v>33005448</v>
      </c>
      <c r="M25" s="36">
        <v>66010896</v>
      </c>
      <c r="N25" s="9" t="s">
        <v>351</v>
      </c>
      <c r="O25" s="9" t="s">
        <v>75</v>
      </c>
      <c r="P25" s="68" t="s">
        <v>22</v>
      </c>
      <c r="Q25" s="9">
        <v>250</v>
      </c>
      <c r="R25" s="36">
        <f>K25/T25</f>
        <v>3.9449999999999998</v>
      </c>
      <c r="S25" s="1">
        <f t="shared" si="0"/>
        <v>986.25</v>
      </c>
      <c r="T25" s="10">
        <f>U25+V25+W25</f>
        <v>8366400</v>
      </c>
      <c r="U25" s="68">
        <v>461750</v>
      </c>
      <c r="V25" s="68">
        <v>3721450</v>
      </c>
      <c r="W25" s="10">
        <v>4183200</v>
      </c>
      <c r="X25" s="2">
        <f t="shared" si="1"/>
        <v>33465.599999999999</v>
      </c>
      <c r="Y25" s="64">
        <f t="shared" si="2"/>
        <v>33466</v>
      </c>
      <c r="Z25" s="6">
        <v>44607</v>
      </c>
      <c r="AA25" s="6">
        <v>44743</v>
      </c>
      <c r="AB25" s="6">
        <v>45108</v>
      </c>
      <c r="AC25" s="35" t="s">
        <v>66</v>
      </c>
    </row>
    <row r="26" spans="1:29" ht="75" customHeight="1" x14ac:dyDescent="0.25">
      <c r="A26" s="4" t="s">
        <v>202</v>
      </c>
      <c r="B26" s="5" t="s">
        <v>178</v>
      </c>
      <c r="C26" s="6">
        <v>44526</v>
      </c>
      <c r="D26" s="37">
        <v>1416</v>
      </c>
      <c r="E26" s="5" t="s">
        <v>461</v>
      </c>
      <c r="F26" s="66" t="s">
        <v>462</v>
      </c>
      <c r="G26" s="6">
        <v>44547</v>
      </c>
      <c r="H26" s="5" t="s">
        <v>348</v>
      </c>
      <c r="I26" s="9" t="s">
        <v>73</v>
      </c>
      <c r="J26" s="9" t="s">
        <v>190</v>
      </c>
      <c r="K26" s="10">
        <v>3053610</v>
      </c>
      <c r="L26" s="36">
        <v>3053610</v>
      </c>
      <c r="M26" s="36">
        <v>6107220</v>
      </c>
      <c r="N26" s="9" t="s">
        <v>352</v>
      </c>
      <c r="O26" s="9" t="s">
        <v>349</v>
      </c>
      <c r="P26" s="68" t="s">
        <v>22</v>
      </c>
      <c r="Q26" s="9">
        <v>250</v>
      </c>
      <c r="R26" s="36">
        <f>K26/T26</f>
        <v>3.8849999999999998</v>
      </c>
      <c r="S26" s="1">
        <f t="shared" si="0"/>
        <v>971.25</v>
      </c>
      <c r="T26" s="10">
        <f>U26+V26+W26</f>
        <v>786000</v>
      </c>
      <c r="U26" s="68">
        <v>196500</v>
      </c>
      <c r="V26" s="68">
        <v>196500</v>
      </c>
      <c r="W26" s="10">
        <v>393000</v>
      </c>
      <c r="X26" s="2">
        <f t="shared" si="1"/>
        <v>3144</v>
      </c>
      <c r="Y26" s="64">
        <f t="shared" si="2"/>
        <v>3144</v>
      </c>
      <c r="Z26" s="6">
        <v>44607</v>
      </c>
      <c r="AA26" s="6">
        <v>44743</v>
      </c>
      <c r="AB26" s="6">
        <v>45108</v>
      </c>
      <c r="AC26" s="35" t="s">
        <v>66</v>
      </c>
    </row>
    <row r="27" spans="1:29" ht="78.75" customHeight="1" x14ac:dyDescent="0.25">
      <c r="A27" s="4" t="s">
        <v>203</v>
      </c>
      <c r="B27" s="5" t="s">
        <v>179</v>
      </c>
      <c r="C27" s="6">
        <v>44526</v>
      </c>
      <c r="D27" s="37">
        <v>1416</v>
      </c>
      <c r="E27" s="5" t="s">
        <v>721</v>
      </c>
      <c r="F27" s="70" t="s">
        <v>720</v>
      </c>
      <c r="G27" s="6">
        <v>44557</v>
      </c>
      <c r="H27" s="5" t="s">
        <v>460</v>
      </c>
      <c r="I27" s="9" t="s">
        <v>73</v>
      </c>
      <c r="J27" s="9" t="s">
        <v>191</v>
      </c>
      <c r="K27" s="10">
        <v>280956446</v>
      </c>
      <c r="L27" s="36">
        <v>280956466</v>
      </c>
      <c r="M27" s="36">
        <v>561912932</v>
      </c>
      <c r="N27" s="9" t="s">
        <v>445</v>
      </c>
      <c r="O27" s="9" t="s">
        <v>446</v>
      </c>
      <c r="P27" s="68" t="s">
        <v>22</v>
      </c>
      <c r="Q27" s="9" t="s">
        <v>2560</v>
      </c>
      <c r="R27" s="36">
        <f>K27/T27</f>
        <v>5.364999618090299</v>
      </c>
      <c r="S27" s="1" t="e">
        <f t="shared" si="0"/>
        <v>#VALUE!</v>
      </c>
      <c r="T27" s="10">
        <f>U27+V27+W27</f>
        <v>52368400</v>
      </c>
      <c r="U27" s="68">
        <v>11609400</v>
      </c>
      <c r="V27" s="68">
        <v>14574800</v>
      </c>
      <c r="W27" s="10">
        <v>26184200</v>
      </c>
      <c r="X27" s="71" t="s">
        <v>2561</v>
      </c>
      <c r="Y27" s="64" t="e">
        <f t="shared" si="2"/>
        <v>#VALUE!</v>
      </c>
      <c r="Z27" s="6">
        <v>44607</v>
      </c>
      <c r="AA27" s="6">
        <v>44743</v>
      </c>
      <c r="AB27" s="6">
        <v>45108</v>
      </c>
      <c r="AC27" s="9" t="s">
        <v>66</v>
      </c>
    </row>
    <row r="28" spans="1:29" ht="173.25" customHeight="1" x14ac:dyDescent="0.25">
      <c r="A28" s="4" t="s">
        <v>214</v>
      </c>
      <c r="B28" s="5" t="s">
        <v>204</v>
      </c>
      <c r="C28" s="6">
        <v>44532</v>
      </c>
      <c r="D28" s="37">
        <v>1416</v>
      </c>
      <c r="E28" s="5" t="s">
        <v>472</v>
      </c>
      <c r="F28" s="66" t="s">
        <v>463</v>
      </c>
      <c r="G28" s="6">
        <v>44551</v>
      </c>
      <c r="H28" s="5" t="s">
        <v>473</v>
      </c>
      <c r="I28" s="9" t="s">
        <v>474</v>
      </c>
      <c r="J28" s="9" t="s">
        <v>221</v>
      </c>
      <c r="K28" s="10">
        <v>250865221.19999999</v>
      </c>
      <c r="L28" s="36">
        <f t="shared" ref="L28:M43" si="4">K28</f>
        <v>250865221.19999999</v>
      </c>
      <c r="M28" s="36">
        <f t="shared" si="4"/>
        <v>250865221.19999999</v>
      </c>
      <c r="N28" s="9" t="s">
        <v>475</v>
      </c>
      <c r="O28" s="9" t="s">
        <v>476</v>
      </c>
      <c r="P28" s="68" t="s">
        <v>215</v>
      </c>
      <c r="Q28" s="9">
        <v>120</v>
      </c>
      <c r="R28" s="36">
        <f>K28/T28</f>
        <v>142.66999999999999</v>
      </c>
      <c r="S28" s="1">
        <f t="shared" si="0"/>
        <v>17120.399999999998</v>
      </c>
      <c r="T28" s="10">
        <v>1758360</v>
      </c>
      <c r="U28" s="10">
        <v>1758360</v>
      </c>
      <c r="V28" s="10"/>
      <c r="W28" s="10"/>
      <c r="X28" s="2">
        <f t="shared" ref="X28:X91" si="5">T28/Q28</f>
        <v>14653</v>
      </c>
      <c r="Y28" s="64">
        <f t="shared" si="2"/>
        <v>14653</v>
      </c>
      <c r="Z28" s="6">
        <v>44607</v>
      </c>
      <c r="AA28" s="6"/>
      <c r="AB28" s="6"/>
      <c r="AC28" s="35" t="s">
        <v>1489</v>
      </c>
    </row>
    <row r="29" spans="1:29" ht="75" customHeight="1" x14ac:dyDescent="0.25">
      <c r="A29" s="4" t="s">
        <v>216</v>
      </c>
      <c r="B29" s="5" t="s">
        <v>205</v>
      </c>
      <c r="C29" s="6">
        <v>44532</v>
      </c>
      <c r="D29" s="37">
        <v>1416</v>
      </c>
      <c r="E29" s="5" t="s">
        <v>787</v>
      </c>
      <c r="F29" s="70" t="s">
        <v>677</v>
      </c>
      <c r="G29" s="6">
        <v>44580</v>
      </c>
      <c r="H29" s="5" t="s">
        <v>678</v>
      </c>
      <c r="I29" s="9" t="s">
        <v>679</v>
      </c>
      <c r="J29" s="9" t="s">
        <v>217</v>
      </c>
      <c r="K29" s="10">
        <v>694016200.79999995</v>
      </c>
      <c r="L29" s="36">
        <f t="shared" si="4"/>
        <v>694016200.79999995</v>
      </c>
      <c r="M29" s="36">
        <f t="shared" si="4"/>
        <v>694016200.79999995</v>
      </c>
      <c r="N29" s="9" t="s">
        <v>680</v>
      </c>
      <c r="O29" s="9" t="s">
        <v>126</v>
      </c>
      <c r="P29" s="68" t="s">
        <v>24</v>
      </c>
      <c r="Q29" s="9">
        <v>5</v>
      </c>
      <c r="R29" s="36">
        <f>K29/T29</f>
        <v>7950.24</v>
      </c>
      <c r="S29" s="1">
        <f t="shared" si="0"/>
        <v>39751.199999999997</v>
      </c>
      <c r="T29" s="10">
        <v>87295</v>
      </c>
      <c r="U29" s="10">
        <v>55075</v>
      </c>
      <c r="V29" s="10">
        <v>32220</v>
      </c>
      <c r="W29" s="10"/>
      <c r="X29" s="2">
        <f t="shared" si="5"/>
        <v>17459</v>
      </c>
      <c r="Y29" s="64">
        <f t="shared" si="2"/>
        <v>17459</v>
      </c>
      <c r="Z29" s="6">
        <v>44593</v>
      </c>
      <c r="AA29" s="6">
        <v>44743</v>
      </c>
      <c r="AB29" s="6"/>
      <c r="AC29" s="35" t="s">
        <v>66</v>
      </c>
    </row>
    <row r="30" spans="1:29" ht="78.75" customHeight="1" x14ac:dyDescent="0.25">
      <c r="A30" s="4" t="s">
        <v>219</v>
      </c>
      <c r="B30" s="5" t="s">
        <v>206</v>
      </c>
      <c r="C30" s="6">
        <v>44532</v>
      </c>
      <c r="D30" s="37">
        <v>1416</v>
      </c>
      <c r="E30" s="5" t="s">
        <v>660</v>
      </c>
      <c r="F30" s="70" t="s">
        <v>657</v>
      </c>
      <c r="G30" s="6">
        <v>44575</v>
      </c>
      <c r="H30" s="5" t="s">
        <v>661</v>
      </c>
      <c r="I30" s="9" t="s">
        <v>73</v>
      </c>
      <c r="J30" s="9" t="s">
        <v>218</v>
      </c>
      <c r="K30" s="10">
        <v>695997827.39999998</v>
      </c>
      <c r="L30" s="36">
        <f t="shared" si="4"/>
        <v>695997827.39999998</v>
      </c>
      <c r="M30" s="36">
        <f t="shared" si="4"/>
        <v>695997827.39999998</v>
      </c>
      <c r="N30" s="9" t="s">
        <v>662</v>
      </c>
      <c r="O30" s="9" t="s">
        <v>126</v>
      </c>
      <c r="P30" s="68" t="s">
        <v>24</v>
      </c>
      <c r="Q30" s="9">
        <v>5</v>
      </c>
      <c r="R30" s="36">
        <f>K30/T30</f>
        <v>18607.079999999998</v>
      </c>
      <c r="S30" s="1">
        <f t="shared" si="0"/>
        <v>93035.4</v>
      </c>
      <c r="T30" s="10">
        <f>U30+V30</f>
        <v>37405</v>
      </c>
      <c r="U30" s="10">
        <v>36225</v>
      </c>
      <c r="V30" s="10">
        <v>1180</v>
      </c>
      <c r="W30" s="10"/>
      <c r="X30" s="2">
        <f t="shared" si="5"/>
        <v>7481</v>
      </c>
      <c r="Y30" s="64">
        <f t="shared" si="2"/>
        <v>7481</v>
      </c>
      <c r="Z30" s="6">
        <v>44666</v>
      </c>
      <c r="AA30" s="6">
        <v>44743</v>
      </c>
      <c r="AB30" s="6"/>
      <c r="AC30" s="35" t="s">
        <v>66</v>
      </c>
    </row>
    <row r="31" spans="1:29" ht="78.75" x14ac:dyDescent="0.25">
      <c r="A31" s="4" t="s">
        <v>220</v>
      </c>
      <c r="B31" s="5" t="s">
        <v>207</v>
      </c>
      <c r="C31" s="6">
        <v>44532</v>
      </c>
      <c r="D31" s="37">
        <v>1416</v>
      </c>
      <c r="E31" s="5" t="s">
        <v>668</v>
      </c>
      <c r="F31" s="70" t="s">
        <v>669</v>
      </c>
      <c r="G31" s="6">
        <v>44575</v>
      </c>
      <c r="H31" s="5" t="s">
        <v>670</v>
      </c>
      <c r="I31" s="9" t="s">
        <v>474</v>
      </c>
      <c r="J31" s="9" t="s">
        <v>221</v>
      </c>
      <c r="K31" s="10">
        <v>989113989.60000002</v>
      </c>
      <c r="L31" s="36">
        <f t="shared" si="4"/>
        <v>989113989.60000002</v>
      </c>
      <c r="M31" s="36">
        <f t="shared" si="4"/>
        <v>989113989.60000002</v>
      </c>
      <c r="N31" s="9" t="s">
        <v>475</v>
      </c>
      <c r="O31" s="9" t="s">
        <v>476</v>
      </c>
      <c r="P31" s="68" t="s">
        <v>215</v>
      </c>
      <c r="Q31" s="9">
        <v>120</v>
      </c>
      <c r="R31" s="36">
        <f>K31/T31</f>
        <v>142.67000000000002</v>
      </c>
      <c r="S31" s="1">
        <f t="shared" si="0"/>
        <v>17120.400000000001</v>
      </c>
      <c r="T31" s="10">
        <v>6932880</v>
      </c>
      <c r="U31" s="10"/>
      <c r="V31" s="10"/>
      <c r="W31" s="10"/>
      <c r="X31" s="2">
        <f t="shared" si="5"/>
        <v>57774</v>
      </c>
      <c r="Y31" s="64">
        <f t="shared" si="2"/>
        <v>57774</v>
      </c>
      <c r="Z31" s="6">
        <v>44607</v>
      </c>
      <c r="AA31" s="6"/>
      <c r="AB31" s="6"/>
      <c r="AC31" s="35" t="s">
        <v>1489</v>
      </c>
    </row>
    <row r="32" spans="1:29" ht="78.75" customHeight="1" x14ac:dyDescent="0.25">
      <c r="A32" s="4" t="s">
        <v>222</v>
      </c>
      <c r="B32" s="5" t="s">
        <v>208</v>
      </c>
      <c r="C32" s="6">
        <v>44532</v>
      </c>
      <c r="D32" s="37">
        <v>1416</v>
      </c>
      <c r="E32" s="5" t="s">
        <v>723</v>
      </c>
      <c r="F32" s="70" t="s">
        <v>722</v>
      </c>
      <c r="G32" s="6">
        <v>44554</v>
      </c>
      <c r="H32" s="5" t="s">
        <v>447</v>
      </c>
      <c r="I32" s="9" t="s">
        <v>76</v>
      </c>
      <c r="J32" s="9" t="s">
        <v>223</v>
      </c>
      <c r="K32" s="10">
        <v>41407650</v>
      </c>
      <c r="L32" s="36">
        <f t="shared" si="4"/>
        <v>41407650</v>
      </c>
      <c r="M32" s="36">
        <f t="shared" si="4"/>
        <v>41407650</v>
      </c>
      <c r="N32" s="9" t="s">
        <v>448</v>
      </c>
      <c r="O32" s="9" t="s">
        <v>75</v>
      </c>
      <c r="P32" s="68" t="s">
        <v>22</v>
      </c>
      <c r="Q32" s="9">
        <v>250</v>
      </c>
      <c r="R32" s="36">
        <f>K32/T32</f>
        <v>13.05</v>
      </c>
      <c r="S32" s="1">
        <f t="shared" si="0"/>
        <v>3262.5</v>
      </c>
      <c r="T32" s="10">
        <v>3173000</v>
      </c>
      <c r="U32" s="10">
        <v>3173000</v>
      </c>
      <c r="V32" s="10"/>
      <c r="W32" s="10"/>
      <c r="X32" s="2">
        <f t="shared" si="5"/>
        <v>12692</v>
      </c>
      <c r="Y32" s="64">
        <f t="shared" si="2"/>
        <v>12692</v>
      </c>
      <c r="Z32" s="6">
        <v>44682</v>
      </c>
      <c r="AA32" s="6"/>
      <c r="AB32" s="6"/>
      <c r="AC32" s="35" t="s">
        <v>66</v>
      </c>
    </row>
    <row r="33" spans="1:29" ht="126" customHeight="1" x14ac:dyDescent="0.25">
      <c r="A33" s="4" t="s">
        <v>224</v>
      </c>
      <c r="B33" s="5" t="s">
        <v>209</v>
      </c>
      <c r="C33" s="6">
        <v>44532</v>
      </c>
      <c r="D33" s="37">
        <v>1416</v>
      </c>
      <c r="E33" s="5" t="s">
        <v>671</v>
      </c>
      <c r="F33" s="70" t="s">
        <v>672</v>
      </c>
      <c r="G33" s="6">
        <v>44575</v>
      </c>
      <c r="H33" s="5" t="s">
        <v>673</v>
      </c>
      <c r="I33" s="9" t="s">
        <v>73</v>
      </c>
      <c r="J33" s="9" t="s">
        <v>225</v>
      </c>
      <c r="K33" s="10">
        <v>822246865.20000005</v>
      </c>
      <c r="L33" s="36">
        <f t="shared" si="4"/>
        <v>822246865.20000005</v>
      </c>
      <c r="M33" s="36">
        <f t="shared" si="4"/>
        <v>822246865.20000005</v>
      </c>
      <c r="N33" s="9" t="s">
        <v>662</v>
      </c>
      <c r="O33" s="9" t="s">
        <v>126</v>
      </c>
      <c r="P33" s="68" t="s">
        <v>24</v>
      </c>
      <c r="Q33" s="9">
        <v>5</v>
      </c>
      <c r="R33" s="36">
        <f>K33/T33</f>
        <v>18607.080000000002</v>
      </c>
      <c r="S33" s="1">
        <f t="shared" si="0"/>
        <v>93035.400000000009</v>
      </c>
      <c r="T33" s="10">
        <f>U33+V33</f>
        <v>44190</v>
      </c>
      <c r="U33" s="10">
        <v>42775</v>
      </c>
      <c r="V33" s="10">
        <v>1415</v>
      </c>
      <c r="W33" s="10"/>
      <c r="X33" s="2">
        <f t="shared" si="5"/>
        <v>8838</v>
      </c>
      <c r="Y33" s="64">
        <f t="shared" si="2"/>
        <v>8838</v>
      </c>
      <c r="Z33" s="6">
        <v>44666</v>
      </c>
      <c r="AA33" s="6">
        <v>44743</v>
      </c>
      <c r="AB33" s="6"/>
      <c r="AC33" s="35" t="s">
        <v>66</v>
      </c>
    </row>
    <row r="34" spans="1:29" ht="105" customHeight="1" x14ac:dyDescent="0.25">
      <c r="A34" s="4" t="s">
        <v>226</v>
      </c>
      <c r="B34" s="5" t="s">
        <v>210</v>
      </c>
      <c r="C34" s="6">
        <v>44532</v>
      </c>
      <c r="D34" s="37">
        <v>1416</v>
      </c>
      <c r="E34" s="5" t="s">
        <v>612</v>
      </c>
      <c r="F34" s="70" t="s">
        <v>611</v>
      </c>
      <c r="G34" s="6">
        <v>44571</v>
      </c>
      <c r="H34" s="5" t="s">
        <v>589</v>
      </c>
      <c r="I34" s="9" t="s">
        <v>76</v>
      </c>
      <c r="J34" s="9" t="s">
        <v>56</v>
      </c>
      <c r="K34" s="10">
        <v>467593344</v>
      </c>
      <c r="L34" s="36">
        <f t="shared" si="4"/>
        <v>467593344</v>
      </c>
      <c r="M34" s="36">
        <f t="shared" si="4"/>
        <v>467593344</v>
      </c>
      <c r="N34" s="9" t="s">
        <v>590</v>
      </c>
      <c r="O34" s="9" t="s">
        <v>591</v>
      </c>
      <c r="P34" s="68" t="s">
        <v>26</v>
      </c>
      <c r="Q34" s="9">
        <v>400</v>
      </c>
      <c r="R34" s="36">
        <f>K34/T34</f>
        <v>164.16</v>
      </c>
      <c r="S34" s="1">
        <f t="shared" si="0"/>
        <v>65664</v>
      </c>
      <c r="T34" s="10">
        <f>U34+V34</f>
        <v>2848400</v>
      </c>
      <c r="U34" s="10">
        <v>2160000</v>
      </c>
      <c r="V34" s="10">
        <v>688400</v>
      </c>
      <c r="W34" s="10"/>
      <c r="X34" s="2">
        <f t="shared" si="5"/>
        <v>7121</v>
      </c>
      <c r="Y34" s="64">
        <f t="shared" si="2"/>
        <v>7121</v>
      </c>
      <c r="Z34" s="6">
        <v>44621</v>
      </c>
      <c r="AA34" s="6">
        <v>44713</v>
      </c>
      <c r="AB34" s="6"/>
      <c r="AC34" s="35" t="s">
        <v>66</v>
      </c>
    </row>
    <row r="35" spans="1:29" ht="157.5" customHeight="1" x14ac:dyDescent="0.25">
      <c r="A35" s="4" t="s">
        <v>228</v>
      </c>
      <c r="B35" s="5" t="s">
        <v>211</v>
      </c>
      <c r="C35" s="6">
        <v>44532</v>
      </c>
      <c r="D35" s="37">
        <v>1416</v>
      </c>
      <c r="E35" s="5" t="s">
        <v>725</v>
      </c>
      <c r="F35" s="8" t="s">
        <v>724</v>
      </c>
      <c r="G35" s="6">
        <v>44554</v>
      </c>
      <c r="H35" s="5" t="s">
        <v>449</v>
      </c>
      <c r="I35" s="26" t="s">
        <v>76</v>
      </c>
      <c r="J35" s="9" t="s">
        <v>227</v>
      </c>
      <c r="K35" s="36">
        <v>185064380</v>
      </c>
      <c r="L35" s="36">
        <f t="shared" si="4"/>
        <v>185064380</v>
      </c>
      <c r="M35" s="36">
        <f t="shared" si="4"/>
        <v>185064380</v>
      </c>
      <c r="N35" s="36" t="s">
        <v>450</v>
      </c>
      <c r="O35" s="9" t="s">
        <v>75</v>
      </c>
      <c r="P35" s="68" t="s">
        <v>22</v>
      </c>
      <c r="Q35" s="9">
        <v>500</v>
      </c>
      <c r="R35" s="36">
        <f>K35/T35</f>
        <v>12.52</v>
      </c>
      <c r="S35" s="1">
        <f t="shared" si="0"/>
        <v>6260</v>
      </c>
      <c r="T35" s="10">
        <v>14781500</v>
      </c>
      <c r="U35" s="10">
        <v>14781500</v>
      </c>
      <c r="V35" s="10"/>
      <c r="W35" s="10"/>
      <c r="X35" s="2">
        <f t="shared" si="5"/>
        <v>29563</v>
      </c>
      <c r="Y35" s="64">
        <f t="shared" si="2"/>
        <v>29563</v>
      </c>
      <c r="Z35" s="6">
        <v>44621</v>
      </c>
      <c r="AA35" s="6"/>
      <c r="AB35" s="6"/>
      <c r="AC35" s="35" t="s">
        <v>1489</v>
      </c>
    </row>
    <row r="36" spans="1:29" ht="126" customHeight="1" x14ac:dyDescent="0.25">
      <c r="A36" s="4" t="s">
        <v>230</v>
      </c>
      <c r="B36" s="5" t="s">
        <v>212</v>
      </c>
      <c r="C36" s="6">
        <v>44532</v>
      </c>
      <c r="D36" s="37">
        <v>1416</v>
      </c>
      <c r="E36" s="5" t="s">
        <v>609</v>
      </c>
      <c r="F36" s="8" t="s">
        <v>610</v>
      </c>
      <c r="G36" s="6">
        <v>44571</v>
      </c>
      <c r="H36" s="37" t="s">
        <v>592</v>
      </c>
      <c r="I36" s="9" t="s">
        <v>76</v>
      </c>
      <c r="J36" s="9" t="s">
        <v>229</v>
      </c>
      <c r="K36" s="10">
        <v>407760080</v>
      </c>
      <c r="L36" s="36">
        <f t="shared" si="4"/>
        <v>407760080</v>
      </c>
      <c r="M36" s="36">
        <f t="shared" si="4"/>
        <v>407760080</v>
      </c>
      <c r="N36" s="9" t="s">
        <v>593</v>
      </c>
      <c r="O36" s="9" t="s">
        <v>594</v>
      </c>
      <c r="P36" s="68" t="s">
        <v>22</v>
      </c>
      <c r="Q36" s="9">
        <v>2000</v>
      </c>
      <c r="R36" s="36">
        <f>K36/T36</f>
        <v>11.06</v>
      </c>
      <c r="S36" s="1">
        <f t="shared" si="0"/>
        <v>22120</v>
      </c>
      <c r="T36" s="10">
        <v>36868000</v>
      </c>
      <c r="U36" s="10">
        <v>36868000</v>
      </c>
      <c r="V36" s="10"/>
      <c r="W36" s="10"/>
      <c r="X36" s="2">
        <f t="shared" si="5"/>
        <v>18434</v>
      </c>
      <c r="Y36" s="64">
        <f t="shared" si="2"/>
        <v>18434</v>
      </c>
      <c r="Z36" s="6">
        <v>44621</v>
      </c>
      <c r="AA36" s="6"/>
      <c r="AB36" s="6"/>
      <c r="AC36" s="9" t="s">
        <v>1489</v>
      </c>
    </row>
    <row r="37" spans="1:29" ht="63" customHeight="1" x14ac:dyDescent="0.25">
      <c r="A37" s="4" t="s">
        <v>232</v>
      </c>
      <c r="B37" s="5" t="s">
        <v>213</v>
      </c>
      <c r="C37" s="6">
        <v>44532</v>
      </c>
      <c r="D37" s="37">
        <v>1416</v>
      </c>
      <c r="E37" s="5" t="s">
        <v>621</v>
      </c>
      <c r="F37" s="8" t="s">
        <v>622</v>
      </c>
      <c r="G37" s="6">
        <v>44572</v>
      </c>
      <c r="H37" s="37" t="s">
        <v>623</v>
      </c>
      <c r="I37" s="9" t="s">
        <v>76</v>
      </c>
      <c r="J37" s="9" t="s">
        <v>231</v>
      </c>
      <c r="K37" s="37">
        <v>2056489242.5</v>
      </c>
      <c r="L37" s="36">
        <f t="shared" si="4"/>
        <v>2056489242.5</v>
      </c>
      <c r="M37" s="36">
        <f t="shared" si="4"/>
        <v>2056489242.5</v>
      </c>
      <c r="N37" s="9" t="s">
        <v>626</v>
      </c>
      <c r="O37" s="9" t="s">
        <v>74</v>
      </c>
      <c r="P37" s="68" t="s">
        <v>24</v>
      </c>
      <c r="Q37" s="9">
        <v>1</v>
      </c>
      <c r="R37" s="36">
        <f>K37/T37</f>
        <v>23003.75</v>
      </c>
      <c r="S37" s="1">
        <f t="shared" si="0"/>
        <v>23003.75</v>
      </c>
      <c r="T37" s="10">
        <f>U37+V37</f>
        <v>89398</v>
      </c>
      <c r="U37" s="10">
        <v>41000</v>
      </c>
      <c r="V37" s="10">
        <v>48398</v>
      </c>
      <c r="W37" s="10"/>
      <c r="X37" s="2">
        <f t="shared" si="5"/>
        <v>89398</v>
      </c>
      <c r="Y37" s="64">
        <f t="shared" si="2"/>
        <v>89398</v>
      </c>
      <c r="Z37" s="6">
        <v>44621</v>
      </c>
      <c r="AA37" s="6">
        <v>44774</v>
      </c>
      <c r="AB37" s="6"/>
      <c r="AC37" s="9" t="s">
        <v>66</v>
      </c>
    </row>
    <row r="38" spans="1:29" ht="75" customHeight="1" x14ac:dyDescent="0.25">
      <c r="A38" s="4" t="s">
        <v>234</v>
      </c>
      <c r="B38" s="5" t="s">
        <v>235</v>
      </c>
      <c r="C38" s="6">
        <v>44536</v>
      </c>
      <c r="D38" s="37">
        <v>1416</v>
      </c>
      <c r="E38" s="5" t="s">
        <v>727</v>
      </c>
      <c r="F38" s="8" t="s">
        <v>726</v>
      </c>
      <c r="G38" s="6">
        <v>44557</v>
      </c>
      <c r="H38" s="5" t="s">
        <v>454</v>
      </c>
      <c r="I38" s="9" t="s">
        <v>72</v>
      </c>
      <c r="J38" s="9" t="s">
        <v>236</v>
      </c>
      <c r="K38" s="10">
        <v>15138624</v>
      </c>
      <c r="L38" s="36">
        <f t="shared" si="4"/>
        <v>15138624</v>
      </c>
      <c r="M38" s="36">
        <f t="shared" si="4"/>
        <v>15138624</v>
      </c>
      <c r="N38" s="9" t="s">
        <v>452</v>
      </c>
      <c r="O38" s="9" t="s">
        <v>1148</v>
      </c>
      <c r="P38" s="68" t="s">
        <v>22</v>
      </c>
      <c r="Q38" s="9">
        <v>600</v>
      </c>
      <c r="R38" s="36">
        <f>K38/T38</f>
        <v>11.84</v>
      </c>
      <c r="S38" s="1">
        <f t="shared" si="0"/>
        <v>7104</v>
      </c>
      <c r="T38" s="10">
        <v>1278600</v>
      </c>
      <c r="U38" s="10">
        <v>1278600</v>
      </c>
      <c r="V38" s="10"/>
      <c r="W38" s="10"/>
      <c r="X38" s="2">
        <f t="shared" si="5"/>
        <v>2131</v>
      </c>
      <c r="Y38" s="64">
        <f t="shared" si="2"/>
        <v>2131</v>
      </c>
      <c r="Z38" s="6">
        <v>44593</v>
      </c>
      <c r="AA38" s="6"/>
      <c r="AB38" s="6"/>
      <c r="AC38" s="35" t="s">
        <v>1489</v>
      </c>
    </row>
    <row r="39" spans="1:29" ht="94.5" customHeight="1" x14ac:dyDescent="0.25">
      <c r="A39" s="4" t="s">
        <v>238</v>
      </c>
      <c r="B39" s="5" t="s">
        <v>237</v>
      </c>
      <c r="C39" s="6">
        <v>44536</v>
      </c>
      <c r="D39" s="37">
        <v>1416</v>
      </c>
      <c r="E39" s="5" t="s">
        <v>729</v>
      </c>
      <c r="F39" s="8" t="s">
        <v>728</v>
      </c>
      <c r="G39" s="6">
        <v>44579</v>
      </c>
      <c r="H39" s="5" t="s">
        <v>648</v>
      </c>
      <c r="I39" s="9" t="s">
        <v>649</v>
      </c>
      <c r="J39" s="9" t="s">
        <v>239</v>
      </c>
      <c r="K39" s="10">
        <v>550693099.44000006</v>
      </c>
      <c r="L39" s="36">
        <f t="shared" si="4"/>
        <v>550693099.44000006</v>
      </c>
      <c r="M39" s="36">
        <f t="shared" si="4"/>
        <v>550693099.44000006</v>
      </c>
      <c r="N39" s="9" t="s">
        <v>650</v>
      </c>
      <c r="O39" s="9" t="s">
        <v>126</v>
      </c>
      <c r="P39" s="68" t="s">
        <v>24</v>
      </c>
      <c r="Q39" s="34">
        <v>1.2</v>
      </c>
      <c r="R39" s="36">
        <f>K39/T39</f>
        <v>222664.20000000004</v>
      </c>
      <c r="S39" s="1">
        <f t="shared" si="0"/>
        <v>267197.04000000004</v>
      </c>
      <c r="T39" s="10">
        <f>U39+V39+W39</f>
        <v>2473.1999999999998</v>
      </c>
      <c r="U39" s="10">
        <v>1736.4</v>
      </c>
      <c r="V39" s="10">
        <v>736.8</v>
      </c>
      <c r="W39" s="10"/>
      <c r="X39" s="2">
        <f t="shared" si="5"/>
        <v>2061</v>
      </c>
      <c r="Y39" s="64">
        <f t="shared" si="2"/>
        <v>2061</v>
      </c>
      <c r="Z39" s="6">
        <v>44652</v>
      </c>
      <c r="AA39" s="6">
        <v>44743</v>
      </c>
      <c r="AB39" s="6"/>
      <c r="AC39" s="9" t="s">
        <v>66</v>
      </c>
    </row>
    <row r="40" spans="1:29" ht="75" customHeight="1" x14ac:dyDescent="0.25">
      <c r="A40" s="4" t="s">
        <v>241</v>
      </c>
      <c r="B40" s="5" t="s">
        <v>240</v>
      </c>
      <c r="C40" s="6">
        <v>44536</v>
      </c>
      <c r="D40" s="37">
        <v>1416</v>
      </c>
      <c r="E40" s="5" t="s">
        <v>731</v>
      </c>
      <c r="F40" s="8" t="s">
        <v>730</v>
      </c>
      <c r="G40" s="6">
        <v>44557</v>
      </c>
      <c r="H40" s="5" t="s">
        <v>451</v>
      </c>
      <c r="I40" s="9" t="s">
        <v>72</v>
      </c>
      <c r="J40" s="9" t="s">
        <v>242</v>
      </c>
      <c r="K40" s="10">
        <v>1080864</v>
      </c>
      <c r="L40" s="36">
        <f t="shared" si="4"/>
        <v>1080864</v>
      </c>
      <c r="M40" s="36">
        <f t="shared" si="4"/>
        <v>1080864</v>
      </c>
      <c r="N40" s="9" t="s">
        <v>452</v>
      </c>
      <c r="O40" s="9" t="s">
        <v>453</v>
      </c>
      <c r="P40" s="68" t="s">
        <v>22</v>
      </c>
      <c r="Q40" s="9">
        <v>300</v>
      </c>
      <c r="R40" s="36">
        <f>K40/T40</f>
        <v>16.68</v>
      </c>
      <c r="S40" s="1">
        <f t="shared" si="0"/>
        <v>5004</v>
      </c>
      <c r="T40" s="10">
        <v>64800</v>
      </c>
      <c r="U40" s="10">
        <v>64800</v>
      </c>
      <c r="V40" s="10"/>
      <c r="W40" s="10"/>
      <c r="X40" s="2">
        <f t="shared" si="5"/>
        <v>216</v>
      </c>
      <c r="Y40" s="64">
        <f t="shared" si="2"/>
        <v>216</v>
      </c>
      <c r="Z40" s="6">
        <v>44593</v>
      </c>
      <c r="AA40" s="6"/>
      <c r="AB40" s="6"/>
      <c r="AC40" s="35" t="s">
        <v>1489</v>
      </c>
    </row>
    <row r="41" spans="1:29" ht="78.75" customHeight="1" x14ac:dyDescent="0.25">
      <c r="A41" s="4" t="s">
        <v>245</v>
      </c>
      <c r="B41" s="5" t="s">
        <v>244</v>
      </c>
      <c r="C41" s="6">
        <v>44536</v>
      </c>
      <c r="D41" s="37">
        <v>1416</v>
      </c>
      <c r="E41" s="5" t="s">
        <v>733</v>
      </c>
      <c r="F41" s="8" t="s">
        <v>732</v>
      </c>
      <c r="G41" s="6">
        <v>44557</v>
      </c>
      <c r="H41" s="5" t="s">
        <v>456</v>
      </c>
      <c r="I41" s="9" t="s">
        <v>73</v>
      </c>
      <c r="J41" s="9" t="s">
        <v>243</v>
      </c>
      <c r="K41" s="10">
        <v>84084960</v>
      </c>
      <c r="L41" s="36">
        <f t="shared" si="4"/>
        <v>84084960</v>
      </c>
      <c r="M41" s="36">
        <f t="shared" si="4"/>
        <v>84084960</v>
      </c>
      <c r="N41" s="9" t="s">
        <v>23</v>
      </c>
      <c r="O41" s="9" t="s">
        <v>75</v>
      </c>
      <c r="P41" s="68" t="s">
        <v>22</v>
      </c>
      <c r="Q41" s="9">
        <v>2000</v>
      </c>
      <c r="R41" s="36">
        <f>K41/T41</f>
        <v>12.38</v>
      </c>
      <c r="S41" s="1">
        <f t="shared" si="0"/>
        <v>24760</v>
      </c>
      <c r="T41" s="10">
        <f t="shared" ref="T41:T71" si="6">U41+V41+W41</f>
        <v>6792000</v>
      </c>
      <c r="U41" s="10">
        <v>3000000</v>
      </c>
      <c r="V41" s="10">
        <v>3792000</v>
      </c>
      <c r="W41" s="10"/>
      <c r="X41" s="2">
        <f t="shared" si="5"/>
        <v>3396</v>
      </c>
      <c r="Y41" s="64">
        <f t="shared" si="2"/>
        <v>3396</v>
      </c>
      <c r="Z41" s="6">
        <v>44607</v>
      </c>
      <c r="AA41" s="6">
        <v>44743</v>
      </c>
      <c r="AB41" s="6"/>
      <c r="AC41" s="35" t="s">
        <v>66</v>
      </c>
    </row>
    <row r="42" spans="1:29" ht="75" customHeight="1" x14ac:dyDescent="0.25">
      <c r="A42" s="4" t="s">
        <v>247</v>
      </c>
      <c r="B42" s="5" t="s">
        <v>246</v>
      </c>
      <c r="C42" s="6">
        <v>44536</v>
      </c>
      <c r="D42" s="37">
        <v>1416</v>
      </c>
      <c r="E42" s="5" t="s">
        <v>484</v>
      </c>
      <c r="F42" s="73" t="s">
        <v>485</v>
      </c>
      <c r="G42" s="6">
        <v>44557</v>
      </c>
      <c r="H42" s="5" t="s">
        <v>458</v>
      </c>
      <c r="I42" s="9" t="s">
        <v>73</v>
      </c>
      <c r="J42" s="9" t="s">
        <v>248</v>
      </c>
      <c r="K42" s="10">
        <v>993495</v>
      </c>
      <c r="L42" s="36">
        <f t="shared" si="4"/>
        <v>993495</v>
      </c>
      <c r="M42" s="36">
        <f t="shared" si="4"/>
        <v>993495</v>
      </c>
      <c r="N42" s="9" t="s">
        <v>23</v>
      </c>
      <c r="O42" s="9" t="s">
        <v>75</v>
      </c>
      <c r="P42" s="68" t="s">
        <v>22</v>
      </c>
      <c r="Q42" s="9">
        <v>250</v>
      </c>
      <c r="R42" s="36">
        <f>K42/T42</f>
        <v>12.38</v>
      </c>
      <c r="S42" s="1">
        <f t="shared" si="0"/>
        <v>3095</v>
      </c>
      <c r="T42" s="10">
        <f t="shared" si="6"/>
        <v>80250</v>
      </c>
      <c r="U42" s="10">
        <v>35000</v>
      </c>
      <c r="V42" s="10">
        <v>45250</v>
      </c>
      <c r="W42" s="10"/>
      <c r="X42" s="2">
        <f t="shared" si="5"/>
        <v>321</v>
      </c>
      <c r="Y42" s="64">
        <f t="shared" si="2"/>
        <v>321</v>
      </c>
      <c r="Z42" s="6">
        <v>44607</v>
      </c>
      <c r="AA42" s="6">
        <v>44743</v>
      </c>
      <c r="AB42" s="6"/>
      <c r="AC42" s="9" t="s">
        <v>66</v>
      </c>
    </row>
    <row r="43" spans="1:29" ht="75" customHeight="1" x14ac:dyDescent="0.25">
      <c r="A43" s="4" t="s">
        <v>251</v>
      </c>
      <c r="B43" s="5" t="s">
        <v>249</v>
      </c>
      <c r="C43" s="6">
        <v>44536</v>
      </c>
      <c r="D43" s="37">
        <v>1416</v>
      </c>
      <c r="E43" s="5" t="s">
        <v>735</v>
      </c>
      <c r="F43" s="8" t="s">
        <v>734</v>
      </c>
      <c r="G43" s="6">
        <v>44557</v>
      </c>
      <c r="H43" s="5" t="s">
        <v>459</v>
      </c>
      <c r="I43" s="9" t="s">
        <v>73</v>
      </c>
      <c r="J43" s="9" t="s">
        <v>250</v>
      </c>
      <c r="K43" s="10">
        <v>30768345</v>
      </c>
      <c r="L43" s="36">
        <f t="shared" si="4"/>
        <v>30768345</v>
      </c>
      <c r="M43" s="36">
        <f t="shared" si="4"/>
        <v>30768345</v>
      </c>
      <c r="N43" s="9" t="s">
        <v>23</v>
      </c>
      <c r="O43" s="9" t="s">
        <v>598</v>
      </c>
      <c r="P43" s="68" t="s">
        <v>22</v>
      </c>
      <c r="Q43" s="9">
        <v>500</v>
      </c>
      <c r="R43" s="36">
        <f>K43/T43</f>
        <v>12.51</v>
      </c>
      <c r="S43" s="1">
        <f t="shared" si="0"/>
        <v>6255</v>
      </c>
      <c r="T43" s="10">
        <f t="shared" si="6"/>
        <v>2459500</v>
      </c>
      <c r="U43" s="10">
        <v>1900000</v>
      </c>
      <c r="V43" s="10">
        <v>559500</v>
      </c>
      <c r="W43" s="10"/>
      <c r="X43" s="2">
        <f t="shared" si="5"/>
        <v>4919</v>
      </c>
      <c r="Y43" s="64">
        <f t="shared" si="2"/>
        <v>4919</v>
      </c>
      <c r="Z43" s="6">
        <v>44607</v>
      </c>
      <c r="AA43" s="6">
        <v>44743</v>
      </c>
      <c r="AB43" s="6"/>
      <c r="AC43" s="9" t="s">
        <v>66</v>
      </c>
    </row>
    <row r="44" spans="1:29" ht="126" x14ac:dyDescent="0.25">
      <c r="A44" s="4" t="s">
        <v>254</v>
      </c>
      <c r="B44" s="5" t="s">
        <v>253</v>
      </c>
      <c r="C44" s="6">
        <v>44536</v>
      </c>
      <c r="D44" s="37">
        <v>1416</v>
      </c>
      <c r="E44" s="6" t="s">
        <v>604</v>
      </c>
      <c r="F44" s="12" t="s">
        <v>604</v>
      </c>
      <c r="G44" s="6" t="s">
        <v>604</v>
      </c>
      <c r="H44" s="6" t="s">
        <v>604</v>
      </c>
      <c r="I44" s="9" t="s">
        <v>604</v>
      </c>
      <c r="J44" s="9" t="s">
        <v>252</v>
      </c>
      <c r="K44" s="6" t="s">
        <v>604</v>
      </c>
      <c r="L44" s="36" t="str">
        <f t="shared" ref="L44:M65" si="7">K44</f>
        <v>нет заявок</v>
      </c>
      <c r="M44" s="36" t="str">
        <f t="shared" si="7"/>
        <v>нет заявок</v>
      </c>
      <c r="N44" s="9" t="s">
        <v>604</v>
      </c>
      <c r="O44" s="37" t="s">
        <v>604</v>
      </c>
      <c r="P44" s="68" t="s">
        <v>22</v>
      </c>
      <c r="Q44" s="37" t="s">
        <v>604</v>
      </c>
      <c r="R44" s="36" t="e">
        <f>K44/T44</f>
        <v>#VALUE!</v>
      </c>
      <c r="S44" s="1" t="e">
        <f t="shared" si="0"/>
        <v>#VALUE!</v>
      </c>
      <c r="T44" s="10">
        <f>U44+V44</f>
        <v>33835000</v>
      </c>
      <c r="U44" s="10">
        <v>14000000</v>
      </c>
      <c r="V44" s="10">
        <v>19835000</v>
      </c>
      <c r="W44" s="37" t="s">
        <v>604</v>
      </c>
      <c r="X44" s="2" t="e">
        <f t="shared" si="5"/>
        <v>#VALUE!</v>
      </c>
      <c r="Y44" s="64" t="e">
        <f t="shared" si="2"/>
        <v>#VALUE!</v>
      </c>
      <c r="Z44" s="6">
        <v>44607</v>
      </c>
      <c r="AA44" s="6">
        <v>44743</v>
      </c>
      <c r="AB44" s="6" t="s">
        <v>604</v>
      </c>
      <c r="AC44" s="10" t="s">
        <v>604</v>
      </c>
    </row>
    <row r="45" spans="1:29" ht="75" customHeight="1" x14ac:dyDescent="0.25">
      <c r="A45" s="4" t="s">
        <v>256</v>
      </c>
      <c r="B45" s="5" t="s">
        <v>255</v>
      </c>
      <c r="C45" s="6">
        <v>44536</v>
      </c>
      <c r="D45" s="37">
        <v>1416</v>
      </c>
      <c r="E45" s="6" t="s">
        <v>604</v>
      </c>
      <c r="F45" s="12" t="s">
        <v>604</v>
      </c>
      <c r="G45" s="6" t="s">
        <v>604</v>
      </c>
      <c r="H45" s="6" t="s">
        <v>604</v>
      </c>
      <c r="I45" s="6" t="s">
        <v>604</v>
      </c>
      <c r="J45" s="9" t="s">
        <v>257</v>
      </c>
      <c r="K45" s="6" t="s">
        <v>604</v>
      </c>
      <c r="L45" s="36" t="str">
        <f t="shared" si="7"/>
        <v>нет заявок</v>
      </c>
      <c r="M45" s="36" t="str">
        <f t="shared" si="7"/>
        <v>нет заявок</v>
      </c>
      <c r="N45" s="12" t="s">
        <v>604</v>
      </c>
      <c r="O45" s="6" t="s">
        <v>604</v>
      </c>
      <c r="P45" s="68" t="s">
        <v>24</v>
      </c>
      <c r="Q45" s="6" t="s">
        <v>604</v>
      </c>
      <c r="R45" s="36" t="e">
        <f>K45/T45</f>
        <v>#VALUE!</v>
      </c>
      <c r="S45" s="1" t="e">
        <f t="shared" si="0"/>
        <v>#VALUE!</v>
      </c>
      <c r="T45" s="10">
        <f>U45+V45</f>
        <v>76630</v>
      </c>
      <c r="U45" s="10">
        <v>25545</v>
      </c>
      <c r="V45" s="10">
        <v>51085</v>
      </c>
      <c r="W45" s="6" t="s">
        <v>604</v>
      </c>
      <c r="X45" s="2" t="e">
        <f t="shared" si="5"/>
        <v>#VALUE!</v>
      </c>
      <c r="Y45" s="64" t="e">
        <f t="shared" si="2"/>
        <v>#VALUE!</v>
      </c>
      <c r="Z45" s="6">
        <v>44757</v>
      </c>
      <c r="AA45" s="6">
        <v>44880</v>
      </c>
      <c r="AB45" s="6" t="s">
        <v>604</v>
      </c>
      <c r="AC45" s="10" t="s">
        <v>604</v>
      </c>
    </row>
    <row r="46" spans="1:29" ht="75" customHeight="1" x14ac:dyDescent="0.25">
      <c r="A46" s="4" t="s">
        <v>259</v>
      </c>
      <c r="B46" s="5" t="s">
        <v>353</v>
      </c>
      <c r="C46" s="6">
        <v>44536</v>
      </c>
      <c r="D46" s="37">
        <v>1416</v>
      </c>
      <c r="E46" s="5" t="s">
        <v>697</v>
      </c>
      <c r="F46" s="8" t="s">
        <v>696</v>
      </c>
      <c r="G46" s="6">
        <v>44573</v>
      </c>
      <c r="H46" s="5" t="s">
        <v>698</v>
      </c>
      <c r="I46" s="9" t="s">
        <v>76</v>
      </c>
      <c r="J46" s="9" t="s">
        <v>258</v>
      </c>
      <c r="K46" s="10">
        <v>95826943.079999998</v>
      </c>
      <c r="L46" s="36">
        <f t="shared" si="7"/>
        <v>95826943.079999998</v>
      </c>
      <c r="M46" s="36">
        <f t="shared" si="7"/>
        <v>95826943.079999998</v>
      </c>
      <c r="N46" s="9" t="s">
        <v>699</v>
      </c>
      <c r="O46" s="9" t="s">
        <v>74</v>
      </c>
      <c r="P46" s="68" t="s">
        <v>24</v>
      </c>
      <c r="Q46" s="9">
        <v>1.5</v>
      </c>
      <c r="R46" s="36">
        <f>K46/T46</f>
        <v>3065.04</v>
      </c>
      <c r="S46" s="1">
        <f t="shared" si="0"/>
        <v>4597.5599999999995</v>
      </c>
      <c r="T46" s="10">
        <f t="shared" si="6"/>
        <v>31264.5</v>
      </c>
      <c r="U46" s="10">
        <v>28480.5</v>
      </c>
      <c r="V46" s="10">
        <v>2784</v>
      </c>
      <c r="W46" s="10"/>
      <c r="X46" s="2">
        <f t="shared" si="5"/>
        <v>20843</v>
      </c>
      <c r="Y46" s="64">
        <f t="shared" si="2"/>
        <v>20843</v>
      </c>
      <c r="Z46" s="6">
        <v>44593</v>
      </c>
      <c r="AA46" s="6">
        <v>44652</v>
      </c>
      <c r="AB46" s="6"/>
      <c r="AC46" s="9" t="s">
        <v>66</v>
      </c>
    </row>
    <row r="47" spans="1:29" ht="75" customHeight="1" x14ac:dyDescent="0.25">
      <c r="A47" s="4" t="s">
        <v>262</v>
      </c>
      <c r="B47" s="5" t="s">
        <v>261</v>
      </c>
      <c r="C47" s="6">
        <v>44537</v>
      </c>
      <c r="D47" s="37">
        <v>1416</v>
      </c>
      <c r="E47" s="5" t="s">
        <v>482</v>
      </c>
      <c r="F47" s="73" t="s">
        <v>483</v>
      </c>
      <c r="G47" s="6">
        <v>44559</v>
      </c>
      <c r="H47" s="5" t="s">
        <v>477</v>
      </c>
      <c r="I47" s="9" t="s">
        <v>478</v>
      </c>
      <c r="J47" s="9" t="s">
        <v>260</v>
      </c>
      <c r="K47" s="10">
        <v>197745738.75</v>
      </c>
      <c r="L47" s="36">
        <f t="shared" si="7"/>
        <v>197745738.75</v>
      </c>
      <c r="M47" s="36">
        <f t="shared" si="7"/>
        <v>197745738.75</v>
      </c>
      <c r="N47" s="9" t="s">
        <v>479</v>
      </c>
      <c r="O47" s="9" t="s">
        <v>480</v>
      </c>
      <c r="P47" s="68" t="s">
        <v>41</v>
      </c>
      <c r="Q47" s="9">
        <v>1</v>
      </c>
      <c r="R47" s="36">
        <f>K47/T47</f>
        <v>4178.4625198098256</v>
      </c>
      <c r="S47" s="1">
        <f t="shared" si="0"/>
        <v>4178.4625198098256</v>
      </c>
      <c r="T47" s="10">
        <f t="shared" si="6"/>
        <v>47325</v>
      </c>
      <c r="U47" s="10">
        <v>31950</v>
      </c>
      <c r="V47" s="10">
        <v>15375</v>
      </c>
      <c r="W47" s="10"/>
      <c r="X47" s="2">
        <f t="shared" si="5"/>
        <v>47325</v>
      </c>
      <c r="Y47" s="64">
        <f t="shared" si="2"/>
        <v>47325</v>
      </c>
      <c r="Z47" s="6">
        <v>44593</v>
      </c>
      <c r="AA47" s="6">
        <v>44652</v>
      </c>
      <c r="AB47" s="6"/>
      <c r="AC47" s="9" t="s">
        <v>66</v>
      </c>
    </row>
    <row r="48" spans="1:29" ht="75" customHeight="1" x14ac:dyDescent="0.25">
      <c r="A48" s="4" t="s">
        <v>264</v>
      </c>
      <c r="B48" s="5" t="s">
        <v>263</v>
      </c>
      <c r="C48" s="6">
        <v>44538</v>
      </c>
      <c r="D48" s="37">
        <v>1416</v>
      </c>
      <c r="E48" s="5" t="s">
        <v>628</v>
      </c>
      <c r="F48" s="8" t="s">
        <v>627</v>
      </c>
      <c r="G48" s="6">
        <v>44572</v>
      </c>
      <c r="H48" s="5" t="s">
        <v>629</v>
      </c>
      <c r="I48" s="9" t="s">
        <v>585</v>
      </c>
      <c r="J48" s="9" t="s">
        <v>265</v>
      </c>
      <c r="K48" s="10">
        <v>175721474.88</v>
      </c>
      <c r="L48" s="36">
        <f t="shared" si="7"/>
        <v>175721474.88</v>
      </c>
      <c r="M48" s="36">
        <f t="shared" si="7"/>
        <v>175721474.88</v>
      </c>
      <c r="N48" s="9" t="s">
        <v>586</v>
      </c>
      <c r="O48" s="9" t="s">
        <v>2564</v>
      </c>
      <c r="P48" s="68" t="s">
        <v>41</v>
      </c>
      <c r="Q48" s="9">
        <v>30</v>
      </c>
      <c r="R48" s="36">
        <f>K48/T48</f>
        <v>126.77</v>
      </c>
      <c r="S48" s="1">
        <f t="shared" si="0"/>
        <v>3803.1</v>
      </c>
      <c r="T48" s="10">
        <f t="shared" si="6"/>
        <v>1386144</v>
      </c>
      <c r="U48" s="10">
        <v>462048</v>
      </c>
      <c r="V48" s="10">
        <v>924096</v>
      </c>
      <c r="W48" s="10"/>
      <c r="X48" s="2">
        <f t="shared" si="5"/>
        <v>46204.800000000003</v>
      </c>
      <c r="Y48" s="64">
        <f t="shared" si="2"/>
        <v>46205</v>
      </c>
      <c r="Z48" s="6">
        <v>44593</v>
      </c>
      <c r="AA48" s="6">
        <v>44743</v>
      </c>
      <c r="AB48" s="6"/>
      <c r="AC48" s="9" t="s">
        <v>66</v>
      </c>
    </row>
    <row r="49" spans="1:29" ht="78.75" x14ac:dyDescent="0.25">
      <c r="A49" s="4" t="s">
        <v>267</v>
      </c>
      <c r="B49" s="5" t="s">
        <v>268</v>
      </c>
      <c r="C49" s="6">
        <v>44538</v>
      </c>
      <c r="D49" s="37">
        <v>1416</v>
      </c>
      <c r="E49" s="5" t="s">
        <v>707</v>
      </c>
      <c r="F49" s="8" t="s">
        <v>706</v>
      </c>
      <c r="G49" s="6">
        <v>44571</v>
      </c>
      <c r="H49" s="5" t="s">
        <v>584</v>
      </c>
      <c r="I49" s="9" t="s">
        <v>585</v>
      </c>
      <c r="J49" s="9" t="s">
        <v>266</v>
      </c>
      <c r="K49" s="10">
        <v>63882101.25</v>
      </c>
      <c r="L49" s="36">
        <f t="shared" si="7"/>
        <v>63882101.25</v>
      </c>
      <c r="M49" s="36">
        <f t="shared" si="7"/>
        <v>63882101.25</v>
      </c>
      <c r="N49" s="9" t="s">
        <v>586</v>
      </c>
      <c r="O49" s="9" t="s">
        <v>587</v>
      </c>
      <c r="P49" s="68" t="s">
        <v>41</v>
      </c>
      <c r="Q49" s="9">
        <v>30</v>
      </c>
      <c r="R49" s="36">
        <f>K49/T49</f>
        <v>11.25</v>
      </c>
      <c r="S49" s="1">
        <f t="shared" si="0"/>
        <v>337.5</v>
      </c>
      <c r="T49" s="10">
        <f t="shared" si="6"/>
        <v>5678409</v>
      </c>
      <c r="U49" s="10">
        <v>1892803</v>
      </c>
      <c r="V49" s="10">
        <v>3785606</v>
      </c>
      <c r="W49" s="10"/>
      <c r="X49" s="2">
        <f t="shared" si="5"/>
        <v>189280.3</v>
      </c>
      <c r="Y49" s="64">
        <f t="shared" si="2"/>
        <v>189281</v>
      </c>
      <c r="Z49" s="6">
        <v>44593</v>
      </c>
      <c r="AA49" s="6">
        <v>44743</v>
      </c>
      <c r="AB49" s="6"/>
      <c r="AC49" s="9" t="s">
        <v>66</v>
      </c>
    </row>
    <row r="50" spans="1:29" ht="75" customHeight="1" x14ac:dyDescent="0.25">
      <c r="A50" s="4" t="s">
        <v>271</v>
      </c>
      <c r="B50" s="5" t="s">
        <v>269</v>
      </c>
      <c r="C50" s="6">
        <v>44538</v>
      </c>
      <c r="D50" s="37">
        <v>1416</v>
      </c>
      <c r="E50" s="5" t="s">
        <v>701</v>
      </c>
      <c r="F50" s="8" t="s">
        <v>700</v>
      </c>
      <c r="G50" s="6">
        <v>44575</v>
      </c>
      <c r="H50" s="5" t="s">
        <v>617</v>
      </c>
      <c r="I50" s="9" t="s">
        <v>619</v>
      </c>
      <c r="J50" s="9" t="s">
        <v>270</v>
      </c>
      <c r="K50" s="10">
        <v>3563359.8</v>
      </c>
      <c r="L50" s="36">
        <f t="shared" si="7"/>
        <v>3563359.8</v>
      </c>
      <c r="M50" s="36">
        <f t="shared" si="7"/>
        <v>3563359.8</v>
      </c>
      <c r="N50" s="9" t="s">
        <v>624</v>
      </c>
      <c r="O50" s="9" t="s">
        <v>2565</v>
      </c>
      <c r="P50" s="68" t="s">
        <v>41</v>
      </c>
      <c r="Q50" s="9">
        <v>5</v>
      </c>
      <c r="R50" s="36">
        <f>K50/T50</f>
        <v>97.72</v>
      </c>
      <c r="S50" s="1">
        <f t="shared" si="0"/>
        <v>488.6</v>
      </c>
      <c r="T50" s="10">
        <f t="shared" si="6"/>
        <v>36465</v>
      </c>
      <c r="U50" s="10">
        <v>36465</v>
      </c>
      <c r="V50" s="10"/>
      <c r="W50" s="10"/>
      <c r="X50" s="2">
        <f t="shared" si="5"/>
        <v>7293</v>
      </c>
      <c r="Y50" s="64">
        <f t="shared" si="2"/>
        <v>7293</v>
      </c>
      <c r="Z50" s="6">
        <v>44743</v>
      </c>
      <c r="AA50" s="6"/>
      <c r="AB50" s="6"/>
      <c r="AC50" s="9" t="s">
        <v>66</v>
      </c>
    </row>
    <row r="51" spans="1:29" ht="52.5" customHeight="1" x14ac:dyDescent="0.25">
      <c r="A51" s="4" t="s">
        <v>274</v>
      </c>
      <c r="B51" s="5" t="s">
        <v>273</v>
      </c>
      <c r="C51" s="6">
        <v>44539</v>
      </c>
      <c r="D51" s="37">
        <v>1416</v>
      </c>
      <c r="E51" s="5" t="s">
        <v>737</v>
      </c>
      <c r="F51" s="8" t="s">
        <v>736</v>
      </c>
      <c r="G51" s="6">
        <v>44560</v>
      </c>
      <c r="H51" s="5" t="s">
        <v>481</v>
      </c>
      <c r="I51" s="9" t="s">
        <v>73</v>
      </c>
      <c r="J51" s="9" t="s">
        <v>272</v>
      </c>
      <c r="K51" s="10">
        <v>75729537.920000002</v>
      </c>
      <c r="L51" s="36">
        <f t="shared" si="7"/>
        <v>75729537.920000002</v>
      </c>
      <c r="M51" s="36">
        <v>151459075.84</v>
      </c>
      <c r="N51" s="9" t="s">
        <v>582</v>
      </c>
      <c r="O51" s="9" t="s">
        <v>588</v>
      </c>
      <c r="P51" s="68" t="s">
        <v>41</v>
      </c>
      <c r="Q51" s="9">
        <v>60</v>
      </c>
      <c r="R51" s="36">
        <f>K51/T51</f>
        <v>27.92</v>
      </c>
      <c r="S51" s="1">
        <f t="shared" si="0"/>
        <v>1675.2</v>
      </c>
      <c r="T51" s="10">
        <f t="shared" si="6"/>
        <v>2712376</v>
      </c>
      <c r="U51" s="10">
        <v>1140000</v>
      </c>
      <c r="V51" s="10">
        <v>216188</v>
      </c>
      <c r="W51" s="10">
        <f>1140000+216188</f>
        <v>1356188</v>
      </c>
      <c r="X51" s="2">
        <f t="shared" si="5"/>
        <v>45206.26666666667</v>
      </c>
      <c r="Y51" s="64">
        <f t="shared" si="2"/>
        <v>45207</v>
      </c>
      <c r="Z51" s="6">
        <v>44621</v>
      </c>
      <c r="AA51" s="6">
        <v>44713</v>
      </c>
      <c r="AB51" s="6" t="s">
        <v>275</v>
      </c>
      <c r="AC51" s="9" t="s">
        <v>66</v>
      </c>
    </row>
    <row r="52" spans="1:29" ht="78.75" customHeight="1" x14ac:dyDescent="0.25">
      <c r="A52" s="4" t="s">
        <v>277</v>
      </c>
      <c r="B52" s="5" t="s">
        <v>276</v>
      </c>
      <c r="C52" s="6">
        <v>44539</v>
      </c>
      <c r="D52" s="37">
        <v>1416</v>
      </c>
      <c r="E52" s="5" t="s">
        <v>785</v>
      </c>
      <c r="F52" s="8" t="s">
        <v>681</v>
      </c>
      <c r="G52" s="6">
        <v>44580</v>
      </c>
      <c r="H52" s="5" t="s">
        <v>682</v>
      </c>
      <c r="I52" s="9" t="s">
        <v>683</v>
      </c>
      <c r="J52" s="9" t="s">
        <v>278</v>
      </c>
      <c r="K52" s="10">
        <v>804186980.29999995</v>
      </c>
      <c r="L52" s="36">
        <f t="shared" si="7"/>
        <v>804186980.29999995</v>
      </c>
      <c r="M52" s="36">
        <f>L52</f>
        <v>804186980.29999995</v>
      </c>
      <c r="N52" s="9" t="s">
        <v>684</v>
      </c>
      <c r="O52" s="9" t="s">
        <v>2566</v>
      </c>
      <c r="P52" s="68" t="s">
        <v>41</v>
      </c>
      <c r="Q52" s="9" t="s">
        <v>2567</v>
      </c>
      <c r="R52" s="36">
        <f>K52/T52</f>
        <v>1212.97</v>
      </c>
      <c r="S52" s="1" t="s">
        <v>2569</v>
      </c>
      <c r="T52" s="10">
        <f t="shared" si="6"/>
        <v>662990</v>
      </c>
      <c r="U52" s="10">
        <v>300000</v>
      </c>
      <c r="V52" s="10">
        <v>362990</v>
      </c>
      <c r="W52" s="10"/>
      <c r="X52" s="71" t="s">
        <v>2568</v>
      </c>
      <c r="Y52" s="72" t="s">
        <v>2568</v>
      </c>
      <c r="Z52" s="6">
        <v>44621</v>
      </c>
      <c r="AA52" s="6">
        <v>44743</v>
      </c>
      <c r="AB52" s="6"/>
      <c r="AC52" s="9" t="s">
        <v>66</v>
      </c>
    </row>
    <row r="53" spans="1:29" ht="47.25" customHeight="1" x14ac:dyDescent="0.25">
      <c r="A53" s="4" t="s">
        <v>280</v>
      </c>
      <c r="B53" s="5" t="s">
        <v>279</v>
      </c>
      <c r="C53" s="6">
        <v>44540</v>
      </c>
      <c r="D53" s="37">
        <v>1416</v>
      </c>
      <c r="E53" s="5" t="s">
        <v>614</v>
      </c>
      <c r="F53" s="8" t="s">
        <v>613</v>
      </c>
      <c r="G53" s="6">
        <v>44571</v>
      </c>
      <c r="H53" s="5" t="s">
        <v>595</v>
      </c>
      <c r="I53" s="9" t="s">
        <v>115</v>
      </c>
      <c r="J53" s="9" t="s">
        <v>281</v>
      </c>
      <c r="K53" s="10">
        <v>78946390.769999996</v>
      </c>
      <c r="L53" s="36">
        <f t="shared" si="7"/>
        <v>78946390.769999996</v>
      </c>
      <c r="M53" s="36">
        <f>L53</f>
        <v>78946390.769999996</v>
      </c>
      <c r="N53" s="9" t="s">
        <v>596</v>
      </c>
      <c r="O53" s="9" t="s">
        <v>597</v>
      </c>
      <c r="P53" s="68" t="s">
        <v>24</v>
      </c>
      <c r="Q53" s="9">
        <v>6</v>
      </c>
      <c r="R53" s="36">
        <f>K53/T53</f>
        <v>516.79</v>
      </c>
      <c r="S53" s="1">
        <f t="shared" si="0"/>
        <v>3100.74</v>
      </c>
      <c r="T53" s="10">
        <f t="shared" si="6"/>
        <v>152763</v>
      </c>
      <c r="U53" s="10">
        <v>43650</v>
      </c>
      <c r="V53" s="10">
        <v>109113</v>
      </c>
      <c r="W53" s="10"/>
      <c r="X53" s="2">
        <f t="shared" si="5"/>
        <v>25460.5</v>
      </c>
      <c r="Y53" s="64">
        <f t="shared" si="2"/>
        <v>25461</v>
      </c>
      <c r="Z53" s="6">
        <v>44593</v>
      </c>
      <c r="AA53" s="6">
        <v>44713</v>
      </c>
      <c r="AB53" s="6"/>
      <c r="AC53" s="9" t="s">
        <v>66</v>
      </c>
    </row>
    <row r="54" spans="1:29" ht="47.25" customHeight="1" x14ac:dyDescent="0.25">
      <c r="A54" s="4" t="s">
        <v>287</v>
      </c>
      <c r="B54" s="5" t="s">
        <v>282</v>
      </c>
      <c r="C54" s="6">
        <v>44540</v>
      </c>
      <c r="D54" s="37">
        <v>1416</v>
      </c>
      <c r="E54" s="5" t="s">
        <v>633</v>
      </c>
      <c r="F54" s="8" t="s">
        <v>634</v>
      </c>
      <c r="G54" s="6">
        <v>44572</v>
      </c>
      <c r="H54" s="5" t="s">
        <v>618</v>
      </c>
      <c r="I54" s="9" t="s">
        <v>585</v>
      </c>
      <c r="J54" s="9" t="s">
        <v>288</v>
      </c>
      <c r="K54" s="10">
        <v>8589600</v>
      </c>
      <c r="L54" s="36">
        <f t="shared" si="7"/>
        <v>8589600</v>
      </c>
      <c r="M54" s="36">
        <f>L54</f>
        <v>8589600</v>
      </c>
      <c r="N54" s="9" t="s">
        <v>630</v>
      </c>
      <c r="O54" s="9" t="s">
        <v>2570</v>
      </c>
      <c r="P54" s="68" t="s">
        <v>41</v>
      </c>
      <c r="Q54" s="9">
        <v>100</v>
      </c>
      <c r="R54" s="36">
        <f>K54/T54</f>
        <v>11.93</v>
      </c>
      <c r="S54" s="1">
        <f t="shared" si="0"/>
        <v>1193</v>
      </c>
      <c r="T54" s="10">
        <f t="shared" si="6"/>
        <v>720000</v>
      </c>
      <c r="U54" s="10">
        <v>720000</v>
      </c>
      <c r="V54" s="10"/>
      <c r="W54" s="10"/>
      <c r="X54" s="2">
        <f t="shared" si="5"/>
        <v>7200</v>
      </c>
      <c r="Y54" s="64">
        <f t="shared" si="2"/>
        <v>7200</v>
      </c>
      <c r="Z54" s="6">
        <v>44593</v>
      </c>
      <c r="AA54" s="6"/>
      <c r="AB54" s="6"/>
      <c r="AC54" s="9" t="s">
        <v>66</v>
      </c>
    </row>
    <row r="55" spans="1:29" ht="94.5" customHeight="1" x14ac:dyDescent="0.25">
      <c r="A55" s="4" t="s">
        <v>289</v>
      </c>
      <c r="B55" s="5" t="s">
        <v>283</v>
      </c>
      <c r="C55" s="6">
        <v>44540</v>
      </c>
      <c r="D55" s="37">
        <v>1416</v>
      </c>
      <c r="E55" s="5" t="s">
        <v>616</v>
      </c>
      <c r="F55" s="8" t="s">
        <v>615</v>
      </c>
      <c r="G55" s="6">
        <v>44571</v>
      </c>
      <c r="H55" s="5" t="s">
        <v>581</v>
      </c>
      <c r="I55" s="9" t="s">
        <v>73</v>
      </c>
      <c r="J55" s="9" t="s">
        <v>290</v>
      </c>
      <c r="K55" s="10">
        <v>41039552.159999996</v>
      </c>
      <c r="L55" s="36">
        <v>41039552</v>
      </c>
      <c r="M55" s="36">
        <v>82079104.319999993</v>
      </c>
      <c r="N55" s="9" t="s">
        <v>582</v>
      </c>
      <c r="O55" s="9" t="s">
        <v>583</v>
      </c>
      <c r="P55" s="68" t="s">
        <v>33</v>
      </c>
      <c r="Q55" s="9">
        <v>60</v>
      </c>
      <c r="R55" s="36">
        <f>K55/T55</f>
        <v>83.759999999999991</v>
      </c>
      <c r="S55" s="1">
        <f t="shared" si="0"/>
        <v>5025.5999999999995</v>
      </c>
      <c r="T55" s="10">
        <f t="shared" si="6"/>
        <v>489966</v>
      </c>
      <c r="U55" s="10">
        <v>244983</v>
      </c>
      <c r="V55" s="10">
        <v>244983</v>
      </c>
      <c r="W55" s="10"/>
      <c r="X55" s="2">
        <f t="shared" si="5"/>
        <v>8166.1</v>
      </c>
      <c r="Y55" s="64">
        <f t="shared" si="2"/>
        <v>8167</v>
      </c>
      <c r="Z55" s="6">
        <v>44713</v>
      </c>
      <c r="AA55" s="6">
        <v>45078</v>
      </c>
      <c r="AB55" s="6"/>
      <c r="AC55" s="9" t="s">
        <v>66</v>
      </c>
    </row>
    <row r="56" spans="1:29" ht="47.25" customHeight="1" x14ac:dyDescent="0.25">
      <c r="A56" s="4" t="s">
        <v>292</v>
      </c>
      <c r="B56" s="5" t="s">
        <v>284</v>
      </c>
      <c r="C56" s="6">
        <v>44540</v>
      </c>
      <c r="D56" s="37">
        <v>1416</v>
      </c>
      <c r="E56" s="5" t="s">
        <v>703</v>
      </c>
      <c r="F56" s="8" t="s">
        <v>702</v>
      </c>
      <c r="G56" s="6">
        <v>44573</v>
      </c>
      <c r="H56" s="5" t="s">
        <v>704</v>
      </c>
      <c r="I56" s="9" t="s">
        <v>73</v>
      </c>
      <c r="J56" s="9" t="s">
        <v>291</v>
      </c>
      <c r="K56" s="10">
        <v>164928688.96000001</v>
      </c>
      <c r="L56" s="36">
        <f t="shared" si="7"/>
        <v>164928688.96000001</v>
      </c>
      <c r="M56" s="36">
        <v>329857377.92000002</v>
      </c>
      <c r="N56" s="9" t="s">
        <v>582</v>
      </c>
      <c r="O56" s="9" t="s">
        <v>2571</v>
      </c>
      <c r="P56" s="68" t="s">
        <v>33</v>
      </c>
      <c r="Q56" s="9">
        <v>60</v>
      </c>
      <c r="R56" s="36">
        <f>K56/T56</f>
        <v>55.84</v>
      </c>
      <c r="S56" s="1">
        <f t="shared" si="0"/>
        <v>3350.4</v>
      </c>
      <c r="T56" s="10">
        <f t="shared" si="6"/>
        <v>2953594</v>
      </c>
      <c r="U56" s="10">
        <v>1140000</v>
      </c>
      <c r="V56" s="10">
        <v>336797</v>
      </c>
      <c r="W56" s="10">
        <f>1140000+336797</f>
        <v>1476797</v>
      </c>
      <c r="X56" s="2">
        <f t="shared" si="5"/>
        <v>49226.566666666666</v>
      </c>
      <c r="Y56" s="64">
        <f t="shared" si="2"/>
        <v>49227</v>
      </c>
      <c r="Z56" s="6">
        <v>44621</v>
      </c>
      <c r="AA56" s="6">
        <v>44713</v>
      </c>
      <c r="AB56" s="6" t="s">
        <v>275</v>
      </c>
      <c r="AC56" s="9" t="s">
        <v>66</v>
      </c>
    </row>
    <row r="57" spans="1:29" ht="75" customHeight="1" x14ac:dyDescent="0.25">
      <c r="A57" s="4" t="s">
        <v>293</v>
      </c>
      <c r="B57" s="5" t="s">
        <v>285</v>
      </c>
      <c r="C57" s="6">
        <v>44540</v>
      </c>
      <c r="D57" s="37">
        <v>1416</v>
      </c>
      <c r="E57" s="5" t="s">
        <v>786</v>
      </c>
      <c r="F57" s="8" t="s">
        <v>685</v>
      </c>
      <c r="G57" s="6">
        <v>44580</v>
      </c>
      <c r="H57" s="5" t="s">
        <v>686</v>
      </c>
      <c r="I57" s="9" t="s">
        <v>115</v>
      </c>
      <c r="J57" s="9" t="s">
        <v>294</v>
      </c>
      <c r="K57" s="10">
        <v>912443355</v>
      </c>
      <c r="L57" s="36">
        <f t="shared" si="7"/>
        <v>912443355</v>
      </c>
      <c r="M57" s="36">
        <f t="shared" si="7"/>
        <v>912443355</v>
      </c>
      <c r="N57" s="9" t="s">
        <v>687</v>
      </c>
      <c r="O57" s="9" t="s">
        <v>2572</v>
      </c>
      <c r="P57" s="68" t="s">
        <v>24</v>
      </c>
      <c r="Q57" s="9">
        <v>50</v>
      </c>
      <c r="R57" s="36">
        <f>K57/T57</f>
        <v>647.12294680851062</v>
      </c>
      <c r="S57" s="1">
        <f t="shared" si="0"/>
        <v>32356.14734042553</v>
      </c>
      <c r="T57" s="10">
        <f t="shared" si="6"/>
        <v>1410000</v>
      </c>
      <c r="U57" s="10">
        <v>705000</v>
      </c>
      <c r="V57" s="10">
        <v>705000</v>
      </c>
      <c r="W57" s="10"/>
      <c r="X57" s="2">
        <f t="shared" si="5"/>
        <v>28200</v>
      </c>
      <c r="Y57" s="64">
        <f t="shared" si="2"/>
        <v>28200</v>
      </c>
      <c r="Z57" s="6">
        <v>44652</v>
      </c>
      <c r="AA57" s="6">
        <v>44743</v>
      </c>
      <c r="AB57" s="6"/>
      <c r="AC57" s="9" t="s">
        <v>66</v>
      </c>
    </row>
    <row r="58" spans="1:29" ht="63" customHeight="1" x14ac:dyDescent="0.25">
      <c r="A58" s="4" t="s">
        <v>295</v>
      </c>
      <c r="B58" s="5" t="s">
        <v>286</v>
      </c>
      <c r="C58" s="6">
        <v>44540</v>
      </c>
      <c r="D58" s="37">
        <v>1416</v>
      </c>
      <c r="E58" s="5" t="s">
        <v>738</v>
      </c>
      <c r="F58" s="8" t="s">
        <v>632</v>
      </c>
      <c r="G58" s="6">
        <v>44575</v>
      </c>
      <c r="H58" s="5" t="s">
        <v>620</v>
      </c>
      <c r="I58" s="9" t="s">
        <v>619</v>
      </c>
      <c r="J58" s="9" t="s">
        <v>296</v>
      </c>
      <c r="K58" s="10">
        <v>70417275.180000007</v>
      </c>
      <c r="L58" s="36">
        <f t="shared" si="7"/>
        <v>70417275.180000007</v>
      </c>
      <c r="M58" s="36">
        <f t="shared" si="7"/>
        <v>70417275.180000007</v>
      </c>
      <c r="N58" s="74" t="s">
        <v>625</v>
      </c>
      <c r="O58" s="9" t="s">
        <v>2573</v>
      </c>
      <c r="P58" s="68" t="s">
        <v>33</v>
      </c>
      <c r="Q58" s="9">
        <v>50</v>
      </c>
      <c r="R58" s="36">
        <f>K58/T58</f>
        <v>22.290000000000003</v>
      </c>
      <c r="S58" s="1">
        <f t="shared" si="0"/>
        <v>1114.5000000000002</v>
      </c>
      <c r="T58" s="10">
        <f t="shared" si="6"/>
        <v>3159142</v>
      </c>
      <c r="U58" s="10">
        <v>2106094</v>
      </c>
      <c r="V58" s="10">
        <v>1053048</v>
      </c>
      <c r="W58" s="10"/>
      <c r="X58" s="2">
        <f t="shared" si="5"/>
        <v>63182.84</v>
      </c>
      <c r="Y58" s="64">
        <f t="shared" si="2"/>
        <v>63183</v>
      </c>
      <c r="Z58" s="6">
        <v>44652</v>
      </c>
      <c r="AA58" s="6">
        <v>44743</v>
      </c>
      <c r="AB58" s="6"/>
      <c r="AC58" s="9" t="s">
        <v>66</v>
      </c>
    </row>
    <row r="59" spans="1:29" ht="63" customHeight="1" x14ac:dyDescent="0.25">
      <c r="A59" s="4" t="s">
        <v>299</v>
      </c>
      <c r="B59" s="5" t="s">
        <v>298</v>
      </c>
      <c r="C59" s="6">
        <v>44544</v>
      </c>
      <c r="D59" s="37">
        <v>1416</v>
      </c>
      <c r="E59" s="5" t="s">
        <v>934</v>
      </c>
      <c r="F59" s="8" t="s">
        <v>933</v>
      </c>
      <c r="G59" s="6">
        <v>44586</v>
      </c>
      <c r="H59" s="5" t="s">
        <v>935</v>
      </c>
      <c r="I59" s="9" t="s">
        <v>936</v>
      </c>
      <c r="J59" s="9" t="s">
        <v>297</v>
      </c>
      <c r="K59" s="10">
        <v>518424521.23000002</v>
      </c>
      <c r="L59" s="36">
        <f t="shared" si="7"/>
        <v>518424521.23000002</v>
      </c>
      <c r="M59" s="36">
        <f t="shared" si="7"/>
        <v>518424521.23000002</v>
      </c>
      <c r="N59" s="9" t="s">
        <v>937</v>
      </c>
      <c r="O59" s="9" t="s">
        <v>2574</v>
      </c>
      <c r="P59" s="68" t="s">
        <v>24</v>
      </c>
      <c r="Q59" s="9">
        <v>0.7</v>
      </c>
      <c r="R59" s="36">
        <f>K59/T59</f>
        <v>263842.7</v>
      </c>
      <c r="S59" s="1">
        <f t="shared" si="0"/>
        <v>184689.88999999998</v>
      </c>
      <c r="T59" s="10">
        <f t="shared" si="6"/>
        <v>1964.9</v>
      </c>
      <c r="U59" s="10">
        <v>1964.9</v>
      </c>
      <c r="V59" s="10"/>
      <c r="W59" s="10"/>
      <c r="X59" s="2">
        <f t="shared" si="5"/>
        <v>2807.0000000000005</v>
      </c>
      <c r="Y59" s="64">
        <f t="shared" si="2"/>
        <v>2807</v>
      </c>
      <c r="Z59" s="6">
        <v>44621</v>
      </c>
      <c r="AA59" s="6"/>
      <c r="AB59" s="6"/>
      <c r="AC59" s="9" t="s">
        <v>1489</v>
      </c>
    </row>
    <row r="60" spans="1:29" ht="63" customHeight="1" x14ac:dyDescent="0.25">
      <c r="A60" s="4" t="s">
        <v>317</v>
      </c>
      <c r="B60" s="5" t="s">
        <v>300</v>
      </c>
      <c r="C60" s="6">
        <v>44546</v>
      </c>
      <c r="D60" s="37">
        <v>1416</v>
      </c>
      <c r="E60" s="5" t="s">
        <v>635</v>
      </c>
      <c r="F60" s="8" t="s">
        <v>636</v>
      </c>
      <c r="G60" s="6">
        <v>44573</v>
      </c>
      <c r="H60" s="5" t="s">
        <v>637</v>
      </c>
      <c r="I60" s="9" t="s">
        <v>76</v>
      </c>
      <c r="J60" s="9" t="s">
        <v>316</v>
      </c>
      <c r="K60" s="10">
        <v>87156980.819999993</v>
      </c>
      <c r="L60" s="36">
        <f t="shared" si="7"/>
        <v>87156980.819999993</v>
      </c>
      <c r="M60" s="36">
        <f t="shared" si="7"/>
        <v>87156980.819999993</v>
      </c>
      <c r="N60" s="9" t="s">
        <v>638</v>
      </c>
      <c r="O60" s="9" t="s">
        <v>2575</v>
      </c>
      <c r="P60" s="68" t="s">
        <v>24</v>
      </c>
      <c r="Q60" s="9">
        <v>11.7</v>
      </c>
      <c r="R60" s="36">
        <f>K60/T60</f>
        <v>7941.6999999999989</v>
      </c>
      <c r="S60" s="1">
        <f t="shared" ref="S60:S118" si="8">R60*Q60</f>
        <v>92917.889999999985</v>
      </c>
      <c r="T60" s="10">
        <f t="shared" si="6"/>
        <v>10974.6</v>
      </c>
      <c r="U60" s="10">
        <v>10974.6</v>
      </c>
      <c r="V60" s="10"/>
      <c r="W60" s="10"/>
      <c r="X60" s="2">
        <f t="shared" si="5"/>
        <v>938.00000000000011</v>
      </c>
      <c r="Y60" s="64">
        <f t="shared" ref="Y60:Y118" si="9">_xlfn.CEILING.MATH(X60)</f>
        <v>938</v>
      </c>
      <c r="Z60" s="6">
        <v>44621</v>
      </c>
      <c r="AA60" s="6"/>
      <c r="AB60" s="6"/>
      <c r="AC60" s="9" t="s">
        <v>1489</v>
      </c>
    </row>
    <row r="61" spans="1:29" ht="63" customHeight="1" x14ac:dyDescent="0.25">
      <c r="A61" s="4" t="s">
        <v>319</v>
      </c>
      <c r="B61" s="5" t="s">
        <v>301</v>
      </c>
      <c r="C61" s="6">
        <v>44546</v>
      </c>
      <c r="D61" s="37">
        <v>1416</v>
      </c>
      <c r="E61" s="5" t="s">
        <v>939</v>
      </c>
      <c r="F61" s="8" t="s">
        <v>938</v>
      </c>
      <c r="G61" s="6">
        <v>44586</v>
      </c>
      <c r="H61" s="5" t="s">
        <v>940</v>
      </c>
      <c r="I61" s="9" t="s">
        <v>936</v>
      </c>
      <c r="J61" s="9" t="s">
        <v>318</v>
      </c>
      <c r="K61" s="10">
        <v>140047705.16</v>
      </c>
      <c r="L61" s="36">
        <f t="shared" si="7"/>
        <v>140047705.16</v>
      </c>
      <c r="M61" s="36">
        <f t="shared" si="7"/>
        <v>140047705.16</v>
      </c>
      <c r="N61" s="9" t="s">
        <v>937</v>
      </c>
      <c r="O61" s="9" t="s">
        <v>2576</v>
      </c>
      <c r="P61" s="68" t="s">
        <v>24</v>
      </c>
      <c r="Q61" s="9">
        <v>1</v>
      </c>
      <c r="R61" s="36">
        <f>K61/T61</f>
        <v>52768.54</v>
      </c>
      <c r="S61" s="1">
        <f t="shared" si="8"/>
        <v>52768.54</v>
      </c>
      <c r="T61" s="10">
        <f t="shared" si="6"/>
        <v>2654</v>
      </c>
      <c r="U61" s="10">
        <v>572</v>
      </c>
      <c r="V61" s="10">
        <v>2082</v>
      </c>
      <c r="W61" s="10"/>
      <c r="X61" s="2">
        <f t="shared" si="5"/>
        <v>2654</v>
      </c>
      <c r="Y61" s="64">
        <f t="shared" si="9"/>
        <v>2654</v>
      </c>
      <c r="Z61" s="6">
        <v>44621</v>
      </c>
      <c r="AA61" s="6">
        <v>44682</v>
      </c>
      <c r="AB61" s="6"/>
      <c r="AC61" s="9" t="s">
        <v>66</v>
      </c>
    </row>
    <row r="62" spans="1:29" ht="63" customHeight="1" x14ac:dyDescent="0.25">
      <c r="A62" s="4" t="s">
        <v>320</v>
      </c>
      <c r="B62" s="5" t="s">
        <v>302</v>
      </c>
      <c r="C62" s="6">
        <v>44544</v>
      </c>
      <c r="D62" s="37">
        <v>1416</v>
      </c>
      <c r="E62" s="5" t="s">
        <v>942</v>
      </c>
      <c r="F62" s="8" t="s">
        <v>941</v>
      </c>
      <c r="G62" s="6">
        <v>44586</v>
      </c>
      <c r="H62" s="5" t="s">
        <v>943</v>
      </c>
      <c r="I62" s="9" t="s">
        <v>936</v>
      </c>
      <c r="J62" s="9" t="s">
        <v>10</v>
      </c>
      <c r="K62" s="10">
        <v>705515379.79999995</v>
      </c>
      <c r="L62" s="36">
        <f t="shared" si="7"/>
        <v>705515379.79999995</v>
      </c>
      <c r="M62" s="36">
        <f t="shared" si="7"/>
        <v>705515379.79999995</v>
      </c>
      <c r="N62" s="9" t="s">
        <v>937</v>
      </c>
      <c r="O62" s="9" t="s">
        <v>2577</v>
      </c>
      <c r="P62" s="68" t="s">
        <v>24</v>
      </c>
      <c r="Q62" s="9">
        <v>0.4</v>
      </c>
      <c r="R62" s="36">
        <f>K62/T62</f>
        <v>263842.69999999995</v>
      </c>
      <c r="S62" s="1">
        <f t="shared" si="8"/>
        <v>105537.07999999999</v>
      </c>
      <c r="T62" s="10">
        <f t="shared" si="6"/>
        <v>2674</v>
      </c>
      <c r="U62" s="10">
        <v>1933.6</v>
      </c>
      <c r="V62" s="10">
        <v>740.4</v>
      </c>
      <c r="W62" s="10"/>
      <c r="X62" s="2">
        <f t="shared" si="5"/>
        <v>6685</v>
      </c>
      <c r="Y62" s="64">
        <f t="shared" si="9"/>
        <v>6685</v>
      </c>
      <c r="Z62" s="6">
        <v>44621</v>
      </c>
      <c r="AA62" s="6">
        <v>44682</v>
      </c>
      <c r="AB62" s="6"/>
      <c r="AC62" s="9" t="s">
        <v>66</v>
      </c>
    </row>
    <row r="63" spans="1:29" ht="78.75" customHeight="1" x14ac:dyDescent="0.25">
      <c r="A63" s="4" t="s">
        <v>321</v>
      </c>
      <c r="B63" s="5" t="s">
        <v>303</v>
      </c>
      <c r="C63" s="6">
        <v>44544</v>
      </c>
      <c r="D63" s="37">
        <v>1416</v>
      </c>
      <c r="E63" s="5" t="s">
        <v>1099</v>
      </c>
      <c r="F63" s="8" t="s">
        <v>1100</v>
      </c>
      <c r="G63" s="6">
        <v>44593</v>
      </c>
      <c r="H63" s="5" t="s">
        <v>1101</v>
      </c>
      <c r="I63" s="9" t="s">
        <v>76</v>
      </c>
      <c r="J63" s="9" t="s">
        <v>322</v>
      </c>
      <c r="K63" s="10">
        <v>459886284</v>
      </c>
      <c r="L63" s="36">
        <f t="shared" si="7"/>
        <v>459886284</v>
      </c>
      <c r="M63" s="36">
        <f t="shared" si="7"/>
        <v>459886284</v>
      </c>
      <c r="N63" s="9" t="s">
        <v>1102</v>
      </c>
      <c r="O63" s="9" t="s">
        <v>2578</v>
      </c>
      <c r="P63" s="68" t="s">
        <v>50</v>
      </c>
      <c r="Q63" s="9">
        <v>4.8</v>
      </c>
      <c r="R63" s="36">
        <f>K63/T63</f>
        <v>13399.95</v>
      </c>
      <c r="S63" s="1">
        <f t="shared" si="8"/>
        <v>64319.76</v>
      </c>
      <c r="T63" s="10">
        <f t="shared" si="6"/>
        <v>34320</v>
      </c>
      <c r="U63" s="10">
        <v>34320</v>
      </c>
      <c r="V63" s="10"/>
      <c r="W63" s="10"/>
      <c r="X63" s="2">
        <f t="shared" si="5"/>
        <v>7150</v>
      </c>
      <c r="Y63" s="64">
        <f t="shared" si="9"/>
        <v>7150</v>
      </c>
      <c r="Z63" s="6">
        <v>44621</v>
      </c>
      <c r="AA63" s="6"/>
      <c r="AB63" s="6"/>
      <c r="AC63" s="9" t="s">
        <v>66</v>
      </c>
    </row>
    <row r="64" spans="1:29" ht="63" customHeight="1" x14ac:dyDescent="0.25">
      <c r="A64" s="4" t="s">
        <v>324</v>
      </c>
      <c r="B64" s="5" t="s">
        <v>304</v>
      </c>
      <c r="C64" s="6">
        <v>44544</v>
      </c>
      <c r="D64" s="37">
        <v>1416</v>
      </c>
      <c r="E64" s="5" t="s">
        <v>945</v>
      </c>
      <c r="F64" s="8" t="s">
        <v>944</v>
      </c>
      <c r="G64" s="6">
        <v>44586</v>
      </c>
      <c r="H64" s="5" t="s">
        <v>946</v>
      </c>
      <c r="I64" s="9" t="s">
        <v>936</v>
      </c>
      <c r="J64" s="9" t="s">
        <v>323</v>
      </c>
      <c r="K64" s="10">
        <v>159888742.86000001</v>
      </c>
      <c r="L64" s="36">
        <f t="shared" si="7"/>
        <v>159888742.86000001</v>
      </c>
      <c r="M64" s="36">
        <f t="shared" si="7"/>
        <v>159888742.86000001</v>
      </c>
      <c r="N64" s="9" t="s">
        <v>937</v>
      </c>
      <c r="O64" s="9" t="s">
        <v>2579</v>
      </c>
      <c r="P64" s="68" t="s">
        <v>24</v>
      </c>
      <c r="Q64" s="9">
        <v>1</v>
      </c>
      <c r="R64" s="36">
        <f>K64/T64</f>
        <v>263842.81</v>
      </c>
      <c r="S64" s="1">
        <f t="shared" si="8"/>
        <v>263842.81</v>
      </c>
      <c r="T64" s="10">
        <f t="shared" si="6"/>
        <v>606</v>
      </c>
      <c r="U64" s="10">
        <v>606</v>
      </c>
      <c r="V64" s="10"/>
      <c r="W64" s="10"/>
      <c r="X64" s="2">
        <f t="shared" si="5"/>
        <v>606</v>
      </c>
      <c r="Y64" s="64">
        <f t="shared" si="9"/>
        <v>606</v>
      </c>
      <c r="Z64" s="6">
        <v>44621</v>
      </c>
      <c r="AA64" s="6"/>
      <c r="AB64" s="6"/>
      <c r="AC64" s="9" t="s">
        <v>1489</v>
      </c>
    </row>
    <row r="65" spans="1:29" ht="78.75" customHeight="1" x14ac:dyDescent="0.25">
      <c r="A65" s="4" t="s">
        <v>326</v>
      </c>
      <c r="B65" s="5" t="s">
        <v>305</v>
      </c>
      <c r="C65" s="6">
        <v>44546</v>
      </c>
      <c r="D65" s="37">
        <v>1416</v>
      </c>
      <c r="E65" s="5" t="s">
        <v>739</v>
      </c>
      <c r="F65" s="8" t="s">
        <v>657</v>
      </c>
      <c r="G65" s="6">
        <v>44579</v>
      </c>
      <c r="H65" s="5" t="s">
        <v>658</v>
      </c>
      <c r="I65" s="9" t="s">
        <v>619</v>
      </c>
      <c r="J65" s="9" t="s">
        <v>325</v>
      </c>
      <c r="K65" s="10">
        <v>55862762.219999999</v>
      </c>
      <c r="L65" s="36">
        <f t="shared" si="7"/>
        <v>55862762.219999999</v>
      </c>
      <c r="M65" s="36">
        <f t="shared" si="7"/>
        <v>55862762.219999999</v>
      </c>
      <c r="N65" s="9" t="s">
        <v>625</v>
      </c>
      <c r="O65" s="9" t="s">
        <v>2580</v>
      </c>
      <c r="P65" s="68" t="s">
        <v>41</v>
      </c>
      <c r="Q65" s="9">
        <v>50</v>
      </c>
      <c r="R65" s="36">
        <f>K65/T65</f>
        <v>15.78</v>
      </c>
      <c r="S65" s="1">
        <f t="shared" si="8"/>
        <v>789</v>
      </c>
      <c r="T65" s="10">
        <f t="shared" si="6"/>
        <v>3540099</v>
      </c>
      <c r="U65" s="10">
        <v>2360066</v>
      </c>
      <c r="V65" s="10">
        <v>1180033</v>
      </c>
      <c r="W65" s="10"/>
      <c r="X65" s="2">
        <f t="shared" si="5"/>
        <v>70801.98</v>
      </c>
      <c r="Y65" s="64">
        <f t="shared" si="9"/>
        <v>70802</v>
      </c>
      <c r="Z65" s="6">
        <v>44652</v>
      </c>
      <c r="AA65" s="6">
        <v>44743</v>
      </c>
      <c r="AB65" s="6"/>
      <c r="AC65" s="9" t="s">
        <v>66</v>
      </c>
    </row>
    <row r="66" spans="1:29" ht="78.75" customHeight="1" x14ac:dyDescent="0.25">
      <c r="A66" s="4" t="s">
        <v>328</v>
      </c>
      <c r="B66" s="5" t="s">
        <v>306</v>
      </c>
      <c r="C66" s="6">
        <v>44544</v>
      </c>
      <c r="D66" s="37">
        <v>1416</v>
      </c>
      <c r="E66" s="5" t="s">
        <v>953</v>
      </c>
      <c r="F66" s="8" t="s">
        <v>800</v>
      </c>
      <c r="G66" s="6">
        <v>44585</v>
      </c>
      <c r="H66" s="5" t="s">
        <v>801</v>
      </c>
      <c r="I66" s="9" t="s">
        <v>72</v>
      </c>
      <c r="J66" s="9" t="s">
        <v>327</v>
      </c>
      <c r="K66" s="10">
        <v>406236438</v>
      </c>
      <c r="L66" s="36">
        <f t="shared" ref="L66:M84" si="10">K66</f>
        <v>406236438</v>
      </c>
      <c r="M66" s="36">
        <f t="shared" si="10"/>
        <v>406236438</v>
      </c>
      <c r="N66" s="9" t="s">
        <v>802</v>
      </c>
      <c r="O66" s="9" t="s">
        <v>2581</v>
      </c>
      <c r="P66" s="68" t="s">
        <v>24</v>
      </c>
      <c r="Q66" s="9">
        <v>10</v>
      </c>
      <c r="R66" s="36">
        <f>K66/T66</f>
        <v>647.1</v>
      </c>
      <c r="S66" s="1">
        <f t="shared" si="8"/>
        <v>6471</v>
      </c>
      <c r="T66" s="10">
        <f t="shared" si="6"/>
        <v>627780</v>
      </c>
      <c r="U66" s="10">
        <v>627780</v>
      </c>
      <c r="V66" s="10"/>
      <c r="W66" s="10"/>
      <c r="X66" s="2">
        <f t="shared" si="5"/>
        <v>62778</v>
      </c>
      <c r="Y66" s="64">
        <f t="shared" si="9"/>
        <v>62778</v>
      </c>
      <c r="Z66" s="6">
        <v>44652</v>
      </c>
      <c r="AA66" s="6"/>
      <c r="AB66" s="6"/>
      <c r="AC66" s="9" t="s">
        <v>1489</v>
      </c>
    </row>
    <row r="67" spans="1:29" ht="78.75" customHeight="1" x14ac:dyDescent="0.25">
      <c r="A67" s="4" t="s">
        <v>330</v>
      </c>
      <c r="B67" s="5" t="s">
        <v>307</v>
      </c>
      <c r="C67" s="6">
        <v>44544</v>
      </c>
      <c r="D67" s="37">
        <v>1416</v>
      </c>
      <c r="E67" s="5" t="s">
        <v>952</v>
      </c>
      <c r="F67" s="8" t="s">
        <v>947</v>
      </c>
      <c r="G67" s="6">
        <v>44586</v>
      </c>
      <c r="H67" s="5" t="s">
        <v>948</v>
      </c>
      <c r="I67" s="9" t="s">
        <v>73</v>
      </c>
      <c r="J67" s="9" t="s">
        <v>329</v>
      </c>
      <c r="K67" s="10">
        <v>969563290.40999997</v>
      </c>
      <c r="L67" s="36">
        <f t="shared" si="10"/>
        <v>969563290.40999997</v>
      </c>
      <c r="M67" s="36">
        <f t="shared" si="10"/>
        <v>969563290.40999997</v>
      </c>
      <c r="N67" s="9" t="s">
        <v>954</v>
      </c>
      <c r="O67" s="9" t="s">
        <v>2582</v>
      </c>
      <c r="P67" s="68" t="s">
        <v>24</v>
      </c>
      <c r="Q67" s="9">
        <v>3</v>
      </c>
      <c r="R67" s="36">
        <f>K67/T67</f>
        <v>63582.09</v>
      </c>
      <c r="S67" s="1">
        <f t="shared" si="8"/>
        <v>190746.27</v>
      </c>
      <c r="T67" s="10">
        <f t="shared" si="6"/>
        <v>15249</v>
      </c>
      <c r="U67" s="10">
        <v>11760</v>
      </c>
      <c r="V67" s="10">
        <v>3489</v>
      </c>
      <c r="W67" s="10"/>
      <c r="X67" s="2">
        <f t="shared" si="5"/>
        <v>5083</v>
      </c>
      <c r="Y67" s="64">
        <f t="shared" si="9"/>
        <v>5083</v>
      </c>
      <c r="Z67" s="6">
        <v>44607</v>
      </c>
      <c r="AA67" s="6">
        <v>44743</v>
      </c>
      <c r="AB67" s="6"/>
      <c r="AC67" s="9" t="s">
        <v>66</v>
      </c>
    </row>
    <row r="68" spans="1:29" ht="78.75" customHeight="1" x14ac:dyDescent="0.25">
      <c r="A68" s="4" t="s">
        <v>331</v>
      </c>
      <c r="B68" s="5" t="s">
        <v>308</v>
      </c>
      <c r="C68" s="6">
        <v>44544</v>
      </c>
      <c r="D68" s="37">
        <v>1416</v>
      </c>
      <c r="E68" s="5" t="s">
        <v>955</v>
      </c>
      <c r="F68" s="8" t="s">
        <v>956</v>
      </c>
      <c r="G68" s="6">
        <v>44586</v>
      </c>
      <c r="H68" s="5" t="s">
        <v>949</v>
      </c>
      <c r="I68" s="9" t="s">
        <v>73</v>
      </c>
      <c r="J68" s="9" t="s">
        <v>329</v>
      </c>
      <c r="K68" s="10">
        <v>762222094.91999996</v>
      </c>
      <c r="L68" s="36">
        <f t="shared" si="10"/>
        <v>762222094.91999996</v>
      </c>
      <c r="M68" s="36">
        <f t="shared" si="10"/>
        <v>762222094.91999996</v>
      </c>
      <c r="N68" s="9" t="s">
        <v>954</v>
      </c>
      <c r="O68" s="9" t="s">
        <v>2582</v>
      </c>
      <c r="P68" s="68" t="s">
        <v>24</v>
      </c>
      <c r="Q68" s="9">
        <v>3</v>
      </c>
      <c r="R68" s="36">
        <f>K68/T68</f>
        <v>63582.09</v>
      </c>
      <c r="S68" s="1">
        <f t="shared" si="8"/>
        <v>190746.27</v>
      </c>
      <c r="T68" s="10">
        <f t="shared" si="6"/>
        <v>11988</v>
      </c>
      <c r="U68" s="10">
        <v>9249</v>
      </c>
      <c r="V68" s="10">
        <v>2739</v>
      </c>
      <c r="W68" s="10"/>
      <c r="X68" s="2">
        <f t="shared" si="5"/>
        <v>3996</v>
      </c>
      <c r="Y68" s="64">
        <f t="shared" si="9"/>
        <v>3996</v>
      </c>
      <c r="Z68" s="6">
        <v>44607</v>
      </c>
      <c r="AA68" s="6">
        <v>44743</v>
      </c>
      <c r="AB68" s="6"/>
      <c r="AC68" s="9" t="s">
        <v>1489</v>
      </c>
    </row>
    <row r="69" spans="1:29" ht="47.25" customHeight="1" x14ac:dyDescent="0.25">
      <c r="A69" s="4" t="s">
        <v>332</v>
      </c>
      <c r="B69" s="5" t="s">
        <v>309</v>
      </c>
      <c r="C69" s="6">
        <v>44544</v>
      </c>
      <c r="D69" s="37">
        <v>1416</v>
      </c>
      <c r="E69" s="5" t="s">
        <v>958</v>
      </c>
      <c r="F69" s="8" t="s">
        <v>957</v>
      </c>
      <c r="G69" s="6">
        <v>44586</v>
      </c>
      <c r="H69" s="5" t="s">
        <v>950</v>
      </c>
      <c r="I69" s="9" t="s">
        <v>73</v>
      </c>
      <c r="J69" s="9" t="s">
        <v>329</v>
      </c>
      <c r="K69" s="10">
        <v>830509259.58000004</v>
      </c>
      <c r="L69" s="36">
        <f t="shared" si="10"/>
        <v>830509259.58000004</v>
      </c>
      <c r="M69" s="36">
        <f t="shared" si="10"/>
        <v>830509259.58000004</v>
      </c>
      <c r="N69" s="9" t="s">
        <v>954</v>
      </c>
      <c r="O69" s="9" t="s">
        <v>2582</v>
      </c>
      <c r="P69" s="68" t="s">
        <v>24</v>
      </c>
      <c r="Q69" s="9">
        <v>3</v>
      </c>
      <c r="R69" s="36">
        <f>K69/T69</f>
        <v>63582.090000000004</v>
      </c>
      <c r="S69" s="1">
        <f t="shared" si="8"/>
        <v>190746.27000000002</v>
      </c>
      <c r="T69" s="10">
        <f t="shared" si="6"/>
        <v>13062</v>
      </c>
      <c r="U69" s="10">
        <v>10077</v>
      </c>
      <c r="V69" s="10">
        <v>2985</v>
      </c>
      <c r="W69" s="10"/>
      <c r="X69" s="2">
        <f t="shared" si="5"/>
        <v>4354</v>
      </c>
      <c r="Y69" s="64">
        <f t="shared" si="9"/>
        <v>4354</v>
      </c>
      <c r="Z69" s="6">
        <v>44607</v>
      </c>
      <c r="AA69" s="6">
        <v>44743</v>
      </c>
      <c r="AB69" s="6"/>
      <c r="AC69" s="9" t="s">
        <v>66</v>
      </c>
    </row>
    <row r="70" spans="1:29" ht="47.25" customHeight="1" x14ac:dyDescent="0.25">
      <c r="A70" s="4" t="s">
        <v>334</v>
      </c>
      <c r="B70" s="5" t="s">
        <v>310</v>
      </c>
      <c r="C70" s="6">
        <v>44544</v>
      </c>
      <c r="D70" s="37">
        <v>1416</v>
      </c>
      <c r="E70" s="5" t="s">
        <v>960</v>
      </c>
      <c r="F70" s="8" t="s">
        <v>959</v>
      </c>
      <c r="G70" s="6">
        <v>44586</v>
      </c>
      <c r="H70" s="5" t="s">
        <v>951</v>
      </c>
      <c r="I70" s="9" t="s">
        <v>73</v>
      </c>
      <c r="J70" s="9" t="s">
        <v>333</v>
      </c>
      <c r="K70" s="10">
        <v>962505678.41999996</v>
      </c>
      <c r="L70" s="36">
        <f t="shared" si="10"/>
        <v>962505678.41999996</v>
      </c>
      <c r="M70" s="36">
        <f t="shared" si="10"/>
        <v>962505678.41999996</v>
      </c>
      <c r="N70" s="9" t="s">
        <v>954</v>
      </c>
      <c r="O70" s="9" t="s">
        <v>2582</v>
      </c>
      <c r="P70" s="68" t="s">
        <v>24</v>
      </c>
      <c r="Q70" s="9">
        <v>3</v>
      </c>
      <c r="R70" s="36">
        <f>K70/T70</f>
        <v>63582.09</v>
      </c>
      <c r="S70" s="1">
        <f t="shared" si="8"/>
        <v>190746.27</v>
      </c>
      <c r="T70" s="10">
        <f t="shared" si="6"/>
        <v>15138</v>
      </c>
      <c r="U70" s="10">
        <v>11691</v>
      </c>
      <c r="V70" s="10">
        <v>3447</v>
      </c>
      <c r="W70" s="10"/>
      <c r="X70" s="2">
        <f t="shared" si="5"/>
        <v>5046</v>
      </c>
      <c r="Y70" s="64">
        <f t="shared" si="9"/>
        <v>5046</v>
      </c>
      <c r="Z70" s="6">
        <v>44910</v>
      </c>
      <c r="AA70" s="6">
        <v>44743</v>
      </c>
      <c r="AB70" s="6"/>
      <c r="AC70" s="9" t="s">
        <v>66</v>
      </c>
    </row>
    <row r="71" spans="1:29" ht="63" customHeight="1" x14ac:dyDescent="0.25">
      <c r="A71" s="4" t="s">
        <v>336</v>
      </c>
      <c r="B71" s="5" t="s">
        <v>311</v>
      </c>
      <c r="C71" s="6">
        <v>44546</v>
      </c>
      <c r="D71" s="37">
        <v>1416</v>
      </c>
      <c r="E71" s="5" t="s">
        <v>639</v>
      </c>
      <c r="F71" s="8" t="s">
        <v>640</v>
      </c>
      <c r="G71" s="6">
        <v>44573</v>
      </c>
      <c r="H71" s="5" t="s">
        <v>641</v>
      </c>
      <c r="I71" s="9" t="s">
        <v>73</v>
      </c>
      <c r="J71" s="9" t="s">
        <v>335</v>
      </c>
      <c r="K71" s="10">
        <v>1900800</v>
      </c>
      <c r="L71" s="36">
        <f t="shared" si="10"/>
        <v>1900800</v>
      </c>
      <c r="M71" s="36">
        <f t="shared" si="10"/>
        <v>1900800</v>
      </c>
      <c r="N71" s="9" t="s">
        <v>642</v>
      </c>
      <c r="O71" s="9" t="s">
        <v>2583</v>
      </c>
      <c r="P71" s="68" t="s">
        <v>26</v>
      </c>
      <c r="Q71" s="9">
        <v>200</v>
      </c>
      <c r="R71" s="36">
        <f>K71/T71</f>
        <v>132</v>
      </c>
      <c r="S71" s="1">
        <f t="shared" si="8"/>
        <v>26400</v>
      </c>
      <c r="T71" s="10">
        <f t="shared" si="6"/>
        <v>14400</v>
      </c>
      <c r="U71" s="10">
        <v>14400</v>
      </c>
      <c r="V71" s="10"/>
      <c r="W71" s="10"/>
      <c r="X71" s="2">
        <f t="shared" si="5"/>
        <v>72</v>
      </c>
      <c r="Y71" s="64">
        <f t="shared" si="9"/>
        <v>72</v>
      </c>
      <c r="Z71" s="6">
        <v>44593</v>
      </c>
      <c r="AA71" s="6"/>
      <c r="AB71" s="6"/>
      <c r="AC71" s="9" t="s">
        <v>1489</v>
      </c>
    </row>
    <row r="72" spans="1:29" ht="78.75" customHeight="1" x14ac:dyDescent="0.25">
      <c r="A72" s="4" t="s">
        <v>338</v>
      </c>
      <c r="B72" s="5" t="s">
        <v>312</v>
      </c>
      <c r="C72" s="6">
        <v>44544</v>
      </c>
      <c r="D72" s="37">
        <v>1416</v>
      </c>
      <c r="E72" s="5" t="s">
        <v>604</v>
      </c>
      <c r="F72" s="9" t="s">
        <v>604</v>
      </c>
      <c r="G72" s="6" t="s">
        <v>604</v>
      </c>
      <c r="H72" s="5" t="s">
        <v>604</v>
      </c>
      <c r="I72" s="9" t="s">
        <v>604</v>
      </c>
      <c r="J72" s="9" t="s">
        <v>337</v>
      </c>
      <c r="K72" s="10" t="s">
        <v>604</v>
      </c>
      <c r="L72" s="36" t="str">
        <f t="shared" si="10"/>
        <v>нет заявок</v>
      </c>
      <c r="M72" s="36" t="str">
        <f t="shared" si="10"/>
        <v>нет заявок</v>
      </c>
      <c r="N72" s="9" t="s">
        <v>604</v>
      </c>
      <c r="O72" s="9" t="s">
        <v>604</v>
      </c>
      <c r="P72" s="68" t="s">
        <v>24</v>
      </c>
      <c r="Q72" s="9" t="s">
        <v>604</v>
      </c>
      <c r="R72" s="36" t="s">
        <v>604</v>
      </c>
      <c r="S72" s="1" t="e">
        <f t="shared" si="8"/>
        <v>#VALUE!</v>
      </c>
      <c r="T72" s="10" t="s">
        <v>605</v>
      </c>
      <c r="U72" s="10">
        <v>6381</v>
      </c>
      <c r="V72" s="10" t="s">
        <v>604</v>
      </c>
      <c r="W72" s="10" t="s">
        <v>604</v>
      </c>
      <c r="X72" s="2" t="e">
        <f t="shared" si="5"/>
        <v>#VALUE!</v>
      </c>
      <c r="Y72" s="64" t="e">
        <f t="shared" si="9"/>
        <v>#VALUE!</v>
      </c>
      <c r="Z72" s="6">
        <v>44607</v>
      </c>
      <c r="AA72" s="6" t="s">
        <v>604</v>
      </c>
      <c r="AB72" s="6" t="s">
        <v>604</v>
      </c>
      <c r="AC72" s="9" t="s">
        <v>604</v>
      </c>
    </row>
    <row r="73" spans="1:29" ht="47.25" customHeight="1" x14ac:dyDescent="0.25">
      <c r="A73" s="4" t="s">
        <v>340</v>
      </c>
      <c r="B73" s="5" t="s">
        <v>313</v>
      </c>
      <c r="C73" s="6">
        <v>44544</v>
      </c>
      <c r="D73" s="37">
        <v>1416</v>
      </c>
      <c r="E73" s="5" t="s">
        <v>962</v>
      </c>
      <c r="F73" s="8" t="s">
        <v>961</v>
      </c>
      <c r="G73" s="6">
        <v>44586</v>
      </c>
      <c r="H73" s="5" t="s">
        <v>963</v>
      </c>
      <c r="I73" s="9" t="s">
        <v>76</v>
      </c>
      <c r="J73" s="9" t="s">
        <v>339</v>
      </c>
      <c r="K73" s="10">
        <v>569196600</v>
      </c>
      <c r="L73" s="36">
        <f t="shared" si="10"/>
        <v>569196600</v>
      </c>
      <c r="M73" s="36">
        <f t="shared" si="10"/>
        <v>569196600</v>
      </c>
      <c r="N73" s="9" t="s">
        <v>647</v>
      </c>
      <c r="O73" s="9" t="s">
        <v>2584</v>
      </c>
      <c r="P73" s="68" t="s">
        <v>22</v>
      </c>
      <c r="Q73" s="9">
        <v>1000</v>
      </c>
      <c r="R73" s="36">
        <f>K73/T73</f>
        <v>12.39</v>
      </c>
      <c r="S73" s="1">
        <f t="shared" si="8"/>
        <v>12390</v>
      </c>
      <c r="T73" s="10">
        <f t="shared" ref="T73:T116" si="11">U73+V73+W73</f>
        <v>45940000</v>
      </c>
      <c r="U73" s="10">
        <v>45940000</v>
      </c>
      <c r="V73" s="10"/>
      <c r="W73" s="10"/>
      <c r="X73" s="2">
        <f t="shared" si="5"/>
        <v>45940</v>
      </c>
      <c r="Y73" s="64">
        <f t="shared" si="9"/>
        <v>45940</v>
      </c>
      <c r="Z73" s="6">
        <v>44621</v>
      </c>
      <c r="AA73" s="6"/>
      <c r="AB73" s="6"/>
      <c r="AC73" s="9" t="s">
        <v>66</v>
      </c>
    </row>
    <row r="74" spans="1:29" ht="75" customHeight="1" x14ac:dyDescent="0.25">
      <c r="A74" s="4" t="s">
        <v>342</v>
      </c>
      <c r="B74" s="5" t="s">
        <v>314</v>
      </c>
      <c r="C74" s="6">
        <v>44546</v>
      </c>
      <c r="D74" s="37">
        <v>1416</v>
      </c>
      <c r="E74" s="5" t="s">
        <v>645</v>
      </c>
      <c r="F74" s="8" t="s">
        <v>644</v>
      </c>
      <c r="G74" s="6">
        <v>44573</v>
      </c>
      <c r="H74" s="5" t="s">
        <v>646</v>
      </c>
      <c r="I74" s="9" t="s">
        <v>76</v>
      </c>
      <c r="J74" s="9" t="s">
        <v>341</v>
      </c>
      <c r="K74" s="10">
        <v>14208500</v>
      </c>
      <c r="L74" s="36">
        <f t="shared" si="10"/>
        <v>14208500</v>
      </c>
      <c r="M74" s="36">
        <f t="shared" si="10"/>
        <v>14208500</v>
      </c>
      <c r="N74" s="9" t="s">
        <v>647</v>
      </c>
      <c r="O74" s="9" t="s">
        <v>2585</v>
      </c>
      <c r="P74" s="68" t="s">
        <v>22</v>
      </c>
      <c r="Q74" s="9">
        <v>500</v>
      </c>
      <c r="R74" s="36">
        <f>K74/T74</f>
        <v>7.85</v>
      </c>
      <c r="S74" s="1">
        <f t="shared" si="8"/>
        <v>3925</v>
      </c>
      <c r="T74" s="10">
        <f t="shared" si="11"/>
        <v>1810000</v>
      </c>
      <c r="U74" s="10">
        <v>1810000</v>
      </c>
      <c r="V74" s="10"/>
      <c r="W74" s="10"/>
      <c r="X74" s="2">
        <f t="shared" si="5"/>
        <v>3620</v>
      </c>
      <c r="Y74" s="64">
        <f t="shared" si="9"/>
        <v>3620</v>
      </c>
      <c r="Z74" s="6">
        <v>44621</v>
      </c>
      <c r="AA74" s="6"/>
      <c r="AB74" s="6"/>
      <c r="AC74" s="9" t="s">
        <v>1489</v>
      </c>
    </row>
    <row r="75" spans="1:29" ht="63" customHeight="1" x14ac:dyDescent="0.25">
      <c r="A75" s="4" t="s">
        <v>343</v>
      </c>
      <c r="B75" s="5" t="s">
        <v>315</v>
      </c>
      <c r="C75" s="6">
        <v>44546</v>
      </c>
      <c r="D75" s="37">
        <v>1416</v>
      </c>
      <c r="E75" s="5" t="s">
        <v>1349</v>
      </c>
      <c r="F75" s="8" t="s">
        <v>803</v>
      </c>
      <c r="G75" s="6">
        <v>44585</v>
      </c>
      <c r="H75" s="5" t="s">
        <v>1491</v>
      </c>
      <c r="I75" s="9" t="s">
        <v>76</v>
      </c>
      <c r="J75" s="9" t="s">
        <v>339</v>
      </c>
      <c r="K75" s="10">
        <v>498685110</v>
      </c>
      <c r="L75" s="36">
        <f t="shared" si="10"/>
        <v>498685110</v>
      </c>
      <c r="M75" s="36">
        <f t="shared" si="10"/>
        <v>498685110</v>
      </c>
      <c r="N75" s="9" t="s">
        <v>593</v>
      </c>
      <c r="O75" s="9" t="s">
        <v>2584</v>
      </c>
      <c r="P75" s="68" t="s">
        <v>22</v>
      </c>
      <c r="Q75" s="9">
        <v>1000</v>
      </c>
      <c r="R75" s="36">
        <f>K75/T75</f>
        <v>12.39</v>
      </c>
      <c r="S75" s="1">
        <f t="shared" si="8"/>
        <v>12390</v>
      </c>
      <c r="T75" s="10">
        <f t="shared" si="11"/>
        <v>40249000</v>
      </c>
      <c r="U75" s="10">
        <v>40249000</v>
      </c>
      <c r="V75" s="10"/>
      <c r="W75" s="10"/>
      <c r="X75" s="2">
        <f t="shared" si="5"/>
        <v>40249</v>
      </c>
      <c r="Y75" s="64">
        <f t="shared" si="9"/>
        <v>40249</v>
      </c>
      <c r="Z75" s="6">
        <v>44621</v>
      </c>
      <c r="AA75" s="6"/>
      <c r="AB75" s="6"/>
      <c r="AC75" s="9" t="s">
        <v>1489</v>
      </c>
    </row>
    <row r="76" spans="1:29" ht="63" customHeight="1" x14ac:dyDescent="0.25">
      <c r="A76" s="4" t="s">
        <v>354</v>
      </c>
      <c r="B76" s="5" t="s">
        <v>355</v>
      </c>
      <c r="C76" s="6">
        <v>44547</v>
      </c>
      <c r="D76" s="37">
        <v>1416</v>
      </c>
      <c r="E76" s="5" t="s">
        <v>747</v>
      </c>
      <c r="F76" s="8" t="s">
        <v>746</v>
      </c>
      <c r="G76" s="6">
        <v>44573</v>
      </c>
      <c r="H76" s="5" t="s">
        <v>748</v>
      </c>
      <c r="I76" s="9" t="s">
        <v>76</v>
      </c>
      <c r="J76" s="9" t="s">
        <v>356</v>
      </c>
      <c r="K76" s="10">
        <v>184820400</v>
      </c>
      <c r="L76" s="36">
        <f t="shared" si="10"/>
        <v>184820400</v>
      </c>
      <c r="M76" s="36">
        <f t="shared" si="10"/>
        <v>184820400</v>
      </c>
      <c r="N76" s="9" t="s">
        <v>647</v>
      </c>
      <c r="O76" s="9" t="s">
        <v>2586</v>
      </c>
      <c r="P76" s="68" t="s">
        <v>357</v>
      </c>
      <c r="Q76" s="9">
        <v>1000</v>
      </c>
      <c r="R76" s="36">
        <f>K76/T76</f>
        <v>7.85</v>
      </c>
      <c r="S76" s="1">
        <f t="shared" si="8"/>
        <v>7850</v>
      </c>
      <c r="T76" s="10">
        <f t="shared" si="11"/>
        <v>23544000</v>
      </c>
      <c r="U76" s="10">
        <v>21209000</v>
      </c>
      <c r="V76" s="10">
        <v>2335000</v>
      </c>
      <c r="W76" s="10"/>
      <c r="X76" s="2">
        <f t="shared" si="5"/>
        <v>23544</v>
      </c>
      <c r="Y76" s="64">
        <f t="shared" si="9"/>
        <v>23544</v>
      </c>
      <c r="Z76" s="6">
        <v>44621</v>
      </c>
      <c r="AA76" s="6">
        <v>44713</v>
      </c>
      <c r="AB76" s="6"/>
      <c r="AC76" s="9" t="s">
        <v>66</v>
      </c>
    </row>
    <row r="77" spans="1:29" ht="75" customHeight="1" x14ac:dyDescent="0.25">
      <c r="A77" s="4" t="s">
        <v>358</v>
      </c>
      <c r="B77" s="5" t="s">
        <v>359</v>
      </c>
      <c r="C77" s="6">
        <v>44547</v>
      </c>
      <c r="D77" s="37">
        <v>1416</v>
      </c>
      <c r="E77" s="5" t="s">
        <v>788</v>
      </c>
      <c r="F77" s="8" t="s">
        <v>789</v>
      </c>
      <c r="G77" s="6">
        <v>44573</v>
      </c>
      <c r="H77" s="5" t="s">
        <v>790</v>
      </c>
      <c r="I77" s="9" t="s">
        <v>76</v>
      </c>
      <c r="J77" s="9" t="s">
        <v>360</v>
      </c>
      <c r="K77" s="10">
        <v>21366077.699999999</v>
      </c>
      <c r="L77" s="36">
        <f t="shared" si="10"/>
        <v>21366077.699999999</v>
      </c>
      <c r="M77" s="36">
        <f t="shared" si="10"/>
        <v>21366077.699999999</v>
      </c>
      <c r="N77" s="9" t="s">
        <v>626</v>
      </c>
      <c r="O77" s="9" t="s">
        <v>74</v>
      </c>
      <c r="P77" s="68" t="s">
        <v>41</v>
      </c>
      <c r="Q77" s="9"/>
      <c r="R77" s="36">
        <f>K77/T77</f>
        <v>14446.3</v>
      </c>
      <c r="S77" s="1">
        <f t="shared" si="8"/>
        <v>0</v>
      </c>
      <c r="T77" s="10">
        <f t="shared" si="11"/>
        <v>1479</v>
      </c>
      <c r="U77" s="10">
        <v>890</v>
      </c>
      <c r="V77" s="10">
        <v>589</v>
      </c>
      <c r="W77" s="10"/>
      <c r="X77" s="2" t="e">
        <f t="shared" si="5"/>
        <v>#DIV/0!</v>
      </c>
      <c r="Y77" s="64" t="e">
        <f t="shared" si="9"/>
        <v>#DIV/0!</v>
      </c>
      <c r="Z77" s="6">
        <v>44621</v>
      </c>
      <c r="AA77" s="6">
        <v>44743</v>
      </c>
      <c r="AB77" s="6"/>
      <c r="AC77" s="9" t="s">
        <v>66</v>
      </c>
    </row>
    <row r="78" spans="1:29" ht="75" customHeight="1" x14ac:dyDescent="0.25">
      <c r="A78" s="4" t="s">
        <v>361</v>
      </c>
      <c r="B78" s="5" t="s">
        <v>362</v>
      </c>
      <c r="C78" s="6">
        <v>44547</v>
      </c>
      <c r="D78" s="37">
        <v>1416</v>
      </c>
      <c r="E78" s="5" t="s">
        <v>965</v>
      </c>
      <c r="F78" s="8" t="s">
        <v>964</v>
      </c>
      <c r="G78" s="6">
        <v>44586</v>
      </c>
      <c r="H78" s="5" t="s">
        <v>966</v>
      </c>
      <c r="I78" s="9" t="s">
        <v>76</v>
      </c>
      <c r="J78" s="9" t="s">
        <v>363</v>
      </c>
      <c r="K78" s="10">
        <v>764891376</v>
      </c>
      <c r="L78" s="36">
        <f t="shared" si="10"/>
        <v>764891376</v>
      </c>
      <c r="M78" s="36">
        <f t="shared" si="10"/>
        <v>764891376</v>
      </c>
      <c r="N78" s="9" t="s">
        <v>968</v>
      </c>
      <c r="O78" s="9" t="s">
        <v>969</v>
      </c>
      <c r="P78" s="68" t="s">
        <v>24</v>
      </c>
      <c r="Q78" s="9"/>
      <c r="R78" s="36">
        <f>K78/T78</f>
        <v>401.6</v>
      </c>
      <c r="S78" s="1">
        <f t="shared" si="8"/>
        <v>0</v>
      </c>
      <c r="T78" s="10">
        <f t="shared" si="11"/>
        <v>1904610</v>
      </c>
      <c r="U78" s="10">
        <v>975000</v>
      </c>
      <c r="V78" s="10">
        <v>929610</v>
      </c>
      <c r="W78" s="10"/>
      <c r="X78" s="2" t="e">
        <f t="shared" si="5"/>
        <v>#DIV/0!</v>
      </c>
      <c r="Y78" s="64" t="e">
        <f t="shared" si="9"/>
        <v>#DIV/0!</v>
      </c>
      <c r="Z78" s="6">
        <v>44621</v>
      </c>
      <c r="AA78" s="6">
        <v>44713</v>
      </c>
      <c r="AB78" s="6"/>
      <c r="AC78" s="9" t="s">
        <v>66</v>
      </c>
    </row>
    <row r="79" spans="1:29" ht="75" customHeight="1" x14ac:dyDescent="0.25">
      <c r="A79" s="4" t="s">
        <v>364</v>
      </c>
      <c r="B79" s="5" t="s">
        <v>365</v>
      </c>
      <c r="C79" s="6">
        <v>44547</v>
      </c>
      <c r="D79" s="37">
        <v>1416</v>
      </c>
      <c r="E79" s="5" t="s">
        <v>971</v>
      </c>
      <c r="F79" s="8" t="s">
        <v>970</v>
      </c>
      <c r="G79" s="6">
        <v>44586</v>
      </c>
      <c r="H79" s="5" t="s">
        <v>967</v>
      </c>
      <c r="I79" s="9" t="s">
        <v>115</v>
      </c>
      <c r="J79" s="9" t="s">
        <v>366</v>
      </c>
      <c r="K79" s="10">
        <v>575713440</v>
      </c>
      <c r="L79" s="36">
        <f t="shared" si="10"/>
        <v>575713440</v>
      </c>
      <c r="M79" s="36">
        <f t="shared" si="10"/>
        <v>575713440</v>
      </c>
      <c r="N79" s="9" t="s">
        <v>64</v>
      </c>
      <c r="O79" s="9" t="s">
        <v>74</v>
      </c>
      <c r="P79" s="68" t="s">
        <v>24</v>
      </c>
      <c r="Q79" s="9"/>
      <c r="R79" s="36">
        <f>K79/T79</f>
        <v>6006.4</v>
      </c>
      <c r="S79" s="1">
        <f t="shared" si="8"/>
        <v>0</v>
      </c>
      <c r="T79" s="10">
        <f t="shared" si="11"/>
        <v>95850</v>
      </c>
      <c r="U79" s="10">
        <v>95850</v>
      </c>
      <c r="V79" s="10"/>
      <c r="W79" s="10"/>
      <c r="X79" s="2" t="e">
        <f t="shared" si="5"/>
        <v>#DIV/0!</v>
      </c>
      <c r="Y79" s="64" t="e">
        <f t="shared" si="9"/>
        <v>#DIV/0!</v>
      </c>
      <c r="Z79" s="6">
        <v>44652</v>
      </c>
      <c r="AA79" s="6"/>
      <c r="AB79" s="6"/>
      <c r="AC79" s="9" t="s">
        <v>66</v>
      </c>
    </row>
    <row r="80" spans="1:29" ht="47.25" customHeight="1" x14ac:dyDescent="0.25">
      <c r="A80" s="4" t="s">
        <v>367</v>
      </c>
      <c r="B80" s="5" t="s">
        <v>368</v>
      </c>
      <c r="C80" s="6">
        <v>44551</v>
      </c>
      <c r="D80" s="37">
        <v>1416</v>
      </c>
      <c r="E80" s="5" t="s">
        <v>1350</v>
      </c>
      <c r="F80" s="8" t="s">
        <v>688</v>
      </c>
      <c r="G80" s="6">
        <v>44580</v>
      </c>
      <c r="H80" s="5" t="s">
        <v>689</v>
      </c>
      <c r="I80" s="9" t="s">
        <v>76</v>
      </c>
      <c r="J80" s="9" t="s">
        <v>369</v>
      </c>
      <c r="K80" s="10">
        <v>298714500</v>
      </c>
      <c r="L80" s="36">
        <f t="shared" si="10"/>
        <v>298714500</v>
      </c>
      <c r="M80" s="36">
        <f t="shared" si="10"/>
        <v>298714500</v>
      </c>
      <c r="N80" s="9" t="s">
        <v>606</v>
      </c>
      <c r="O80" s="9" t="s">
        <v>75</v>
      </c>
      <c r="P80" s="68" t="s">
        <v>22</v>
      </c>
      <c r="Q80" s="9"/>
      <c r="R80" s="36">
        <f>K80/T80</f>
        <v>13.05</v>
      </c>
      <c r="S80" s="1">
        <f t="shared" si="8"/>
        <v>0</v>
      </c>
      <c r="T80" s="10">
        <f t="shared" si="11"/>
        <v>22890000</v>
      </c>
      <c r="U80" s="10">
        <v>20995500</v>
      </c>
      <c r="V80" s="10">
        <v>1894500</v>
      </c>
      <c r="W80" s="10"/>
      <c r="X80" s="2" t="e">
        <f t="shared" si="5"/>
        <v>#DIV/0!</v>
      </c>
      <c r="Y80" s="64" t="e">
        <f t="shared" si="9"/>
        <v>#DIV/0!</v>
      </c>
      <c r="Z80" s="6">
        <v>44621</v>
      </c>
      <c r="AA80" s="6">
        <v>44682</v>
      </c>
      <c r="AB80" s="6"/>
      <c r="AC80" s="9" t="s">
        <v>66</v>
      </c>
    </row>
    <row r="81" spans="1:29" ht="47.25" customHeight="1" x14ac:dyDescent="0.25">
      <c r="A81" s="4" t="s">
        <v>370</v>
      </c>
      <c r="B81" s="5" t="s">
        <v>371</v>
      </c>
      <c r="C81" s="6">
        <v>44551</v>
      </c>
      <c r="D81" s="37">
        <v>1416</v>
      </c>
      <c r="E81" s="5" t="s">
        <v>1104</v>
      </c>
      <c r="F81" s="8" t="s">
        <v>1103</v>
      </c>
      <c r="G81" s="6">
        <v>44592</v>
      </c>
      <c r="H81" s="5" t="s">
        <v>1105</v>
      </c>
      <c r="I81" s="9" t="s">
        <v>72</v>
      </c>
      <c r="J81" s="9" t="s">
        <v>372</v>
      </c>
      <c r="K81" s="10">
        <v>700032942</v>
      </c>
      <c r="L81" s="36">
        <f t="shared" si="10"/>
        <v>700032942</v>
      </c>
      <c r="M81" s="36">
        <f t="shared" si="10"/>
        <v>700032942</v>
      </c>
      <c r="N81" s="9" t="s">
        <v>1108</v>
      </c>
      <c r="O81" s="9" t="s">
        <v>631</v>
      </c>
      <c r="P81" s="68" t="s">
        <v>41</v>
      </c>
      <c r="Q81" s="9"/>
      <c r="R81" s="36">
        <f>K81/T81</f>
        <v>936.9</v>
      </c>
      <c r="S81" s="1">
        <f t="shared" si="8"/>
        <v>0</v>
      </c>
      <c r="T81" s="10">
        <f t="shared" si="11"/>
        <v>747180</v>
      </c>
      <c r="U81" s="10">
        <v>747180</v>
      </c>
      <c r="V81" s="10"/>
      <c r="W81" s="10"/>
      <c r="X81" s="2" t="e">
        <f t="shared" si="5"/>
        <v>#DIV/0!</v>
      </c>
      <c r="Y81" s="64" t="e">
        <f t="shared" si="9"/>
        <v>#DIV/0!</v>
      </c>
      <c r="Z81" s="6">
        <v>44607</v>
      </c>
      <c r="AA81" s="6"/>
      <c r="AB81" s="6"/>
      <c r="AC81" s="9" t="s">
        <v>1489</v>
      </c>
    </row>
    <row r="82" spans="1:29" ht="75" customHeight="1" x14ac:dyDescent="0.25">
      <c r="A82" s="4" t="s">
        <v>373</v>
      </c>
      <c r="B82" s="5" t="s">
        <v>374</v>
      </c>
      <c r="C82" s="6">
        <v>44551</v>
      </c>
      <c r="D82" s="37">
        <v>1416</v>
      </c>
      <c r="E82" s="5" t="s">
        <v>741</v>
      </c>
      <c r="F82" s="8" t="s">
        <v>740</v>
      </c>
      <c r="G82" s="6">
        <v>44579</v>
      </c>
      <c r="H82" s="5" t="s">
        <v>651</v>
      </c>
      <c r="I82" s="9" t="s">
        <v>585</v>
      </c>
      <c r="J82" s="9" t="s">
        <v>375</v>
      </c>
      <c r="K82" s="10">
        <v>34084800</v>
      </c>
      <c r="L82" s="36">
        <f t="shared" si="10"/>
        <v>34084800</v>
      </c>
      <c r="M82" s="36">
        <f t="shared" si="10"/>
        <v>34084800</v>
      </c>
      <c r="N82" s="9" t="s">
        <v>652</v>
      </c>
      <c r="O82" s="9" t="s">
        <v>653</v>
      </c>
      <c r="P82" s="68" t="s">
        <v>41</v>
      </c>
      <c r="Q82" s="9"/>
      <c r="R82" s="36">
        <f>K82/T82</f>
        <v>24</v>
      </c>
      <c r="S82" s="1">
        <f t="shared" si="8"/>
        <v>0</v>
      </c>
      <c r="T82" s="10">
        <f t="shared" si="11"/>
        <v>1420200</v>
      </c>
      <c r="U82" s="10">
        <v>1420200</v>
      </c>
      <c r="V82" s="10"/>
      <c r="W82" s="10"/>
      <c r="X82" s="2" t="e">
        <f t="shared" si="5"/>
        <v>#DIV/0!</v>
      </c>
      <c r="Y82" s="64" t="e">
        <f t="shared" si="9"/>
        <v>#DIV/0!</v>
      </c>
      <c r="Z82" s="6">
        <v>44743</v>
      </c>
      <c r="AA82" s="6"/>
      <c r="AB82" s="6"/>
      <c r="AC82" s="9" t="s">
        <v>66</v>
      </c>
    </row>
    <row r="83" spans="1:29" ht="110.25" customHeight="1" x14ac:dyDescent="0.25">
      <c r="A83" s="4" t="s">
        <v>376</v>
      </c>
      <c r="B83" s="5" t="s">
        <v>377</v>
      </c>
      <c r="C83" s="6">
        <v>44551</v>
      </c>
      <c r="D83" s="37">
        <v>1416</v>
      </c>
      <c r="E83" s="5"/>
      <c r="F83" s="8" t="s">
        <v>1109</v>
      </c>
      <c r="G83" s="6">
        <v>44600</v>
      </c>
      <c r="H83" s="5" t="s">
        <v>1106</v>
      </c>
      <c r="I83" s="9" t="s">
        <v>76</v>
      </c>
      <c r="J83" s="9" t="s">
        <v>378</v>
      </c>
      <c r="K83" s="10">
        <v>954975797.10000002</v>
      </c>
      <c r="L83" s="36">
        <f t="shared" si="10"/>
        <v>954975797.10000002</v>
      </c>
      <c r="M83" s="36">
        <f t="shared" si="10"/>
        <v>954975797.10000002</v>
      </c>
      <c r="N83" s="9" t="s">
        <v>1110</v>
      </c>
      <c r="O83" s="9" t="s">
        <v>126</v>
      </c>
      <c r="P83" s="68" t="s">
        <v>24</v>
      </c>
      <c r="Q83" s="9"/>
      <c r="R83" s="36">
        <f>K83/T83</f>
        <v>9102.81</v>
      </c>
      <c r="S83" s="1">
        <f t="shared" si="8"/>
        <v>0</v>
      </c>
      <c r="T83" s="10">
        <f t="shared" si="11"/>
        <v>104910</v>
      </c>
      <c r="U83" s="10">
        <v>62790</v>
      </c>
      <c r="V83" s="10">
        <v>42120</v>
      </c>
      <c r="W83" s="10"/>
      <c r="X83" s="2" t="e">
        <f t="shared" si="5"/>
        <v>#DIV/0!</v>
      </c>
      <c r="Y83" s="64" t="e">
        <f t="shared" si="9"/>
        <v>#DIV/0!</v>
      </c>
      <c r="Z83" s="6">
        <v>44635</v>
      </c>
      <c r="AA83" s="6">
        <v>44682</v>
      </c>
      <c r="AB83" s="6"/>
      <c r="AC83" s="9" t="s">
        <v>66</v>
      </c>
    </row>
    <row r="84" spans="1:29" ht="75" customHeight="1" x14ac:dyDescent="0.25">
      <c r="A84" s="4" t="s">
        <v>379</v>
      </c>
      <c r="B84" s="5" t="s">
        <v>380</v>
      </c>
      <c r="C84" s="6">
        <v>44551</v>
      </c>
      <c r="D84" s="37">
        <v>1416</v>
      </c>
      <c r="E84" s="5"/>
      <c r="F84" s="8" t="s">
        <v>1111</v>
      </c>
      <c r="G84" s="6">
        <v>44600</v>
      </c>
      <c r="H84" s="5" t="s">
        <v>1107</v>
      </c>
      <c r="I84" s="9" t="s">
        <v>76</v>
      </c>
      <c r="J84" s="9" t="s">
        <v>378</v>
      </c>
      <c r="K84" s="10">
        <v>915105489.29999995</v>
      </c>
      <c r="L84" s="36">
        <f t="shared" si="10"/>
        <v>915105489.29999995</v>
      </c>
      <c r="M84" s="36">
        <f t="shared" si="10"/>
        <v>915105489.29999995</v>
      </c>
      <c r="N84" s="9" t="s">
        <v>1110</v>
      </c>
      <c r="O84" s="9" t="s">
        <v>126</v>
      </c>
      <c r="P84" s="68" t="s">
        <v>24</v>
      </c>
      <c r="Q84" s="9"/>
      <c r="R84" s="36">
        <f>K84/T84</f>
        <v>9102.81</v>
      </c>
      <c r="S84" s="1">
        <f t="shared" si="8"/>
        <v>0</v>
      </c>
      <c r="T84" s="10">
        <f t="shared" si="11"/>
        <v>100530</v>
      </c>
      <c r="U84" s="10">
        <v>60120</v>
      </c>
      <c r="V84" s="10">
        <v>40410</v>
      </c>
      <c r="W84" s="10"/>
      <c r="X84" s="2" t="e">
        <f t="shared" si="5"/>
        <v>#DIV/0!</v>
      </c>
      <c r="Y84" s="64" t="e">
        <f t="shared" si="9"/>
        <v>#DIV/0!</v>
      </c>
      <c r="Z84" s="6">
        <v>44635</v>
      </c>
      <c r="AA84" s="6">
        <v>44682</v>
      </c>
      <c r="AB84" s="6"/>
      <c r="AC84" s="9" t="s">
        <v>66</v>
      </c>
    </row>
    <row r="85" spans="1:29" ht="157.5" customHeight="1" x14ac:dyDescent="0.25">
      <c r="A85" s="4" t="s">
        <v>381</v>
      </c>
      <c r="B85" s="5" t="s">
        <v>382</v>
      </c>
      <c r="C85" s="6">
        <v>44551</v>
      </c>
      <c r="D85" s="37">
        <v>1416</v>
      </c>
      <c r="E85" s="5" t="s">
        <v>750</v>
      </c>
      <c r="F85" s="8" t="s">
        <v>749</v>
      </c>
      <c r="G85" s="6">
        <v>44574</v>
      </c>
      <c r="H85" s="5" t="s">
        <v>751</v>
      </c>
      <c r="I85" s="9" t="s">
        <v>72</v>
      </c>
      <c r="J85" s="9" t="s">
        <v>383</v>
      </c>
      <c r="K85" s="10">
        <v>9666990</v>
      </c>
      <c r="L85" s="36">
        <f t="shared" ref="L85:M100" si="12">K85</f>
        <v>9666990</v>
      </c>
      <c r="M85" s="36">
        <f t="shared" si="12"/>
        <v>9666990</v>
      </c>
      <c r="N85" s="9" t="s">
        <v>666</v>
      </c>
      <c r="O85" s="9" t="s">
        <v>74</v>
      </c>
      <c r="P85" s="68" t="s">
        <v>24</v>
      </c>
      <c r="Q85" s="9"/>
      <c r="R85" s="36">
        <f>K85/T85</f>
        <v>8592.8799999999992</v>
      </c>
      <c r="S85" s="1">
        <f t="shared" si="8"/>
        <v>0</v>
      </c>
      <c r="T85" s="10">
        <f t="shared" si="11"/>
        <v>1125</v>
      </c>
      <c r="U85" s="10">
        <v>1125</v>
      </c>
      <c r="V85" s="10"/>
      <c r="W85" s="10"/>
      <c r="X85" s="2" t="e">
        <f t="shared" si="5"/>
        <v>#DIV/0!</v>
      </c>
      <c r="Y85" s="64" t="e">
        <f t="shared" si="9"/>
        <v>#DIV/0!</v>
      </c>
      <c r="Z85" s="6">
        <v>44652</v>
      </c>
      <c r="AA85" s="6"/>
      <c r="AB85" s="6"/>
      <c r="AC85" s="9" t="s">
        <v>1489</v>
      </c>
    </row>
    <row r="86" spans="1:29" ht="157.5" customHeight="1" x14ac:dyDescent="0.25">
      <c r="A86" s="4" t="s">
        <v>384</v>
      </c>
      <c r="B86" s="5" t="s">
        <v>385</v>
      </c>
      <c r="C86" s="6">
        <v>44551</v>
      </c>
      <c r="D86" s="37">
        <v>1416</v>
      </c>
      <c r="E86" s="5" t="s">
        <v>743</v>
      </c>
      <c r="F86" s="8" t="s">
        <v>742</v>
      </c>
      <c r="G86" s="6">
        <v>44610</v>
      </c>
      <c r="H86" s="5" t="s">
        <v>659</v>
      </c>
      <c r="I86" s="9" t="s">
        <v>585</v>
      </c>
      <c r="J86" s="9" t="s">
        <v>386</v>
      </c>
      <c r="K86" s="10">
        <v>18251805</v>
      </c>
      <c r="L86" s="36">
        <f t="shared" si="12"/>
        <v>18251805</v>
      </c>
      <c r="M86" s="36">
        <f t="shared" si="12"/>
        <v>18251805</v>
      </c>
      <c r="N86" s="9" t="s">
        <v>652</v>
      </c>
      <c r="O86" s="9" t="s">
        <v>653</v>
      </c>
      <c r="P86" s="68" t="s">
        <v>41</v>
      </c>
      <c r="Q86" s="9"/>
      <c r="R86" s="36">
        <f>K86/T86</f>
        <v>41.91</v>
      </c>
      <c r="S86" s="1">
        <f t="shared" si="8"/>
        <v>0</v>
      </c>
      <c r="T86" s="10">
        <f t="shared" si="11"/>
        <v>435500</v>
      </c>
      <c r="U86" s="10">
        <v>435500</v>
      </c>
      <c r="V86" s="10"/>
      <c r="W86" s="10"/>
      <c r="X86" s="2" t="e">
        <f t="shared" si="5"/>
        <v>#DIV/0!</v>
      </c>
      <c r="Y86" s="64" t="e">
        <f t="shared" si="9"/>
        <v>#DIV/0!</v>
      </c>
      <c r="Z86" s="6">
        <v>44743</v>
      </c>
      <c r="AA86" s="6"/>
      <c r="AB86" s="6"/>
      <c r="AC86" s="9" t="s">
        <v>66</v>
      </c>
    </row>
    <row r="87" spans="1:29" ht="63" customHeight="1" x14ac:dyDescent="0.25">
      <c r="A87" s="4" t="s">
        <v>405</v>
      </c>
      <c r="B87" s="5" t="s">
        <v>404</v>
      </c>
      <c r="C87" s="6">
        <v>44551</v>
      </c>
      <c r="D87" s="37">
        <v>1416</v>
      </c>
      <c r="E87" s="5" t="s">
        <v>745</v>
      </c>
      <c r="F87" s="8" t="s">
        <v>744</v>
      </c>
      <c r="G87" s="6">
        <v>44579</v>
      </c>
      <c r="H87" s="5" t="s">
        <v>654</v>
      </c>
      <c r="I87" s="9" t="s">
        <v>585</v>
      </c>
      <c r="J87" s="9" t="s">
        <v>403</v>
      </c>
      <c r="K87" s="10">
        <v>46200750</v>
      </c>
      <c r="L87" s="36">
        <f t="shared" si="12"/>
        <v>46200750</v>
      </c>
      <c r="M87" s="36">
        <f t="shared" si="12"/>
        <v>46200750</v>
      </c>
      <c r="N87" s="9" t="s">
        <v>655</v>
      </c>
      <c r="O87" s="9" t="s">
        <v>656</v>
      </c>
      <c r="P87" s="68" t="s">
        <v>33</v>
      </c>
      <c r="Q87" s="9"/>
      <c r="R87" s="36">
        <f>K87/T87</f>
        <v>15</v>
      </c>
      <c r="S87" s="1">
        <f t="shared" si="8"/>
        <v>0</v>
      </c>
      <c r="T87" s="10">
        <f t="shared" si="11"/>
        <v>3080050</v>
      </c>
      <c r="U87" s="10">
        <v>3080050</v>
      </c>
      <c r="V87" s="10"/>
      <c r="W87" s="10"/>
      <c r="X87" s="2" t="e">
        <f t="shared" si="5"/>
        <v>#DIV/0!</v>
      </c>
      <c r="Y87" s="64" t="e">
        <f t="shared" si="9"/>
        <v>#DIV/0!</v>
      </c>
      <c r="Z87" s="6">
        <v>44743</v>
      </c>
      <c r="AA87" s="6"/>
      <c r="AB87" s="6"/>
      <c r="AC87" s="9" t="s">
        <v>66</v>
      </c>
    </row>
    <row r="88" spans="1:29" ht="75" customHeight="1" x14ac:dyDescent="0.25">
      <c r="A88" s="4" t="s">
        <v>408</v>
      </c>
      <c r="B88" s="5" t="s">
        <v>406</v>
      </c>
      <c r="C88" s="6">
        <v>44551</v>
      </c>
      <c r="D88" s="37">
        <v>1416</v>
      </c>
      <c r="E88" s="5"/>
      <c r="F88" s="8" t="s">
        <v>804</v>
      </c>
      <c r="G88" s="6">
        <v>44585</v>
      </c>
      <c r="H88" s="5" t="s">
        <v>805</v>
      </c>
      <c r="I88" s="9" t="s">
        <v>72</v>
      </c>
      <c r="J88" s="9" t="s">
        <v>407</v>
      </c>
      <c r="K88" s="10">
        <v>8257408.5</v>
      </c>
      <c r="L88" s="36">
        <f t="shared" si="12"/>
        <v>8257408.5</v>
      </c>
      <c r="M88" s="36">
        <f t="shared" si="12"/>
        <v>8257408.5</v>
      </c>
      <c r="N88" s="9" t="s">
        <v>806</v>
      </c>
      <c r="O88" s="9" t="s">
        <v>807</v>
      </c>
      <c r="P88" s="68" t="s">
        <v>24</v>
      </c>
      <c r="Q88" s="9"/>
      <c r="R88" s="36">
        <f>K88/T88</f>
        <v>63.69</v>
      </c>
      <c r="S88" s="1">
        <f t="shared" si="8"/>
        <v>0</v>
      </c>
      <c r="T88" s="10">
        <f t="shared" si="11"/>
        <v>129650</v>
      </c>
      <c r="U88" s="10">
        <v>129650</v>
      </c>
      <c r="V88" s="10"/>
      <c r="W88" s="10"/>
      <c r="X88" s="2" t="e">
        <f t="shared" si="5"/>
        <v>#DIV/0!</v>
      </c>
      <c r="Y88" s="64" t="e">
        <f t="shared" si="9"/>
        <v>#DIV/0!</v>
      </c>
      <c r="Z88" s="6">
        <v>44621</v>
      </c>
      <c r="AA88" s="6"/>
      <c r="AB88" s="6"/>
      <c r="AC88" s="9" t="s">
        <v>1489</v>
      </c>
    </row>
    <row r="89" spans="1:29" ht="63" customHeight="1" x14ac:dyDescent="0.25">
      <c r="A89" s="4" t="s">
        <v>410</v>
      </c>
      <c r="B89" s="5" t="s">
        <v>411</v>
      </c>
      <c r="C89" s="6">
        <v>44551</v>
      </c>
      <c r="D89" s="37">
        <v>1416</v>
      </c>
      <c r="E89" s="5" t="s">
        <v>604</v>
      </c>
      <c r="F89" s="9" t="s">
        <v>604</v>
      </c>
      <c r="G89" s="6" t="s">
        <v>604</v>
      </c>
      <c r="H89" s="5" t="s">
        <v>604</v>
      </c>
      <c r="I89" s="9" t="s">
        <v>604</v>
      </c>
      <c r="J89" s="9" t="s">
        <v>409</v>
      </c>
      <c r="K89" s="10" t="s">
        <v>604</v>
      </c>
      <c r="L89" s="36" t="str">
        <f t="shared" si="12"/>
        <v>нет заявок</v>
      </c>
      <c r="M89" s="36" t="str">
        <f t="shared" si="12"/>
        <v>нет заявок</v>
      </c>
      <c r="N89" s="9" t="s">
        <v>604</v>
      </c>
      <c r="O89" s="9" t="s">
        <v>604</v>
      </c>
      <c r="P89" s="68" t="s">
        <v>24</v>
      </c>
      <c r="Q89" s="9"/>
      <c r="R89" s="36" t="e">
        <f>K89/T89</f>
        <v>#VALUE!</v>
      </c>
      <c r="S89" s="1" t="e">
        <f t="shared" si="8"/>
        <v>#VALUE!</v>
      </c>
      <c r="T89" s="10" t="e">
        <f t="shared" si="11"/>
        <v>#VALUE!</v>
      </c>
      <c r="U89" s="10">
        <v>2167.1999999999998</v>
      </c>
      <c r="V89" s="10" t="s">
        <v>604</v>
      </c>
      <c r="W89" s="10" t="s">
        <v>604</v>
      </c>
      <c r="X89" s="2" t="e">
        <f t="shared" si="5"/>
        <v>#VALUE!</v>
      </c>
      <c r="Y89" s="64" t="e">
        <f t="shared" si="9"/>
        <v>#VALUE!</v>
      </c>
      <c r="Z89" s="6">
        <v>44652</v>
      </c>
      <c r="AA89" s="6" t="s">
        <v>604</v>
      </c>
      <c r="AB89" s="6" t="s">
        <v>604</v>
      </c>
      <c r="AC89" s="9" t="s">
        <v>604</v>
      </c>
    </row>
    <row r="90" spans="1:29" ht="63" customHeight="1" x14ac:dyDescent="0.25">
      <c r="A90" s="4" t="s">
        <v>414</v>
      </c>
      <c r="B90" s="5" t="s">
        <v>413</v>
      </c>
      <c r="C90" s="6">
        <v>44551</v>
      </c>
      <c r="D90" s="37">
        <v>1416</v>
      </c>
      <c r="E90" s="5"/>
      <c r="F90" s="8" t="s">
        <v>690</v>
      </c>
      <c r="G90" s="6">
        <v>44580</v>
      </c>
      <c r="H90" s="5" t="s">
        <v>691</v>
      </c>
      <c r="I90" s="9" t="s">
        <v>76</v>
      </c>
      <c r="J90" s="9" t="s">
        <v>412</v>
      </c>
      <c r="K90" s="10">
        <v>63144928</v>
      </c>
      <c r="L90" s="36">
        <f t="shared" si="12"/>
        <v>63144928</v>
      </c>
      <c r="M90" s="36">
        <f t="shared" si="12"/>
        <v>63144928</v>
      </c>
      <c r="N90" s="9" t="s">
        <v>692</v>
      </c>
      <c r="O90" s="9" t="s">
        <v>126</v>
      </c>
      <c r="P90" s="68" t="s">
        <v>24</v>
      </c>
      <c r="Q90" s="9"/>
      <c r="R90" s="36">
        <f>K90/T90</f>
        <v>2013.55</v>
      </c>
      <c r="S90" s="1">
        <f t="shared" si="8"/>
        <v>0</v>
      </c>
      <c r="T90" s="10">
        <f t="shared" si="11"/>
        <v>31360</v>
      </c>
      <c r="U90" s="10">
        <v>31360</v>
      </c>
      <c r="V90" s="10"/>
      <c r="W90" s="10"/>
      <c r="X90" s="2" t="e">
        <f t="shared" si="5"/>
        <v>#DIV/0!</v>
      </c>
      <c r="Y90" s="64" t="e">
        <f t="shared" si="9"/>
        <v>#DIV/0!</v>
      </c>
      <c r="Z90" s="6">
        <v>44713</v>
      </c>
      <c r="AA90" s="6"/>
      <c r="AB90" s="6"/>
      <c r="AC90" s="9" t="s">
        <v>66</v>
      </c>
    </row>
    <row r="91" spans="1:29" ht="63" customHeight="1" x14ac:dyDescent="0.25">
      <c r="A91" s="4" t="s">
        <v>416</v>
      </c>
      <c r="B91" s="5" t="s">
        <v>417</v>
      </c>
      <c r="C91" s="6">
        <v>44551</v>
      </c>
      <c r="D91" s="37">
        <v>1416</v>
      </c>
      <c r="E91" s="5"/>
      <c r="F91" s="8" t="s">
        <v>693</v>
      </c>
      <c r="G91" s="6">
        <v>44580</v>
      </c>
      <c r="H91" s="5" t="s">
        <v>694</v>
      </c>
      <c r="I91" s="9" t="s">
        <v>76</v>
      </c>
      <c r="J91" s="9" t="s">
        <v>415</v>
      </c>
      <c r="K91" s="10">
        <v>188799337.59999999</v>
      </c>
      <c r="L91" s="36">
        <f t="shared" si="12"/>
        <v>188799337.59999999</v>
      </c>
      <c r="M91" s="36">
        <f t="shared" si="12"/>
        <v>188799337.59999999</v>
      </c>
      <c r="N91" s="9" t="s">
        <v>695</v>
      </c>
      <c r="O91" s="9" t="s">
        <v>74</v>
      </c>
      <c r="P91" s="68" t="s">
        <v>50</v>
      </c>
      <c r="Q91" s="9"/>
      <c r="R91" s="36">
        <f>K91/T91</f>
        <v>136.9</v>
      </c>
      <c r="S91" s="1">
        <f t="shared" si="8"/>
        <v>0</v>
      </c>
      <c r="T91" s="10">
        <f t="shared" si="11"/>
        <v>1379104</v>
      </c>
      <c r="U91" s="10">
        <v>975000</v>
      </c>
      <c r="V91" s="10">
        <v>404104</v>
      </c>
      <c r="W91" s="10"/>
      <c r="X91" s="2" t="e">
        <f t="shared" si="5"/>
        <v>#DIV/0!</v>
      </c>
      <c r="Y91" s="64" t="e">
        <f t="shared" si="9"/>
        <v>#DIV/0!</v>
      </c>
      <c r="Z91" s="6">
        <v>44621</v>
      </c>
      <c r="AA91" s="6">
        <v>44835</v>
      </c>
      <c r="AB91" s="6"/>
      <c r="AC91" s="9" t="s">
        <v>66</v>
      </c>
    </row>
    <row r="92" spans="1:29" ht="63" customHeight="1" x14ac:dyDescent="0.25">
      <c r="A92" s="4" t="s">
        <v>419</v>
      </c>
      <c r="B92" s="5" t="s">
        <v>420</v>
      </c>
      <c r="C92" s="6">
        <v>44551</v>
      </c>
      <c r="D92" s="37">
        <v>1416</v>
      </c>
      <c r="E92" s="5" t="s">
        <v>675</v>
      </c>
      <c r="F92" s="8" t="s">
        <v>674</v>
      </c>
      <c r="G92" s="6">
        <v>44574</v>
      </c>
      <c r="H92" s="5" t="s">
        <v>676</v>
      </c>
      <c r="I92" s="9" t="s">
        <v>72</v>
      </c>
      <c r="J92" s="9" t="s">
        <v>418</v>
      </c>
      <c r="K92" s="10">
        <v>392730</v>
      </c>
      <c r="L92" s="36">
        <f t="shared" si="12"/>
        <v>392730</v>
      </c>
      <c r="M92" s="36">
        <f t="shared" si="12"/>
        <v>392730</v>
      </c>
      <c r="N92" s="9" t="s">
        <v>666</v>
      </c>
      <c r="O92" s="9" t="s">
        <v>667</v>
      </c>
      <c r="P92" s="68" t="s">
        <v>50</v>
      </c>
      <c r="Q92" s="9"/>
      <c r="R92" s="36">
        <f>K92/T92</f>
        <v>251.75</v>
      </c>
      <c r="S92" s="1">
        <f t="shared" si="8"/>
        <v>0</v>
      </c>
      <c r="T92" s="10">
        <f t="shared" si="11"/>
        <v>1560</v>
      </c>
      <c r="U92" s="10">
        <v>1560</v>
      </c>
      <c r="V92" s="10"/>
      <c r="W92" s="10"/>
      <c r="X92" s="2" t="e">
        <f t="shared" ref="X92:X124" si="13">T92/Q92</f>
        <v>#DIV/0!</v>
      </c>
      <c r="Y92" s="64" t="e">
        <f t="shared" si="9"/>
        <v>#DIV/0!</v>
      </c>
      <c r="Z92" s="6">
        <v>44652</v>
      </c>
      <c r="AA92" s="6"/>
      <c r="AB92" s="6"/>
      <c r="AC92" s="9" t="s">
        <v>1489</v>
      </c>
    </row>
    <row r="93" spans="1:29" ht="94.5" customHeight="1" x14ac:dyDescent="0.25">
      <c r="A93" s="4" t="s">
        <v>423</v>
      </c>
      <c r="B93" s="5" t="s">
        <v>422</v>
      </c>
      <c r="C93" s="6">
        <v>44552</v>
      </c>
      <c r="D93" s="37">
        <v>1416</v>
      </c>
      <c r="E93" s="5" t="s">
        <v>1348</v>
      </c>
      <c r="F93" s="8" t="s">
        <v>984</v>
      </c>
      <c r="G93" s="6">
        <v>44589</v>
      </c>
      <c r="H93" s="5" t="s">
        <v>987</v>
      </c>
      <c r="I93" s="9" t="s">
        <v>72</v>
      </c>
      <c r="J93" s="9" t="s">
        <v>421</v>
      </c>
      <c r="K93" s="10">
        <v>206400287</v>
      </c>
      <c r="L93" s="36">
        <f t="shared" si="12"/>
        <v>206400287</v>
      </c>
      <c r="M93" s="36">
        <f t="shared" si="12"/>
        <v>206400287</v>
      </c>
      <c r="N93" s="9" t="s">
        <v>975</v>
      </c>
      <c r="O93" s="9" t="s">
        <v>976</v>
      </c>
      <c r="P93" s="68" t="s">
        <v>33</v>
      </c>
      <c r="Q93" s="9"/>
      <c r="R93" s="36">
        <f>K93/T93</f>
        <v>60.79</v>
      </c>
      <c r="S93" s="1">
        <f t="shared" si="8"/>
        <v>0</v>
      </c>
      <c r="T93" s="10">
        <f t="shared" si="11"/>
        <v>3395300</v>
      </c>
      <c r="U93" s="10">
        <v>3395300</v>
      </c>
      <c r="V93" s="10"/>
      <c r="W93" s="10"/>
      <c r="X93" s="2" t="e">
        <f t="shared" si="13"/>
        <v>#DIV/0!</v>
      </c>
      <c r="Y93" s="64" t="e">
        <f t="shared" si="9"/>
        <v>#DIV/0!</v>
      </c>
      <c r="Z93" s="6">
        <v>44743</v>
      </c>
      <c r="AA93" s="6"/>
      <c r="AB93" s="6"/>
      <c r="AC93" s="9" t="s">
        <v>66</v>
      </c>
    </row>
    <row r="94" spans="1:29" ht="78.75" customHeight="1" x14ac:dyDescent="0.25">
      <c r="A94" s="4" t="s">
        <v>425</v>
      </c>
      <c r="B94" s="5" t="s">
        <v>791</v>
      </c>
      <c r="C94" s="6">
        <v>44552</v>
      </c>
      <c r="D94" s="37">
        <v>1416</v>
      </c>
      <c r="E94" s="5" t="s">
        <v>973</v>
      </c>
      <c r="F94" s="8" t="s">
        <v>972</v>
      </c>
      <c r="G94" s="6">
        <v>44587</v>
      </c>
      <c r="H94" s="5" t="s">
        <v>974</v>
      </c>
      <c r="I94" s="9" t="s">
        <v>72</v>
      </c>
      <c r="J94" s="9" t="s">
        <v>424</v>
      </c>
      <c r="K94" s="10">
        <v>52805819.32</v>
      </c>
      <c r="L94" s="36">
        <f t="shared" si="12"/>
        <v>52805819.32</v>
      </c>
      <c r="M94" s="36">
        <f t="shared" si="12"/>
        <v>52805819.32</v>
      </c>
      <c r="N94" s="9" t="s">
        <v>975</v>
      </c>
      <c r="O94" s="9" t="s">
        <v>976</v>
      </c>
      <c r="P94" s="68" t="s">
        <v>33</v>
      </c>
      <c r="Q94" s="9"/>
      <c r="R94" s="36">
        <f>K94/T94</f>
        <v>24.28</v>
      </c>
      <c r="S94" s="1">
        <f t="shared" si="8"/>
        <v>0</v>
      </c>
      <c r="T94" s="10">
        <f t="shared" si="11"/>
        <v>2174869</v>
      </c>
      <c r="U94" s="10">
        <v>2174869</v>
      </c>
      <c r="V94" s="10"/>
      <c r="W94" s="10"/>
      <c r="X94" s="2" t="e">
        <f t="shared" si="13"/>
        <v>#DIV/0!</v>
      </c>
      <c r="Y94" s="64" t="e">
        <f t="shared" si="9"/>
        <v>#DIV/0!</v>
      </c>
      <c r="Z94" s="6">
        <v>44743</v>
      </c>
      <c r="AA94" s="6"/>
      <c r="AB94" s="6"/>
      <c r="AC94" s="9" t="s">
        <v>66</v>
      </c>
    </row>
    <row r="95" spans="1:29" ht="78.75" customHeight="1" x14ac:dyDescent="0.25">
      <c r="A95" s="4" t="s">
        <v>428</v>
      </c>
      <c r="B95" s="5" t="s">
        <v>427</v>
      </c>
      <c r="C95" s="6">
        <v>44552</v>
      </c>
      <c r="D95" s="37">
        <v>1416</v>
      </c>
      <c r="E95" s="5" t="s">
        <v>1850</v>
      </c>
      <c r="F95" s="8" t="s">
        <v>1849</v>
      </c>
      <c r="G95" s="6">
        <v>44600</v>
      </c>
      <c r="H95" s="5" t="s">
        <v>1136</v>
      </c>
      <c r="I95" s="9" t="s">
        <v>76</v>
      </c>
      <c r="J95" s="9" t="s">
        <v>426</v>
      </c>
      <c r="K95" s="10">
        <v>983649648.60000002</v>
      </c>
      <c r="L95" s="36">
        <f t="shared" si="12"/>
        <v>983649648.60000002</v>
      </c>
      <c r="M95" s="36">
        <f t="shared" si="12"/>
        <v>983649648.60000002</v>
      </c>
      <c r="N95" s="9" t="s">
        <v>1110</v>
      </c>
      <c r="O95" s="9" t="s">
        <v>126</v>
      </c>
      <c r="P95" s="68" t="s">
        <v>24</v>
      </c>
      <c r="Q95" s="9"/>
      <c r="R95" s="36">
        <f>K95/T95</f>
        <v>9102.81</v>
      </c>
      <c r="S95" s="1">
        <f t="shared" si="8"/>
        <v>0</v>
      </c>
      <c r="T95" s="10">
        <f t="shared" si="11"/>
        <v>108060</v>
      </c>
      <c r="U95" s="10">
        <v>64590</v>
      </c>
      <c r="V95" s="10">
        <v>43470</v>
      </c>
      <c r="W95" s="10"/>
      <c r="X95" s="2" t="e">
        <f t="shared" si="13"/>
        <v>#DIV/0!</v>
      </c>
      <c r="Y95" s="64" t="e">
        <f t="shared" si="9"/>
        <v>#DIV/0!</v>
      </c>
      <c r="Z95" s="6">
        <v>44635</v>
      </c>
      <c r="AA95" s="6">
        <v>44682</v>
      </c>
      <c r="AB95" s="6"/>
      <c r="AC95" s="9" t="s">
        <v>66</v>
      </c>
    </row>
    <row r="96" spans="1:29" ht="94.5" customHeight="1" x14ac:dyDescent="0.25">
      <c r="A96" s="4" t="s">
        <v>431</v>
      </c>
      <c r="B96" s="5" t="s">
        <v>430</v>
      </c>
      <c r="C96" s="6">
        <v>44552</v>
      </c>
      <c r="D96" s="37">
        <v>1416</v>
      </c>
      <c r="E96" s="5" t="s">
        <v>664</v>
      </c>
      <c r="F96" s="8" t="s">
        <v>663</v>
      </c>
      <c r="G96" s="6">
        <v>44574</v>
      </c>
      <c r="H96" s="5" t="s">
        <v>665</v>
      </c>
      <c r="I96" s="9" t="s">
        <v>72</v>
      </c>
      <c r="J96" s="9" t="s">
        <v>429</v>
      </c>
      <c r="K96" s="10">
        <v>7901943.5</v>
      </c>
      <c r="L96" s="36">
        <f t="shared" si="12"/>
        <v>7901943.5</v>
      </c>
      <c r="M96" s="36">
        <f t="shared" si="12"/>
        <v>7901943.5</v>
      </c>
      <c r="N96" s="9" t="s">
        <v>666</v>
      </c>
      <c r="O96" s="9" t="s">
        <v>667</v>
      </c>
      <c r="P96" s="68" t="s">
        <v>50</v>
      </c>
      <c r="Q96" s="9"/>
      <c r="R96" s="36">
        <f>K96/T96</f>
        <v>231.22</v>
      </c>
      <c r="S96" s="1">
        <f t="shared" si="8"/>
        <v>0</v>
      </c>
      <c r="T96" s="10">
        <f t="shared" si="11"/>
        <v>34175</v>
      </c>
      <c r="U96" s="10">
        <v>34175</v>
      </c>
      <c r="V96" s="10"/>
      <c r="W96" s="10"/>
      <c r="X96" s="2" t="e">
        <f t="shared" si="13"/>
        <v>#DIV/0!</v>
      </c>
      <c r="Y96" s="64" t="e">
        <f t="shared" si="9"/>
        <v>#DIV/0!</v>
      </c>
      <c r="Z96" s="6">
        <v>44652</v>
      </c>
      <c r="AA96" s="6"/>
      <c r="AB96" s="6"/>
      <c r="AC96" s="9" t="s">
        <v>1489</v>
      </c>
    </row>
    <row r="97" spans="1:29" ht="78.75" customHeight="1" x14ac:dyDescent="0.25">
      <c r="A97" s="4" t="s">
        <v>434</v>
      </c>
      <c r="B97" s="5" t="s">
        <v>433</v>
      </c>
      <c r="C97" s="6">
        <v>44552</v>
      </c>
      <c r="D97" s="37">
        <v>1416</v>
      </c>
      <c r="E97" s="5" t="s">
        <v>1852</v>
      </c>
      <c r="F97" s="8" t="s">
        <v>1851</v>
      </c>
      <c r="G97" s="6">
        <v>44600</v>
      </c>
      <c r="H97" s="5" t="s">
        <v>1141</v>
      </c>
      <c r="I97" s="9" t="s">
        <v>72</v>
      </c>
      <c r="J97" s="9" t="s">
        <v>432</v>
      </c>
      <c r="K97" s="10">
        <v>625437570</v>
      </c>
      <c r="L97" s="36">
        <f t="shared" si="12"/>
        <v>625437570</v>
      </c>
      <c r="M97" s="36">
        <f t="shared" si="12"/>
        <v>625437570</v>
      </c>
      <c r="N97" s="9" t="s">
        <v>57</v>
      </c>
      <c r="O97" s="9" t="s">
        <v>126</v>
      </c>
      <c r="P97" s="68" t="s">
        <v>24</v>
      </c>
      <c r="Q97" s="9"/>
      <c r="R97" s="36">
        <f>K97/T97</f>
        <v>25791.24</v>
      </c>
      <c r="S97" s="1">
        <f t="shared" si="8"/>
        <v>0</v>
      </c>
      <c r="T97" s="10">
        <f t="shared" si="11"/>
        <v>24250</v>
      </c>
      <c r="U97" s="10">
        <v>24250</v>
      </c>
      <c r="V97" s="10"/>
      <c r="W97" s="10"/>
      <c r="X97" s="2" t="e">
        <f t="shared" si="13"/>
        <v>#DIV/0!</v>
      </c>
      <c r="Y97" s="64" t="e">
        <f t="shared" si="9"/>
        <v>#DIV/0!</v>
      </c>
      <c r="Z97" s="6">
        <v>44621</v>
      </c>
      <c r="AA97" s="6"/>
      <c r="AB97" s="6"/>
      <c r="AC97" s="9" t="s">
        <v>1489</v>
      </c>
    </row>
    <row r="98" spans="1:29" ht="78.75" customHeight="1" x14ac:dyDescent="0.25">
      <c r="A98" s="4" t="s">
        <v>436</v>
      </c>
      <c r="B98" s="5" t="s">
        <v>437</v>
      </c>
      <c r="C98" s="6">
        <v>44553</v>
      </c>
      <c r="D98" s="37">
        <v>1416</v>
      </c>
      <c r="E98" s="5" t="s">
        <v>1854</v>
      </c>
      <c r="F98" s="8" t="s">
        <v>1853</v>
      </c>
      <c r="G98" s="6">
        <v>44600</v>
      </c>
      <c r="H98" s="5" t="s">
        <v>1142</v>
      </c>
      <c r="I98" s="9" t="s">
        <v>144</v>
      </c>
      <c r="J98" s="9" t="s">
        <v>435</v>
      </c>
      <c r="K98" s="10">
        <v>722653610</v>
      </c>
      <c r="L98" s="36">
        <f t="shared" si="12"/>
        <v>722653610</v>
      </c>
      <c r="M98" s="36">
        <f t="shared" si="12"/>
        <v>722653610</v>
      </c>
      <c r="N98" s="9" t="s">
        <v>145</v>
      </c>
      <c r="O98" s="9" t="s">
        <v>126</v>
      </c>
      <c r="P98" s="68" t="s">
        <v>24</v>
      </c>
      <c r="Q98" s="9"/>
      <c r="R98" s="36">
        <f>K98/T98</f>
        <v>3559.87</v>
      </c>
      <c r="S98" s="1">
        <f t="shared" si="8"/>
        <v>0</v>
      </c>
      <c r="T98" s="10">
        <f t="shared" si="11"/>
        <v>203000</v>
      </c>
      <c r="U98" s="10">
        <v>172360</v>
      </c>
      <c r="V98" s="10">
        <v>30640</v>
      </c>
      <c r="W98" s="10"/>
      <c r="X98" s="2" t="e">
        <f t="shared" si="13"/>
        <v>#DIV/0!</v>
      </c>
      <c r="Y98" s="64" t="e">
        <f t="shared" si="9"/>
        <v>#DIV/0!</v>
      </c>
      <c r="Z98" s="6">
        <v>44713</v>
      </c>
      <c r="AA98" s="6">
        <v>44805</v>
      </c>
      <c r="AB98" s="6"/>
      <c r="AC98" s="9" t="s">
        <v>66</v>
      </c>
    </row>
    <row r="99" spans="1:29" ht="47.25" customHeight="1" x14ac:dyDescent="0.25">
      <c r="A99" s="4" t="s">
        <v>439</v>
      </c>
      <c r="B99" s="5" t="s">
        <v>438</v>
      </c>
      <c r="C99" s="6">
        <v>44553</v>
      </c>
      <c r="D99" s="37">
        <v>1416</v>
      </c>
      <c r="E99" s="5" t="s">
        <v>1856</v>
      </c>
      <c r="F99" s="8" t="s">
        <v>1855</v>
      </c>
      <c r="G99" s="6">
        <v>44600</v>
      </c>
      <c r="H99" s="5" t="s">
        <v>1143</v>
      </c>
      <c r="I99" s="9" t="s">
        <v>72</v>
      </c>
      <c r="J99" s="9" t="s">
        <v>432</v>
      </c>
      <c r="K99" s="10">
        <v>663350692.79999995</v>
      </c>
      <c r="L99" s="36">
        <f t="shared" si="12"/>
        <v>663350692.79999995</v>
      </c>
      <c r="M99" s="36">
        <f t="shared" si="12"/>
        <v>663350692.79999995</v>
      </c>
      <c r="N99" s="9" t="s">
        <v>57</v>
      </c>
      <c r="O99" s="9" t="s">
        <v>126</v>
      </c>
      <c r="P99" s="68" t="s">
        <v>24</v>
      </c>
      <c r="Q99" s="9"/>
      <c r="R99" s="36">
        <f>K99/T99</f>
        <v>25791.239999999998</v>
      </c>
      <c r="S99" s="1">
        <f t="shared" si="8"/>
        <v>0</v>
      </c>
      <c r="T99" s="10">
        <f t="shared" si="11"/>
        <v>25720</v>
      </c>
      <c r="U99" s="10">
        <v>25720</v>
      </c>
      <c r="V99" s="10"/>
      <c r="W99" s="10"/>
      <c r="X99" s="2" t="e">
        <f t="shared" si="13"/>
        <v>#DIV/0!</v>
      </c>
      <c r="Y99" s="64" t="e">
        <f t="shared" si="9"/>
        <v>#DIV/0!</v>
      </c>
      <c r="Z99" s="6">
        <v>44621</v>
      </c>
      <c r="AA99" s="6"/>
      <c r="AB99" s="6"/>
      <c r="AC99" s="9" t="s">
        <v>1489</v>
      </c>
    </row>
    <row r="100" spans="1:29" ht="63" customHeight="1" x14ac:dyDescent="0.25">
      <c r="A100" s="4" t="s">
        <v>520</v>
      </c>
      <c r="B100" s="5" t="s">
        <v>486</v>
      </c>
      <c r="C100" s="6">
        <v>44553</v>
      </c>
      <c r="D100" s="37">
        <v>1416</v>
      </c>
      <c r="E100" s="5" t="s">
        <v>1858</v>
      </c>
      <c r="F100" s="8" t="s">
        <v>1857</v>
      </c>
      <c r="G100" s="6">
        <v>44600</v>
      </c>
      <c r="H100" s="37" t="s">
        <v>1145</v>
      </c>
      <c r="I100" s="9" t="s">
        <v>144</v>
      </c>
      <c r="J100" s="9" t="s">
        <v>435</v>
      </c>
      <c r="K100" s="10">
        <v>543948136</v>
      </c>
      <c r="L100" s="36">
        <f t="shared" si="12"/>
        <v>543948136</v>
      </c>
      <c r="M100" s="36">
        <f t="shared" si="12"/>
        <v>543948136</v>
      </c>
      <c r="N100" s="9" t="s">
        <v>145</v>
      </c>
      <c r="O100" s="9" t="s">
        <v>126</v>
      </c>
      <c r="P100" s="37" t="s">
        <v>24</v>
      </c>
      <c r="Q100" s="9"/>
      <c r="R100" s="36">
        <f>K100/T100</f>
        <v>3559.87</v>
      </c>
      <c r="S100" s="1">
        <f t="shared" si="8"/>
        <v>0</v>
      </c>
      <c r="T100" s="10">
        <f t="shared" si="11"/>
        <v>152800</v>
      </c>
      <c r="U100" s="10">
        <v>129140</v>
      </c>
      <c r="V100" s="10">
        <v>23660</v>
      </c>
      <c r="W100" s="10"/>
      <c r="X100" s="2" t="e">
        <f t="shared" si="13"/>
        <v>#DIV/0!</v>
      </c>
      <c r="Y100" s="64" t="e">
        <f t="shared" si="9"/>
        <v>#DIV/0!</v>
      </c>
      <c r="Z100" s="6">
        <v>44713</v>
      </c>
      <c r="AA100" s="6">
        <v>44805</v>
      </c>
      <c r="AB100" s="6"/>
      <c r="AC100" s="9" t="s">
        <v>66</v>
      </c>
    </row>
    <row r="101" spans="1:29" ht="47.25" customHeight="1" x14ac:dyDescent="0.25">
      <c r="A101" s="4" t="s">
        <v>522</v>
      </c>
      <c r="B101" s="5" t="s">
        <v>487</v>
      </c>
      <c r="C101" s="6">
        <v>44553</v>
      </c>
      <c r="D101" s="37">
        <v>1416</v>
      </c>
      <c r="E101" s="5" t="s">
        <v>1860</v>
      </c>
      <c r="F101" s="8" t="s">
        <v>1859</v>
      </c>
      <c r="G101" s="6">
        <v>44600</v>
      </c>
      <c r="H101" s="37" t="s">
        <v>1146</v>
      </c>
      <c r="I101" s="9" t="s">
        <v>73</v>
      </c>
      <c r="J101" s="9" t="s">
        <v>521</v>
      </c>
      <c r="K101" s="10">
        <v>503431217</v>
      </c>
      <c r="L101" s="36">
        <f t="shared" ref="L101:M124" si="14">K101</f>
        <v>503431217</v>
      </c>
      <c r="M101" s="36">
        <f t="shared" si="14"/>
        <v>503431217</v>
      </c>
      <c r="N101" s="9" t="s">
        <v>350</v>
      </c>
      <c r="O101" s="9" t="s">
        <v>75</v>
      </c>
      <c r="P101" s="37" t="s">
        <v>22</v>
      </c>
      <c r="Q101" s="9"/>
      <c r="R101" s="36">
        <f>K101/T101</f>
        <v>25.33</v>
      </c>
      <c r="S101" s="1">
        <f t="shared" si="8"/>
        <v>0</v>
      </c>
      <c r="T101" s="10">
        <f t="shared" si="11"/>
        <v>19874900</v>
      </c>
      <c r="U101" s="10">
        <v>2713600</v>
      </c>
      <c r="V101" s="10">
        <v>17161300</v>
      </c>
      <c r="W101" s="10"/>
      <c r="X101" s="2" t="e">
        <f t="shared" si="13"/>
        <v>#DIV/0!</v>
      </c>
      <c r="Y101" s="64" t="e">
        <f t="shared" si="9"/>
        <v>#DIV/0!</v>
      </c>
      <c r="Z101" s="6">
        <v>44621</v>
      </c>
      <c r="AA101" s="6">
        <v>44743</v>
      </c>
      <c r="AB101" s="6"/>
      <c r="AC101" s="9" t="s">
        <v>66</v>
      </c>
    </row>
    <row r="102" spans="1:29" ht="63" customHeight="1" x14ac:dyDescent="0.25">
      <c r="A102" s="4" t="s">
        <v>524</v>
      </c>
      <c r="B102" s="5" t="s">
        <v>488</v>
      </c>
      <c r="C102" s="6">
        <v>44553</v>
      </c>
      <c r="D102" s="37">
        <v>1416</v>
      </c>
      <c r="E102" s="5" t="s">
        <v>1862</v>
      </c>
      <c r="F102" s="8" t="s">
        <v>1861</v>
      </c>
      <c r="G102" s="6">
        <v>44600</v>
      </c>
      <c r="H102" s="37" t="s">
        <v>1147</v>
      </c>
      <c r="I102" s="9" t="s">
        <v>76</v>
      </c>
      <c r="J102" s="9" t="s">
        <v>523</v>
      </c>
      <c r="K102" s="10">
        <v>769425600</v>
      </c>
      <c r="L102" s="36">
        <f t="shared" si="14"/>
        <v>769425600</v>
      </c>
      <c r="M102" s="36">
        <f t="shared" si="14"/>
        <v>769425600</v>
      </c>
      <c r="N102" s="9" t="s">
        <v>131</v>
      </c>
      <c r="O102" s="9" t="s">
        <v>1148</v>
      </c>
      <c r="P102" s="37" t="s">
        <v>26</v>
      </c>
      <c r="Q102" s="9"/>
      <c r="R102" s="36">
        <f>K102/T102</f>
        <v>51.05</v>
      </c>
      <c r="S102" s="1">
        <f t="shared" si="8"/>
        <v>0</v>
      </c>
      <c r="T102" s="10">
        <f t="shared" si="11"/>
        <v>15072000</v>
      </c>
      <c r="U102" s="10">
        <v>15072000</v>
      </c>
      <c r="V102" s="10"/>
      <c r="W102" s="10"/>
      <c r="X102" s="2" t="e">
        <f t="shared" si="13"/>
        <v>#DIV/0!</v>
      </c>
      <c r="Y102" s="64" t="e">
        <f t="shared" si="9"/>
        <v>#DIV/0!</v>
      </c>
      <c r="Z102" s="6">
        <v>44621</v>
      </c>
      <c r="AA102" s="6"/>
      <c r="AB102" s="6"/>
      <c r="AC102" s="9" t="s">
        <v>66</v>
      </c>
    </row>
    <row r="103" spans="1:29" ht="78.75" customHeight="1" x14ac:dyDescent="0.25">
      <c r="A103" s="4" t="s">
        <v>526</v>
      </c>
      <c r="B103" s="5" t="s">
        <v>489</v>
      </c>
      <c r="C103" s="6">
        <v>44553</v>
      </c>
      <c r="D103" s="37">
        <v>1416</v>
      </c>
      <c r="E103" s="5" t="s">
        <v>1864</v>
      </c>
      <c r="F103" s="8" t="s">
        <v>1863</v>
      </c>
      <c r="G103" s="6">
        <v>44600</v>
      </c>
      <c r="H103" s="37" t="s">
        <v>1149</v>
      </c>
      <c r="I103" s="9" t="s">
        <v>76</v>
      </c>
      <c r="J103" s="9" t="s">
        <v>525</v>
      </c>
      <c r="K103" s="10">
        <v>894387200</v>
      </c>
      <c r="L103" s="36">
        <f t="shared" si="14"/>
        <v>894387200</v>
      </c>
      <c r="M103" s="36">
        <f t="shared" si="14"/>
        <v>894387200</v>
      </c>
      <c r="N103" s="9" t="s">
        <v>1150</v>
      </c>
      <c r="O103" s="9" t="s">
        <v>1151</v>
      </c>
      <c r="P103" s="37" t="s">
        <v>22</v>
      </c>
      <c r="Q103" s="9"/>
      <c r="R103" s="36">
        <f>K103/T103</f>
        <v>12.4</v>
      </c>
      <c r="S103" s="1">
        <f t="shared" si="8"/>
        <v>0</v>
      </c>
      <c r="T103" s="10">
        <f t="shared" si="11"/>
        <v>72128000</v>
      </c>
      <c r="U103" s="10">
        <v>34373000</v>
      </c>
      <c r="V103" s="10">
        <v>37755000</v>
      </c>
      <c r="W103" s="10"/>
      <c r="X103" s="2" t="e">
        <f t="shared" si="13"/>
        <v>#DIV/0!</v>
      </c>
      <c r="Y103" s="64" t="e">
        <f t="shared" si="9"/>
        <v>#DIV/0!</v>
      </c>
      <c r="Z103" s="6">
        <v>44652</v>
      </c>
      <c r="AA103" s="6">
        <v>44713</v>
      </c>
      <c r="AB103" s="6"/>
      <c r="AC103" s="9" t="s">
        <v>66</v>
      </c>
    </row>
    <row r="104" spans="1:29" ht="94.5" customHeight="1" x14ac:dyDescent="0.25">
      <c r="A104" s="4" t="s">
        <v>528</v>
      </c>
      <c r="B104" s="5" t="s">
        <v>490</v>
      </c>
      <c r="C104" s="6">
        <v>44553</v>
      </c>
      <c r="D104" s="37">
        <v>1416</v>
      </c>
      <c r="E104" s="5" t="s">
        <v>1866</v>
      </c>
      <c r="F104" s="8" t="s">
        <v>1865</v>
      </c>
      <c r="G104" s="6">
        <v>44600</v>
      </c>
      <c r="H104" s="37" t="s">
        <v>1152</v>
      </c>
      <c r="I104" s="9" t="s">
        <v>73</v>
      </c>
      <c r="J104" s="9" t="s">
        <v>527</v>
      </c>
      <c r="K104" s="10">
        <v>525620297</v>
      </c>
      <c r="L104" s="36">
        <f t="shared" si="14"/>
        <v>525620297</v>
      </c>
      <c r="M104" s="36">
        <f t="shared" si="14"/>
        <v>525620297</v>
      </c>
      <c r="N104" s="9" t="s">
        <v>350</v>
      </c>
      <c r="O104" s="9" t="s">
        <v>75</v>
      </c>
      <c r="P104" s="37" t="s">
        <v>22</v>
      </c>
      <c r="Q104" s="9"/>
      <c r="R104" s="36">
        <f>K104/T104</f>
        <v>25.33</v>
      </c>
      <c r="S104" s="1">
        <f t="shared" si="8"/>
        <v>0</v>
      </c>
      <c r="T104" s="10">
        <f t="shared" si="11"/>
        <v>20750900</v>
      </c>
      <c r="U104" s="10">
        <v>2834400</v>
      </c>
      <c r="V104" s="10">
        <v>17916500</v>
      </c>
      <c r="W104" s="10"/>
      <c r="X104" s="2" t="e">
        <f t="shared" si="13"/>
        <v>#DIV/0!</v>
      </c>
      <c r="Y104" s="64" t="e">
        <f t="shared" si="9"/>
        <v>#DIV/0!</v>
      </c>
      <c r="Z104" s="6">
        <v>44621</v>
      </c>
      <c r="AA104" s="6">
        <v>44743</v>
      </c>
      <c r="AB104" s="6"/>
      <c r="AC104" s="9" t="s">
        <v>66</v>
      </c>
    </row>
    <row r="105" spans="1:29" ht="63" customHeight="1" x14ac:dyDescent="0.25">
      <c r="A105" s="4" t="s">
        <v>530</v>
      </c>
      <c r="B105" s="5" t="s">
        <v>491</v>
      </c>
      <c r="C105" s="6">
        <v>44553</v>
      </c>
      <c r="D105" s="37">
        <v>1416</v>
      </c>
      <c r="E105" s="5" t="s">
        <v>1868</v>
      </c>
      <c r="F105" s="8" t="s">
        <v>1867</v>
      </c>
      <c r="G105" s="6">
        <v>44600</v>
      </c>
      <c r="H105" s="37" t="s">
        <v>1144</v>
      </c>
      <c r="I105" s="9" t="s">
        <v>76</v>
      </c>
      <c r="J105" s="9" t="s">
        <v>529</v>
      </c>
      <c r="K105" s="10">
        <v>806694400</v>
      </c>
      <c r="L105" s="36">
        <f t="shared" si="14"/>
        <v>806694400</v>
      </c>
      <c r="M105" s="36">
        <f t="shared" si="14"/>
        <v>806694400</v>
      </c>
      <c r="N105" s="9" t="s">
        <v>1150</v>
      </c>
      <c r="O105" s="9" t="s">
        <v>1151</v>
      </c>
      <c r="P105" s="37" t="s">
        <v>22</v>
      </c>
      <c r="Q105" s="9"/>
      <c r="R105" s="36">
        <f>K105/T105</f>
        <v>12.4</v>
      </c>
      <c r="S105" s="1">
        <f t="shared" si="8"/>
        <v>0</v>
      </c>
      <c r="T105" s="10">
        <f t="shared" si="11"/>
        <v>65056000</v>
      </c>
      <c r="U105" s="10">
        <v>32367000</v>
      </c>
      <c r="V105" s="10">
        <v>32689000</v>
      </c>
      <c r="W105" s="10"/>
      <c r="X105" s="2" t="e">
        <f t="shared" si="13"/>
        <v>#DIV/0!</v>
      </c>
      <c r="Y105" s="64" t="e">
        <f t="shared" si="9"/>
        <v>#DIV/0!</v>
      </c>
      <c r="Z105" s="6">
        <v>44652</v>
      </c>
      <c r="AA105" s="6">
        <v>44713</v>
      </c>
      <c r="AB105" s="6"/>
      <c r="AC105" s="9" t="s">
        <v>66</v>
      </c>
    </row>
    <row r="106" spans="1:29" ht="78.75" customHeight="1" x14ac:dyDescent="0.25">
      <c r="A106" s="4" t="s">
        <v>532</v>
      </c>
      <c r="B106" s="5" t="s">
        <v>492</v>
      </c>
      <c r="C106" s="6">
        <v>44553</v>
      </c>
      <c r="D106" s="37">
        <v>1416</v>
      </c>
      <c r="E106" s="5" t="s">
        <v>604</v>
      </c>
      <c r="F106" s="9" t="s">
        <v>604</v>
      </c>
      <c r="G106" s="6" t="s">
        <v>604</v>
      </c>
      <c r="H106" s="37" t="s">
        <v>604</v>
      </c>
      <c r="I106" s="9" t="s">
        <v>604</v>
      </c>
      <c r="J106" s="9" t="s">
        <v>531</v>
      </c>
      <c r="K106" s="10"/>
      <c r="L106" s="36">
        <f t="shared" si="14"/>
        <v>0</v>
      </c>
      <c r="M106" s="36">
        <f t="shared" si="14"/>
        <v>0</v>
      </c>
      <c r="N106" s="9"/>
      <c r="O106" s="9"/>
      <c r="P106" s="37" t="s">
        <v>24</v>
      </c>
      <c r="Q106" s="9"/>
      <c r="R106" s="36">
        <f>K106/T106</f>
        <v>0</v>
      </c>
      <c r="S106" s="1">
        <f t="shared" si="8"/>
        <v>0</v>
      </c>
      <c r="T106" s="10">
        <f t="shared" si="11"/>
        <v>136070</v>
      </c>
      <c r="U106" s="10">
        <v>89860</v>
      </c>
      <c r="V106" s="10">
        <v>46210</v>
      </c>
      <c r="W106" s="10"/>
      <c r="X106" s="2" t="e">
        <f t="shared" si="13"/>
        <v>#DIV/0!</v>
      </c>
      <c r="Y106" s="64" t="e">
        <f t="shared" si="9"/>
        <v>#DIV/0!</v>
      </c>
      <c r="Z106" s="6">
        <v>44682</v>
      </c>
      <c r="AA106" s="6">
        <v>44805</v>
      </c>
      <c r="AB106" s="6"/>
      <c r="AC106" s="9"/>
    </row>
    <row r="107" spans="1:29" ht="47.25" customHeight="1" x14ac:dyDescent="0.25">
      <c r="A107" s="4" t="s">
        <v>534</v>
      </c>
      <c r="B107" s="5" t="s">
        <v>493</v>
      </c>
      <c r="C107" s="6">
        <v>44553</v>
      </c>
      <c r="D107" s="37">
        <v>1416</v>
      </c>
      <c r="E107" s="5" t="s">
        <v>978</v>
      </c>
      <c r="F107" s="8" t="s">
        <v>977</v>
      </c>
      <c r="G107" s="6">
        <v>44587</v>
      </c>
      <c r="H107" s="37" t="s">
        <v>979</v>
      </c>
      <c r="I107" s="9" t="s">
        <v>72</v>
      </c>
      <c r="J107" s="9" t="s">
        <v>533</v>
      </c>
      <c r="K107" s="10">
        <v>4135928.82</v>
      </c>
      <c r="L107" s="36">
        <f t="shared" si="14"/>
        <v>4135928.82</v>
      </c>
      <c r="M107" s="36">
        <f t="shared" si="14"/>
        <v>4135928.82</v>
      </c>
      <c r="N107" s="9" t="s">
        <v>980</v>
      </c>
      <c r="O107" s="9" t="s">
        <v>74</v>
      </c>
      <c r="P107" s="37" t="s">
        <v>41</v>
      </c>
      <c r="Q107" s="9"/>
      <c r="R107" s="36">
        <f>K107/T107</f>
        <v>18630.309999999998</v>
      </c>
      <c r="S107" s="1">
        <f t="shared" si="8"/>
        <v>0</v>
      </c>
      <c r="T107" s="10">
        <f t="shared" si="11"/>
        <v>222</v>
      </c>
      <c r="U107" s="10">
        <v>222</v>
      </c>
      <c r="V107" s="10"/>
      <c r="W107" s="10"/>
      <c r="X107" s="2" t="e">
        <f t="shared" si="13"/>
        <v>#DIV/0!</v>
      </c>
      <c r="Y107" s="64" t="e">
        <f t="shared" si="9"/>
        <v>#DIV/0!</v>
      </c>
      <c r="Z107" s="6">
        <v>44621</v>
      </c>
      <c r="AA107" s="6"/>
      <c r="AB107" s="6"/>
      <c r="AC107" s="9" t="s">
        <v>66</v>
      </c>
    </row>
    <row r="108" spans="1:29" ht="126" customHeight="1" x14ac:dyDescent="0.25">
      <c r="A108" s="4" t="s">
        <v>536</v>
      </c>
      <c r="B108" s="5" t="s">
        <v>494</v>
      </c>
      <c r="C108" s="6">
        <v>44553</v>
      </c>
      <c r="D108" s="37">
        <v>1416</v>
      </c>
      <c r="E108" s="5" t="s">
        <v>604</v>
      </c>
      <c r="F108" s="9" t="s">
        <v>604</v>
      </c>
      <c r="G108" s="6" t="s">
        <v>604</v>
      </c>
      <c r="H108" s="37" t="s">
        <v>604</v>
      </c>
      <c r="I108" s="9" t="s">
        <v>604</v>
      </c>
      <c r="J108" s="9" t="s">
        <v>535</v>
      </c>
      <c r="K108" s="10"/>
      <c r="L108" s="36">
        <f t="shared" si="14"/>
        <v>0</v>
      </c>
      <c r="M108" s="36">
        <f t="shared" si="14"/>
        <v>0</v>
      </c>
      <c r="N108" s="9"/>
      <c r="O108" s="9"/>
      <c r="P108" s="37" t="s">
        <v>41</v>
      </c>
      <c r="Q108" s="9"/>
      <c r="R108" s="36">
        <f>K108/T108</f>
        <v>0</v>
      </c>
      <c r="S108" s="1">
        <f t="shared" si="8"/>
        <v>0</v>
      </c>
      <c r="T108" s="10">
        <f t="shared" si="11"/>
        <v>510</v>
      </c>
      <c r="U108" s="10">
        <v>510</v>
      </c>
      <c r="V108" s="10"/>
      <c r="W108" s="10"/>
      <c r="X108" s="2" t="e">
        <f t="shared" si="13"/>
        <v>#DIV/0!</v>
      </c>
      <c r="Y108" s="64" t="e">
        <f t="shared" si="9"/>
        <v>#DIV/0!</v>
      </c>
      <c r="Z108" s="6">
        <v>44621</v>
      </c>
      <c r="AA108" s="6"/>
      <c r="AB108" s="6"/>
      <c r="AC108" s="9"/>
    </row>
    <row r="109" spans="1:29" ht="110.25" customHeight="1" x14ac:dyDescent="0.25">
      <c r="A109" s="4" t="s">
        <v>538</v>
      </c>
      <c r="B109" s="5" t="s">
        <v>495</v>
      </c>
      <c r="C109" s="6">
        <v>44553</v>
      </c>
      <c r="D109" s="37">
        <v>1416</v>
      </c>
      <c r="E109" s="5" t="s">
        <v>604</v>
      </c>
      <c r="F109" s="9" t="s">
        <v>604</v>
      </c>
      <c r="G109" s="6" t="s">
        <v>604</v>
      </c>
      <c r="H109" s="37" t="s">
        <v>604</v>
      </c>
      <c r="I109" s="9" t="s">
        <v>604</v>
      </c>
      <c r="J109" s="9" t="s">
        <v>537</v>
      </c>
      <c r="K109" s="10"/>
      <c r="L109" s="36">
        <f t="shared" si="14"/>
        <v>0</v>
      </c>
      <c r="M109" s="36">
        <f t="shared" si="14"/>
        <v>0</v>
      </c>
      <c r="N109" s="9"/>
      <c r="O109" s="9"/>
      <c r="P109" s="37" t="s">
        <v>24</v>
      </c>
      <c r="Q109" s="9"/>
      <c r="R109" s="36">
        <f>K109/T109</f>
        <v>0</v>
      </c>
      <c r="S109" s="1">
        <f t="shared" si="8"/>
        <v>0</v>
      </c>
      <c r="T109" s="10">
        <f t="shared" si="11"/>
        <v>1473920</v>
      </c>
      <c r="U109" s="10">
        <v>1473920</v>
      </c>
      <c r="V109" s="10"/>
      <c r="W109" s="10"/>
      <c r="X109" s="2" t="e">
        <f t="shared" si="13"/>
        <v>#DIV/0!</v>
      </c>
      <c r="Y109" s="64" t="e">
        <f t="shared" si="9"/>
        <v>#DIV/0!</v>
      </c>
      <c r="Z109" s="6">
        <v>44607</v>
      </c>
      <c r="AA109" s="6"/>
      <c r="AB109" s="6"/>
      <c r="AC109" s="9"/>
    </row>
    <row r="110" spans="1:29" ht="94.5" customHeight="1" x14ac:dyDescent="0.25">
      <c r="A110" s="4" t="s">
        <v>539</v>
      </c>
      <c r="B110" s="5" t="s">
        <v>496</v>
      </c>
      <c r="C110" s="6">
        <v>44553</v>
      </c>
      <c r="D110" s="37">
        <v>1416</v>
      </c>
      <c r="E110" s="5" t="s">
        <v>982</v>
      </c>
      <c r="F110" s="8" t="s">
        <v>981</v>
      </c>
      <c r="G110" s="6">
        <v>44587</v>
      </c>
      <c r="H110" s="37" t="s">
        <v>983</v>
      </c>
      <c r="I110" s="9" t="s">
        <v>144</v>
      </c>
      <c r="J110" s="9" t="s">
        <v>257</v>
      </c>
      <c r="K110" s="10">
        <v>272789006.60000002</v>
      </c>
      <c r="L110" s="36">
        <f t="shared" si="14"/>
        <v>272789006.60000002</v>
      </c>
      <c r="M110" s="36">
        <f t="shared" si="14"/>
        <v>272789006.60000002</v>
      </c>
      <c r="N110" s="9" t="s">
        <v>145</v>
      </c>
      <c r="O110" s="9" t="s">
        <v>126</v>
      </c>
      <c r="P110" s="37" t="s">
        <v>24</v>
      </c>
      <c r="Q110" s="9"/>
      <c r="R110" s="36">
        <f>K110/T110</f>
        <v>3559.82</v>
      </c>
      <c r="S110" s="1">
        <f t="shared" si="8"/>
        <v>0</v>
      </c>
      <c r="T110" s="10">
        <f t="shared" si="11"/>
        <v>76630</v>
      </c>
      <c r="U110" s="10">
        <v>25545</v>
      </c>
      <c r="V110" s="10">
        <v>51085</v>
      </c>
      <c r="W110" s="10"/>
      <c r="X110" s="2" t="e">
        <f t="shared" si="13"/>
        <v>#DIV/0!</v>
      </c>
      <c r="Y110" s="64" t="e">
        <f t="shared" si="9"/>
        <v>#DIV/0!</v>
      </c>
      <c r="Z110" s="6">
        <v>44757</v>
      </c>
      <c r="AA110" s="6">
        <v>44880</v>
      </c>
      <c r="AB110" s="6"/>
      <c r="AC110" s="9" t="s">
        <v>66</v>
      </c>
    </row>
    <row r="111" spans="1:29" ht="94.5" customHeight="1" x14ac:dyDescent="0.25">
      <c r="A111" s="4" t="s">
        <v>541</v>
      </c>
      <c r="B111" s="5" t="s">
        <v>497</v>
      </c>
      <c r="C111" s="6">
        <v>44557</v>
      </c>
      <c r="D111" s="37">
        <v>1416</v>
      </c>
      <c r="E111" s="5" t="s">
        <v>1870</v>
      </c>
      <c r="F111" s="8" t="s">
        <v>1869</v>
      </c>
      <c r="G111" s="6">
        <v>44592</v>
      </c>
      <c r="H111" s="37" t="s">
        <v>1153</v>
      </c>
      <c r="I111" s="9" t="s">
        <v>585</v>
      </c>
      <c r="J111" s="9" t="s">
        <v>540</v>
      </c>
      <c r="K111" s="10">
        <v>31334544.559999999</v>
      </c>
      <c r="L111" s="34">
        <f t="shared" si="14"/>
        <v>31334544.559999999</v>
      </c>
      <c r="M111" s="34">
        <f t="shared" si="14"/>
        <v>31334544.559999999</v>
      </c>
      <c r="N111" s="9" t="s">
        <v>1154</v>
      </c>
      <c r="O111" s="9" t="s">
        <v>1155</v>
      </c>
      <c r="P111" s="37" t="s">
        <v>33</v>
      </c>
      <c r="Q111" s="9"/>
      <c r="R111" s="34">
        <f>K111/T111</f>
        <v>26.119999999999997</v>
      </c>
      <c r="S111" s="1">
        <f t="shared" si="8"/>
        <v>0</v>
      </c>
      <c r="T111" s="10">
        <f t="shared" si="11"/>
        <v>1199638</v>
      </c>
      <c r="U111" s="10">
        <v>400000</v>
      </c>
      <c r="V111" s="10">
        <v>799638</v>
      </c>
      <c r="W111" s="10"/>
      <c r="X111" s="2" t="e">
        <f t="shared" si="13"/>
        <v>#DIV/0!</v>
      </c>
      <c r="Y111" s="64" t="e">
        <f t="shared" si="9"/>
        <v>#DIV/0!</v>
      </c>
      <c r="Z111" s="6">
        <v>44593</v>
      </c>
      <c r="AA111" s="6">
        <v>44743</v>
      </c>
      <c r="AB111" s="6"/>
      <c r="AC111" s="9" t="s">
        <v>66</v>
      </c>
    </row>
    <row r="112" spans="1:29" ht="47.25" customHeight="1" x14ac:dyDescent="0.25">
      <c r="A112" s="4" t="s">
        <v>542</v>
      </c>
      <c r="B112" s="5" t="s">
        <v>498</v>
      </c>
      <c r="C112" s="6">
        <v>44560</v>
      </c>
      <c r="D112" s="37">
        <v>1416</v>
      </c>
      <c r="E112" s="5" t="s">
        <v>1871</v>
      </c>
      <c r="F112" s="8" t="s">
        <v>985</v>
      </c>
      <c r="G112" s="6">
        <v>44589</v>
      </c>
      <c r="H112" s="5" t="s">
        <v>988</v>
      </c>
      <c r="I112" s="9" t="s">
        <v>478</v>
      </c>
      <c r="J112" s="9" t="s">
        <v>260</v>
      </c>
      <c r="K112" s="10">
        <v>193132703.05000001</v>
      </c>
      <c r="L112" s="36">
        <f t="shared" si="14"/>
        <v>193132703.05000001</v>
      </c>
      <c r="M112" s="36">
        <f t="shared" si="14"/>
        <v>193132703.05000001</v>
      </c>
      <c r="N112" s="9" t="s">
        <v>990</v>
      </c>
      <c r="O112" s="9" t="s">
        <v>991</v>
      </c>
      <c r="P112" s="37" t="s">
        <v>41</v>
      </c>
      <c r="Q112" s="9"/>
      <c r="R112" s="36">
        <f>K112/T112</f>
        <v>4126.1500000000005</v>
      </c>
      <c r="S112" s="1">
        <f t="shared" si="8"/>
        <v>0</v>
      </c>
      <c r="T112" s="10">
        <f t="shared" si="11"/>
        <v>46807</v>
      </c>
      <c r="U112" s="10">
        <v>46807</v>
      </c>
      <c r="V112" s="10"/>
      <c r="W112" s="10"/>
      <c r="X112" s="2" t="e">
        <f t="shared" si="13"/>
        <v>#DIV/0!</v>
      </c>
      <c r="Y112" s="64" t="e">
        <f t="shared" si="9"/>
        <v>#DIV/0!</v>
      </c>
      <c r="Z112" s="6">
        <v>44682</v>
      </c>
      <c r="AA112" s="6"/>
      <c r="AB112" s="6"/>
      <c r="AC112" s="9" t="s">
        <v>66</v>
      </c>
    </row>
    <row r="113" spans="1:29" ht="63" customHeight="1" x14ac:dyDescent="0.25">
      <c r="A113" s="4" t="s">
        <v>544</v>
      </c>
      <c r="B113" s="5" t="s">
        <v>499</v>
      </c>
      <c r="C113" s="6">
        <v>44560</v>
      </c>
      <c r="D113" s="37">
        <v>1416</v>
      </c>
      <c r="E113" s="5" t="s">
        <v>1873</v>
      </c>
      <c r="F113" s="8" t="s">
        <v>1872</v>
      </c>
      <c r="G113" s="6">
        <v>44595</v>
      </c>
      <c r="H113" s="5" t="s">
        <v>1490</v>
      </c>
      <c r="I113" s="9"/>
      <c r="J113" s="9" t="s">
        <v>543</v>
      </c>
      <c r="K113" s="10">
        <v>18217357.800000001</v>
      </c>
      <c r="L113" s="36">
        <f t="shared" si="14"/>
        <v>18217357.800000001</v>
      </c>
      <c r="M113" s="36">
        <f t="shared" si="14"/>
        <v>18217357.800000001</v>
      </c>
      <c r="N113" s="9" t="s">
        <v>1154</v>
      </c>
      <c r="O113" s="9" t="s">
        <v>1155</v>
      </c>
      <c r="P113" s="37" t="s">
        <v>41</v>
      </c>
      <c r="Q113" s="9"/>
      <c r="R113" s="36">
        <f>K113/T113</f>
        <v>13.100000000000001</v>
      </c>
      <c r="S113" s="1">
        <f t="shared" si="8"/>
        <v>0</v>
      </c>
      <c r="T113" s="10">
        <f t="shared" si="11"/>
        <v>1390638</v>
      </c>
      <c r="U113" s="10">
        <v>750000</v>
      </c>
      <c r="V113" s="10">
        <v>640638</v>
      </c>
      <c r="W113" s="10"/>
      <c r="X113" s="2" t="e">
        <f t="shared" si="13"/>
        <v>#DIV/0!</v>
      </c>
      <c r="Y113" s="64" t="e">
        <f t="shared" si="9"/>
        <v>#DIV/0!</v>
      </c>
      <c r="Z113" s="6">
        <v>44652</v>
      </c>
      <c r="AA113" s="6">
        <v>44743</v>
      </c>
      <c r="AB113" s="6"/>
      <c r="AC113" s="9" t="s">
        <v>66</v>
      </c>
    </row>
    <row r="114" spans="1:29" ht="94.5" customHeight="1" x14ac:dyDescent="0.25">
      <c r="A114" s="4" t="s">
        <v>545</v>
      </c>
      <c r="B114" s="5" t="s">
        <v>500</v>
      </c>
      <c r="C114" s="6">
        <v>44560</v>
      </c>
      <c r="D114" s="37">
        <v>1416</v>
      </c>
      <c r="E114" s="5" t="s">
        <v>1874</v>
      </c>
      <c r="F114" s="8" t="s">
        <v>986</v>
      </c>
      <c r="G114" s="6">
        <v>44589</v>
      </c>
      <c r="H114" s="5" t="s">
        <v>989</v>
      </c>
      <c r="I114" s="9" t="s">
        <v>76</v>
      </c>
      <c r="J114" s="9" t="s">
        <v>341</v>
      </c>
      <c r="K114" s="10">
        <v>11908450</v>
      </c>
      <c r="L114" s="36">
        <f t="shared" si="14"/>
        <v>11908450</v>
      </c>
      <c r="M114" s="36">
        <f t="shared" si="14"/>
        <v>11908450</v>
      </c>
      <c r="N114" s="9" t="s">
        <v>647</v>
      </c>
      <c r="O114" s="9" t="s">
        <v>75</v>
      </c>
      <c r="P114" s="37" t="s">
        <v>22</v>
      </c>
      <c r="Q114" s="9"/>
      <c r="R114" s="36">
        <f>K114/T114</f>
        <v>7.85</v>
      </c>
      <c r="S114" s="1">
        <f t="shared" si="8"/>
        <v>0</v>
      </c>
      <c r="T114" s="10">
        <f t="shared" si="11"/>
        <v>1517000</v>
      </c>
      <c r="U114" s="10">
        <v>1517000</v>
      </c>
      <c r="V114" s="10"/>
      <c r="W114" s="10"/>
      <c r="X114" s="2" t="e">
        <f t="shared" si="13"/>
        <v>#DIV/0!</v>
      </c>
      <c r="Y114" s="64" t="e">
        <f t="shared" si="9"/>
        <v>#DIV/0!</v>
      </c>
      <c r="Z114" s="6">
        <v>44621</v>
      </c>
      <c r="AA114" s="6"/>
      <c r="AB114" s="6"/>
      <c r="AC114" s="9" t="s">
        <v>1489</v>
      </c>
    </row>
    <row r="115" spans="1:29" ht="63" customHeight="1" x14ac:dyDescent="0.25">
      <c r="A115" s="4" t="s">
        <v>547</v>
      </c>
      <c r="B115" s="5" t="s">
        <v>501</v>
      </c>
      <c r="C115" s="6">
        <v>44560</v>
      </c>
      <c r="D115" s="37">
        <v>1416</v>
      </c>
      <c r="E115" s="5" t="s">
        <v>1876</v>
      </c>
      <c r="F115" s="8" t="s">
        <v>1875</v>
      </c>
      <c r="G115" s="6">
        <v>44592</v>
      </c>
      <c r="H115" s="37" t="s">
        <v>1156</v>
      </c>
      <c r="I115" s="9" t="s">
        <v>585</v>
      </c>
      <c r="J115" s="9" t="s">
        <v>546</v>
      </c>
      <c r="K115" s="10">
        <v>31586922.399999999</v>
      </c>
      <c r="L115" s="36">
        <f t="shared" si="14"/>
        <v>31586922.399999999</v>
      </c>
      <c r="M115" s="36">
        <f t="shared" si="14"/>
        <v>31586922.399999999</v>
      </c>
      <c r="N115" s="9" t="s">
        <v>1157</v>
      </c>
      <c r="O115" s="9" t="s">
        <v>631</v>
      </c>
      <c r="P115" s="37" t="s">
        <v>41</v>
      </c>
      <c r="Q115" s="9"/>
      <c r="R115" s="36">
        <f>K115/T115</f>
        <v>588.42999999999995</v>
      </c>
      <c r="S115" s="1">
        <f t="shared" si="8"/>
        <v>0</v>
      </c>
      <c r="T115" s="10">
        <f t="shared" si="11"/>
        <v>53680</v>
      </c>
      <c r="U115" s="10">
        <v>53680</v>
      </c>
      <c r="V115" s="10"/>
      <c r="W115" s="10"/>
      <c r="X115" s="2" t="e">
        <f t="shared" si="13"/>
        <v>#DIV/0!</v>
      </c>
      <c r="Y115" s="64" t="e">
        <f t="shared" si="9"/>
        <v>#DIV/0!</v>
      </c>
      <c r="Z115" s="6">
        <v>44743</v>
      </c>
      <c r="AA115" s="6"/>
      <c r="AB115" s="6"/>
      <c r="AC115" s="9" t="s">
        <v>66</v>
      </c>
    </row>
    <row r="116" spans="1:29" ht="47.25" customHeight="1" x14ac:dyDescent="0.25">
      <c r="A116" s="4" t="s">
        <v>549</v>
      </c>
      <c r="B116" s="5" t="s">
        <v>502</v>
      </c>
      <c r="C116" s="6">
        <v>44560</v>
      </c>
      <c r="D116" s="37">
        <v>1416</v>
      </c>
      <c r="E116" s="5" t="s">
        <v>1878</v>
      </c>
      <c r="F116" s="8" t="s">
        <v>1877</v>
      </c>
      <c r="G116" s="6">
        <v>44592</v>
      </c>
      <c r="H116" s="37" t="s">
        <v>1158</v>
      </c>
      <c r="I116" s="9" t="s">
        <v>73</v>
      </c>
      <c r="J116" s="9" t="s">
        <v>548</v>
      </c>
      <c r="K116" s="10">
        <v>416847200</v>
      </c>
      <c r="L116" s="36">
        <f t="shared" si="14"/>
        <v>416847200</v>
      </c>
      <c r="M116" s="36">
        <f t="shared" si="14"/>
        <v>416847200</v>
      </c>
      <c r="N116" s="9" t="s">
        <v>23</v>
      </c>
      <c r="O116" s="9" t="s">
        <v>75</v>
      </c>
      <c r="P116" s="37" t="s">
        <v>22</v>
      </c>
      <c r="Q116" s="9"/>
      <c r="R116" s="36">
        <f>K116/T116</f>
        <v>12.32</v>
      </c>
      <c r="S116" s="1">
        <f t="shared" si="8"/>
        <v>0</v>
      </c>
      <c r="T116" s="10">
        <f t="shared" si="11"/>
        <v>33835000</v>
      </c>
      <c r="U116" s="10">
        <v>29894000</v>
      </c>
      <c r="V116" s="10">
        <v>3941000</v>
      </c>
      <c r="W116" s="10"/>
      <c r="X116" s="2" t="e">
        <f t="shared" si="13"/>
        <v>#DIV/0!</v>
      </c>
      <c r="Y116" s="64" t="e">
        <f t="shared" si="9"/>
        <v>#DIV/0!</v>
      </c>
      <c r="Z116" s="6">
        <v>44621</v>
      </c>
      <c r="AA116" s="6">
        <v>44743</v>
      </c>
      <c r="AB116" s="6"/>
      <c r="AC116" s="9" t="s">
        <v>66</v>
      </c>
    </row>
    <row r="117" spans="1:29" ht="110.25" x14ac:dyDescent="0.25">
      <c r="A117" s="4" t="s">
        <v>551</v>
      </c>
      <c r="B117" s="5" t="s">
        <v>503</v>
      </c>
      <c r="C117" s="6">
        <v>44560</v>
      </c>
      <c r="D117" s="37">
        <v>1416</v>
      </c>
      <c r="E117" s="5" t="s">
        <v>552</v>
      </c>
      <c r="F117" s="9" t="s">
        <v>552</v>
      </c>
      <c r="G117" s="5" t="s">
        <v>552</v>
      </c>
      <c r="H117" s="37" t="s">
        <v>552</v>
      </c>
      <c r="I117" s="5" t="s">
        <v>552</v>
      </c>
      <c r="J117" s="9" t="s">
        <v>550</v>
      </c>
      <c r="K117" s="10" t="s">
        <v>552</v>
      </c>
      <c r="L117" s="36" t="str">
        <f t="shared" si="14"/>
        <v>отменен</v>
      </c>
      <c r="M117" s="36" t="str">
        <f t="shared" si="14"/>
        <v>отменен</v>
      </c>
      <c r="N117" s="36" t="s">
        <v>552</v>
      </c>
      <c r="O117" s="36" t="s">
        <v>552</v>
      </c>
      <c r="P117" s="37" t="s">
        <v>50</v>
      </c>
      <c r="Q117" s="36"/>
      <c r="R117" s="36" t="s">
        <v>552</v>
      </c>
      <c r="S117" s="1" t="e">
        <f t="shared" si="8"/>
        <v>#VALUE!</v>
      </c>
      <c r="T117" s="10">
        <v>4118</v>
      </c>
      <c r="U117" s="10">
        <v>4118</v>
      </c>
      <c r="V117" s="10" t="s">
        <v>552</v>
      </c>
      <c r="W117" s="10" t="s">
        <v>552</v>
      </c>
      <c r="X117" s="2" t="e">
        <f t="shared" si="13"/>
        <v>#DIV/0!</v>
      </c>
      <c r="Y117" s="64" t="e">
        <f t="shared" si="9"/>
        <v>#DIV/0!</v>
      </c>
      <c r="Z117" s="6">
        <v>44652</v>
      </c>
      <c r="AA117" s="6" t="s">
        <v>552</v>
      </c>
      <c r="AB117" s="6" t="s">
        <v>552</v>
      </c>
      <c r="AC117" s="37" t="s">
        <v>552</v>
      </c>
    </row>
    <row r="118" spans="1:29" ht="94.5" x14ac:dyDescent="0.25">
      <c r="A118" s="4" t="s">
        <v>561</v>
      </c>
      <c r="B118" s="5" t="s">
        <v>507</v>
      </c>
      <c r="C118" s="6">
        <v>44560</v>
      </c>
      <c r="D118" s="37">
        <v>1416</v>
      </c>
      <c r="E118" s="5" t="s">
        <v>1880</v>
      </c>
      <c r="F118" s="8" t="s">
        <v>1879</v>
      </c>
      <c r="G118" s="6">
        <v>44595</v>
      </c>
      <c r="H118" s="37" t="s">
        <v>1159</v>
      </c>
      <c r="I118" s="9" t="s">
        <v>76</v>
      </c>
      <c r="J118" s="9" t="s">
        <v>560</v>
      </c>
      <c r="K118" s="10">
        <v>465160504.31999999</v>
      </c>
      <c r="L118" s="36">
        <f t="shared" si="14"/>
        <v>465160504.31999999</v>
      </c>
      <c r="M118" s="36">
        <f t="shared" si="14"/>
        <v>465160504.31999999</v>
      </c>
      <c r="N118" s="9" t="s">
        <v>1102</v>
      </c>
      <c r="O118" s="9" t="s">
        <v>75</v>
      </c>
      <c r="P118" s="37" t="s">
        <v>50</v>
      </c>
      <c r="Q118" s="9"/>
      <c r="R118" s="36">
        <f>K118/T118</f>
        <v>13399.95</v>
      </c>
      <c r="S118" s="1">
        <f t="shared" si="8"/>
        <v>0</v>
      </c>
      <c r="T118" s="10">
        <f t="shared" ref="T118:T138" si="15">U118+V118+W118</f>
        <v>34713.599999999999</v>
      </c>
      <c r="U118" s="10">
        <v>15422.4</v>
      </c>
      <c r="V118" s="10">
        <v>19291.2</v>
      </c>
      <c r="W118" s="10"/>
      <c r="X118" s="2" t="e">
        <f t="shared" si="13"/>
        <v>#DIV/0!</v>
      </c>
      <c r="Y118" s="64" t="e">
        <f t="shared" si="9"/>
        <v>#DIV/0!</v>
      </c>
      <c r="Z118" s="6">
        <v>44713</v>
      </c>
      <c r="AA118" s="6">
        <v>44835</v>
      </c>
      <c r="AB118" s="6"/>
      <c r="AC118" s="9" t="s">
        <v>66</v>
      </c>
    </row>
    <row r="119" spans="1:29" ht="94.5" x14ac:dyDescent="0.25">
      <c r="A119" s="4" t="s">
        <v>573</v>
      </c>
      <c r="B119" s="5" t="s">
        <v>513</v>
      </c>
      <c r="C119" s="6">
        <v>44560</v>
      </c>
      <c r="D119" s="37">
        <v>1416</v>
      </c>
      <c r="E119" s="5" t="s">
        <v>1886</v>
      </c>
      <c r="F119" s="8" t="s">
        <v>1885</v>
      </c>
      <c r="G119" s="6">
        <v>44600</v>
      </c>
      <c r="H119" s="37" t="s">
        <v>1166</v>
      </c>
      <c r="I119" s="9" t="s">
        <v>76</v>
      </c>
      <c r="J119" s="9" t="s">
        <v>572</v>
      </c>
      <c r="K119" s="10">
        <v>598617915.84000003</v>
      </c>
      <c r="L119" s="36">
        <f t="shared" si="14"/>
        <v>598617915.84000003</v>
      </c>
      <c r="M119" s="36">
        <f t="shared" si="14"/>
        <v>598617915.84000003</v>
      </c>
      <c r="N119" s="9" t="s">
        <v>1102</v>
      </c>
      <c r="O119" s="9" t="s">
        <v>75</v>
      </c>
      <c r="P119" s="37" t="s">
        <v>24</v>
      </c>
      <c r="Q119" s="9"/>
      <c r="R119" s="36">
        <f>K119/T119</f>
        <v>13605.200000000003</v>
      </c>
      <c r="S119" s="1">
        <f t="shared" ref="S119:S124" si="16">R119*Q119</f>
        <v>0</v>
      </c>
      <c r="T119" s="10">
        <f t="shared" si="15"/>
        <v>43999.199999999997</v>
      </c>
      <c r="U119" s="10">
        <v>22380</v>
      </c>
      <c r="V119" s="10">
        <v>7036.8</v>
      </c>
      <c r="W119" s="10">
        <v>14582.4</v>
      </c>
      <c r="X119" s="2" t="e">
        <f t="shared" si="13"/>
        <v>#DIV/0!</v>
      </c>
      <c r="Y119" s="64" t="e">
        <f t="shared" ref="Y119:Y124" si="17">_xlfn.CEILING.MATH(X119)</f>
        <v>#DIV/0!</v>
      </c>
      <c r="Z119" s="6">
        <v>44635</v>
      </c>
      <c r="AA119" s="6">
        <v>44713</v>
      </c>
      <c r="AB119" s="6">
        <v>44835</v>
      </c>
      <c r="AC119" s="9" t="s">
        <v>66</v>
      </c>
    </row>
    <row r="120" spans="1:29" ht="75" x14ac:dyDescent="0.25">
      <c r="A120" s="4" t="s">
        <v>574</v>
      </c>
      <c r="B120" s="5" t="s">
        <v>514</v>
      </c>
      <c r="C120" s="6">
        <v>44560</v>
      </c>
      <c r="D120" s="37">
        <v>1416</v>
      </c>
      <c r="E120" s="5" t="s">
        <v>1888</v>
      </c>
      <c r="F120" s="8" t="s">
        <v>1887</v>
      </c>
      <c r="G120" s="6">
        <v>44601</v>
      </c>
      <c r="H120" s="37" t="s">
        <v>1167</v>
      </c>
      <c r="I120" s="9" t="s">
        <v>72</v>
      </c>
      <c r="J120" s="9" t="s">
        <v>372</v>
      </c>
      <c r="K120" s="10">
        <v>689289320.70000005</v>
      </c>
      <c r="L120" s="36">
        <f t="shared" si="14"/>
        <v>689289320.70000005</v>
      </c>
      <c r="M120" s="36">
        <f t="shared" si="14"/>
        <v>689289320.70000005</v>
      </c>
      <c r="N120" s="9" t="s">
        <v>1168</v>
      </c>
      <c r="O120" s="9" t="s">
        <v>1169</v>
      </c>
      <c r="P120" s="37" t="s">
        <v>41</v>
      </c>
      <c r="Q120" s="9"/>
      <c r="R120" s="36">
        <f>K120/T120</f>
        <v>922.41000000000008</v>
      </c>
      <c r="S120" s="1">
        <f t="shared" si="16"/>
        <v>0</v>
      </c>
      <c r="T120" s="10">
        <f t="shared" si="15"/>
        <v>747270</v>
      </c>
      <c r="U120" s="10">
        <v>747270</v>
      </c>
      <c r="V120" s="10"/>
      <c r="W120" s="10"/>
      <c r="X120" s="2" t="e">
        <f t="shared" si="13"/>
        <v>#DIV/0!</v>
      </c>
      <c r="Y120" s="64" t="e">
        <f t="shared" si="17"/>
        <v>#DIV/0!</v>
      </c>
      <c r="Z120" s="6">
        <v>44621</v>
      </c>
      <c r="AA120" s="6"/>
      <c r="AB120" s="6"/>
      <c r="AC120" s="9" t="s">
        <v>66</v>
      </c>
    </row>
    <row r="121" spans="1:29" ht="75" x14ac:dyDescent="0.25">
      <c r="A121" s="4" t="s">
        <v>576</v>
      </c>
      <c r="B121" s="5" t="s">
        <v>515</v>
      </c>
      <c r="C121" s="6">
        <v>44560</v>
      </c>
      <c r="D121" s="37">
        <v>1416</v>
      </c>
      <c r="E121" s="5" t="s">
        <v>1890</v>
      </c>
      <c r="F121" s="8" t="s">
        <v>1889</v>
      </c>
      <c r="G121" s="6">
        <v>44600</v>
      </c>
      <c r="H121" s="37" t="s">
        <v>1170</v>
      </c>
      <c r="I121" s="9" t="s">
        <v>73</v>
      </c>
      <c r="J121" s="9" t="s">
        <v>575</v>
      </c>
      <c r="K121" s="10">
        <v>661891312.5</v>
      </c>
      <c r="L121" s="36">
        <f t="shared" si="14"/>
        <v>661891312.5</v>
      </c>
      <c r="M121" s="36">
        <f t="shared" si="14"/>
        <v>661891312.5</v>
      </c>
      <c r="N121" s="9" t="s">
        <v>1171</v>
      </c>
      <c r="O121" s="9" t="s">
        <v>667</v>
      </c>
      <c r="P121" s="37" t="s">
        <v>50</v>
      </c>
      <c r="Q121" s="9"/>
      <c r="R121" s="36">
        <f>K121/T121</f>
        <v>3698.75</v>
      </c>
      <c r="S121" s="1">
        <f t="shared" si="16"/>
        <v>0</v>
      </c>
      <c r="T121" s="10">
        <f t="shared" si="15"/>
        <v>178950</v>
      </c>
      <c r="U121" s="10">
        <v>178950</v>
      </c>
      <c r="V121" s="10"/>
      <c r="W121" s="10"/>
      <c r="X121" s="2" t="e">
        <f t="shared" si="13"/>
        <v>#DIV/0!</v>
      </c>
      <c r="Y121" s="64" t="e">
        <f t="shared" si="17"/>
        <v>#DIV/0!</v>
      </c>
      <c r="Z121" s="6">
        <v>44666</v>
      </c>
      <c r="AA121" s="6"/>
      <c r="AB121" s="6"/>
      <c r="AC121" s="9" t="s">
        <v>1489</v>
      </c>
    </row>
    <row r="122" spans="1:29" ht="94.5" x14ac:dyDescent="0.25">
      <c r="A122" s="4" t="s">
        <v>577</v>
      </c>
      <c r="B122" s="5" t="s">
        <v>516</v>
      </c>
      <c r="C122" s="6">
        <v>44560</v>
      </c>
      <c r="D122" s="37">
        <v>1416</v>
      </c>
      <c r="E122" s="5" t="s">
        <v>1892</v>
      </c>
      <c r="F122" s="8" t="s">
        <v>1891</v>
      </c>
      <c r="G122" s="6">
        <v>44592</v>
      </c>
      <c r="H122" s="37" t="s">
        <v>1172</v>
      </c>
      <c r="I122" s="9" t="s">
        <v>683</v>
      </c>
      <c r="J122" s="9" t="s">
        <v>278</v>
      </c>
      <c r="K122" s="10">
        <v>485188000</v>
      </c>
      <c r="L122" s="36">
        <f t="shared" si="14"/>
        <v>485188000</v>
      </c>
      <c r="M122" s="36">
        <f t="shared" si="14"/>
        <v>485188000</v>
      </c>
      <c r="N122" s="9" t="s">
        <v>1173</v>
      </c>
      <c r="O122" s="9" t="s">
        <v>1174</v>
      </c>
      <c r="P122" s="37" t="s">
        <v>41</v>
      </c>
      <c r="Q122" s="9"/>
      <c r="R122" s="36">
        <f>K122/T122</f>
        <v>1212.97</v>
      </c>
      <c r="S122" s="1">
        <f t="shared" si="16"/>
        <v>0</v>
      </c>
      <c r="T122" s="10">
        <f t="shared" si="15"/>
        <v>400000</v>
      </c>
      <c r="U122" s="10">
        <v>200000</v>
      </c>
      <c r="V122" s="10">
        <v>200000</v>
      </c>
      <c r="W122" s="10"/>
      <c r="X122" s="2" t="e">
        <f t="shared" si="13"/>
        <v>#DIV/0!</v>
      </c>
      <c r="Y122" s="64" t="e">
        <f t="shared" si="17"/>
        <v>#DIV/0!</v>
      </c>
      <c r="Z122" s="6">
        <v>44621</v>
      </c>
      <c r="AA122" s="6">
        <v>44866</v>
      </c>
      <c r="AB122" s="6"/>
      <c r="AC122" s="9" t="s">
        <v>66</v>
      </c>
    </row>
    <row r="123" spans="1:29" ht="75" x14ac:dyDescent="0.25">
      <c r="A123" s="4" t="s">
        <v>579</v>
      </c>
      <c r="B123" s="5" t="s">
        <v>517</v>
      </c>
      <c r="C123" s="6">
        <v>44560</v>
      </c>
      <c r="D123" s="37">
        <v>1416</v>
      </c>
      <c r="E123" s="5" t="s">
        <v>1894</v>
      </c>
      <c r="F123" s="8" t="s">
        <v>1893</v>
      </c>
      <c r="G123" s="6">
        <v>44600</v>
      </c>
      <c r="H123" s="37" t="s">
        <v>1175</v>
      </c>
      <c r="I123" s="9" t="s">
        <v>73</v>
      </c>
      <c r="J123" s="9" t="s">
        <v>578</v>
      </c>
      <c r="K123" s="10">
        <v>660781687.5</v>
      </c>
      <c r="L123" s="36">
        <f t="shared" si="14"/>
        <v>660781687.5</v>
      </c>
      <c r="M123" s="36">
        <f t="shared" si="14"/>
        <v>660781687.5</v>
      </c>
      <c r="N123" s="9" t="s">
        <v>1171</v>
      </c>
      <c r="O123" s="9" t="s">
        <v>667</v>
      </c>
      <c r="P123" s="37" t="s">
        <v>50</v>
      </c>
      <c r="Q123" s="9"/>
      <c r="R123" s="36">
        <f>K123/T123</f>
        <v>3698.75</v>
      </c>
      <c r="S123" s="1">
        <f t="shared" si="16"/>
        <v>0</v>
      </c>
      <c r="T123" s="10">
        <f t="shared" si="15"/>
        <v>178650</v>
      </c>
      <c r="U123" s="10">
        <v>178650</v>
      </c>
      <c r="V123" s="10"/>
      <c r="W123" s="10"/>
      <c r="X123" s="2" t="e">
        <f t="shared" si="13"/>
        <v>#DIV/0!</v>
      </c>
      <c r="Y123" s="64" t="e">
        <f t="shared" si="17"/>
        <v>#DIV/0!</v>
      </c>
      <c r="Z123" s="6">
        <v>44666</v>
      </c>
      <c r="AA123" s="6"/>
      <c r="AB123" s="6"/>
      <c r="AC123" s="9" t="s">
        <v>1489</v>
      </c>
    </row>
    <row r="124" spans="1:29" ht="75" x14ac:dyDescent="0.25">
      <c r="A124" s="4" t="s">
        <v>580</v>
      </c>
      <c r="B124" s="5" t="s">
        <v>518</v>
      </c>
      <c r="C124" s="6">
        <v>44560</v>
      </c>
      <c r="D124" s="37">
        <v>1416</v>
      </c>
      <c r="E124" s="5" t="s">
        <v>1896</v>
      </c>
      <c r="F124" s="8" t="s">
        <v>1895</v>
      </c>
      <c r="G124" s="6">
        <v>44592</v>
      </c>
      <c r="H124" s="37" t="s">
        <v>1176</v>
      </c>
      <c r="I124" s="9" t="s">
        <v>115</v>
      </c>
      <c r="J124" s="9" t="s">
        <v>519</v>
      </c>
      <c r="K124" s="10">
        <v>380578755.19999999</v>
      </c>
      <c r="L124" s="36">
        <v>380578755.19999999</v>
      </c>
      <c r="M124" s="36">
        <f t="shared" si="14"/>
        <v>380578755.19999999</v>
      </c>
      <c r="N124" s="9" t="s">
        <v>596</v>
      </c>
      <c r="O124" s="9" t="s">
        <v>74</v>
      </c>
      <c r="P124" s="37" t="s">
        <v>24</v>
      </c>
      <c r="Q124" s="9"/>
      <c r="R124" s="36">
        <f>K124/T124</f>
        <v>258.39999999999998</v>
      </c>
      <c r="S124" s="1">
        <f t="shared" si="16"/>
        <v>0</v>
      </c>
      <c r="T124" s="10">
        <f t="shared" si="15"/>
        <v>1472828</v>
      </c>
      <c r="U124" s="10">
        <v>1472828</v>
      </c>
      <c r="V124" s="10"/>
      <c r="W124" s="10"/>
      <c r="X124" s="2" t="e">
        <f t="shared" si="13"/>
        <v>#DIV/0!</v>
      </c>
      <c r="Y124" s="64" t="e">
        <f t="shared" si="17"/>
        <v>#DIV/0!</v>
      </c>
      <c r="Z124" s="6">
        <v>44713</v>
      </c>
      <c r="AA124" s="6"/>
      <c r="AB124" s="6"/>
      <c r="AC124" s="9" t="s">
        <v>66</v>
      </c>
    </row>
    <row r="125" spans="1:29" ht="75" x14ac:dyDescent="0.25">
      <c r="A125" s="4" t="s">
        <v>757</v>
      </c>
      <c r="B125" s="5" t="s">
        <v>758</v>
      </c>
      <c r="C125" s="6">
        <v>44580</v>
      </c>
      <c r="D125" s="37">
        <v>1416</v>
      </c>
      <c r="E125" s="5" t="s">
        <v>1793</v>
      </c>
      <c r="F125" s="8" t="s">
        <v>1715</v>
      </c>
      <c r="G125" s="6">
        <v>44617</v>
      </c>
      <c r="H125" s="37" t="s">
        <v>1478</v>
      </c>
      <c r="I125" s="9" t="s">
        <v>72</v>
      </c>
      <c r="J125" s="9" t="s">
        <v>761</v>
      </c>
      <c r="K125" s="10">
        <v>255007689.5</v>
      </c>
      <c r="L125" s="36">
        <f t="shared" ref="L125:M129" si="18">K125</f>
        <v>255007689.5</v>
      </c>
      <c r="M125" s="10">
        <v>765023068.5</v>
      </c>
      <c r="N125" s="9" t="s">
        <v>1476</v>
      </c>
      <c r="O125" s="9" t="s">
        <v>1477</v>
      </c>
      <c r="P125" s="37" t="s">
        <v>33</v>
      </c>
      <c r="Q125" s="68"/>
      <c r="R125" s="36">
        <f>K125/T125</f>
        <v>98.456666666666663</v>
      </c>
      <c r="S125" s="10">
        <f t="shared" ref="S125:S138" si="19">R125*Q125</f>
        <v>0</v>
      </c>
      <c r="T125" s="10">
        <f t="shared" si="15"/>
        <v>2590050</v>
      </c>
      <c r="U125" s="10">
        <v>863350</v>
      </c>
      <c r="V125" s="10">
        <v>863350</v>
      </c>
      <c r="W125" s="10">
        <v>863350</v>
      </c>
      <c r="X125" s="10" t="e">
        <f t="shared" ref="X125:X138" si="20">T125/Q125</f>
        <v>#DIV/0!</v>
      </c>
      <c r="Y125" s="10" t="e">
        <f t="shared" ref="Y125:Y138" si="21">_xlfn.CEILING.MATH(X125)</f>
        <v>#DIV/0!</v>
      </c>
      <c r="Z125" s="6">
        <v>44682</v>
      </c>
      <c r="AA125" s="6">
        <v>45047</v>
      </c>
      <c r="AB125" s="6">
        <v>45413</v>
      </c>
      <c r="AC125" s="9" t="s">
        <v>66</v>
      </c>
    </row>
    <row r="126" spans="1:29" ht="75" x14ac:dyDescent="0.25">
      <c r="A126" s="4" t="s">
        <v>762</v>
      </c>
      <c r="B126" s="5" t="s">
        <v>759</v>
      </c>
      <c r="C126" s="6">
        <v>44580</v>
      </c>
      <c r="D126" s="37">
        <v>1416</v>
      </c>
      <c r="E126" s="5" t="s">
        <v>1799</v>
      </c>
      <c r="F126" s="8" t="s">
        <v>1794</v>
      </c>
      <c r="G126" s="6">
        <v>44617</v>
      </c>
      <c r="H126" s="37" t="s">
        <v>1479</v>
      </c>
      <c r="I126" s="9" t="s">
        <v>72</v>
      </c>
      <c r="J126" s="9" t="s">
        <v>763</v>
      </c>
      <c r="K126" s="10">
        <v>219778747.5</v>
      </c>
      <c r="L126" s="36">
        <f t="shared" si="18"/>
        <v>219778747.5</v>
      </c>
      <c r="M126" s="36">
        <v>659336242.5</v>
      </c>
      <c r="N126" s="9" t="s">
        <v>1476</v>
      </c>
      <c r="O126" s="9" t="s">
        <v>1477</v>
      </c>
      <c r="P126" s="37" t="s">
        <v>33</v>
      </c>
      <c r="Q126" s="68"/>
      <c r="R126" s="36">
        <f>K126/T126</f>
        <v>9.1833333333333336</v>
      </c>
      <c r="S126" s="10">
        <f t="shared" si="19"/>
        <v>0</v>
      </c>
      <c r="T126" s="10">
        <f t="shared" si="15"/>
        <v>23932350</v>
      </c>
      <c r="U126" s="10">
        <v>7977450</v>
      </c>
      <c r="V126" s="10">
        <v>7977450</v>
      </c>
      <c r="W126" s="10">
        <v>7977450</v>
      </c>
      <c r="X126" s="10" t="e">
        <f t="shared" si="20"/>
        <v>#DIV/0!</v>
      </c>
      <c r="Y126" s="10" t="e">
        <f t="shared" si="21"/>
        <v>#DIV/0!</v>
      </c>
      <c r="Z126" s="6">
        <v>44682</v>
      </c>
      <c r="AA126" s="6">
        <v>45047</v>
      </c>
      <c r="AB126" s="6">
        <v>45413</v>
      </c>
      <c r="AC126" s="9" t="s">
        <v>2507</v>
      </c>
    </row>
    <row r="127" spans="1:29" ht="75" x14ac:dyDescent="0.25">
      <c r="A127" s="4" t="s">
        <v>764</v>
      </c>
      <c r="B127" s="5" t="s">
        <v>760</v>
      </c>
      <c r="C127" s="6">
        <v>44580</v>
      </c>
      <c r="D127" s="37">
        <v>1416</v>
      </c>
      <c r="E127" s="5" t="s">
        <v>1800</v>
      </c>
      <c r="F127" s="8" t="s">
        <v>1795</v>
      </c>
      <c r="G127" s="6">
        <v>44616</v>
      </c>
      <c r="H127" s="5" t="s">
        <v>1475</v>
      </c>
      <c r="I127" s="9" t="s">
        <v>72</v>
      </c>
      <c r="J127" s="9" t="s">
        <v>765</v>
      </c>
      <c r="K127" s="10">
        <v>885385373</v>
      </c>
      <c r="L127" s="36">
        <f t="shared" si="18"/>
        <v>885385373</v>
      </c>
      <c r="M127" s="36">
        <v>2656156119</v>
      </c>
      <c r="N127" s="9" t="s">
        <v>1476</v>
      </c>
      <c r="O127" s="9" t="s">
        <v>1477</v>
      </c>
      <c r="P127" s="37" t="s">
        <v>33</v>
      </c>
      <c r="Q127" s="68"/>
      <c r="R127" s="36">
        <f>K127/T127</f>
        <v>19.936666666666667</v>
      </c>
      <c r="S127" s="10">
        <f t="shared" si="19"/>
        <v>0</v>
      </c>
      <c r="T127" s="10">
        <f t="shared" si="15"/>
        <v>44409900</v>
      </c>
      <c r="U127" s="10">
        <v>14803300</v>
      </c>
      <c r="V127" s="10">
        <v>14803300</v>
      </c>
      <c r="W127" s="10">
        <v>14803300</v>
      </c>
      <c r="X127" s="10" t="e">
        <f t="shared" si="20"/>
        <v>#DIV/0!</v>
      </c>
      <c r="Y127" s="10" t="e">
        <f t="shared" si="21"/>
        <v>#DIV/0!</v>
      </c>
      <c r="Z127" s="6">
        <v>44682</v>
      </c>
      <c r="AA127" s="6">
        <v>45047</v>
      </c>
      <c r="AB127" s="6">
        <v>45413</v>
      </c>
      <c r="AC127" s="9" t="s">
        <v>2507</v>
      </c>
    </row>
    <row r="128" spans="1:29" ht="110.25" x14ac:dyDescent="0.25">
      <c r="A128" s="4" t="s">
        <v>907</v>
      </c>
      <c r="B128" s="5" t="s">
        <v>857</v>
      </c>
      <c r="C128" s="6">
        <v>44582</v>
      </c>
      <c r="D128" s="37">
        <v>1416</v>
      </c>
      <c r="E128" s="5" t="s">
        <v>1810</v>
      </c>
      <c r="F128" s="8" t="s">
        <v>1807</v>
      </c>
      <c r="G128" s="6">
        <v>44607</v>
      </c>
      <c r="H128" s="6" t="s">
        <v>1344</v>
      </c>
      <c r="I128" s="9" t="s">
        <v>1346</v>
      </c>
      <c r="J128" s="9" t="s">
        <v>906</v>
      </c>
      <c r="K128" s="10">
        <v>8775524.6600000001</v>
      </c>
      <c r="L128" s="36">
        <f>K128</f>
        <v>8775524.6600000001</v>
      </c>
      <c r="M128" s="36">
        <f t="shared" si="18"/>
        <v>8775524.6600000001</v>
      </c>
      <c r="N128" s="9" t="s">
        <v>1347</v>
      </c>
      <c r="O128" s="9" t="s">
        <v>75</v>
      </c>
      <c r="P128" s="37" t="s">
        <v>50</v>
      </c>
      <c r="Q128" s="68"/>
      <c r="R128" s="36">
        <f>K128/T128</f>
        <v>12792.31</v>
      </c>
      <c r="S128" s="10">
        <f t="shared" si="19"/>
        <v>0</v>
      </c>
      <c r="T128" s="10">
        <f t="shared" si="15"/>
        <v>686</v>
      </c>
      <c r="U128" s="10">
        <v>686</v>
      </c>
      <c r="V128" s="10"/>
      <c r="W128" s="10"/>
      <c r="X128" s="10" t="e">
        <f t="shared" si="20"/>
        <v>#DIV/0!</v>
      </c>
      <c r="Y128" s="10" t="e">
        <f t="shared" si="21"/>
        <v>#DIV/0!</v>
      </c>
      <c r="Z128" s="6">
        <v>44743</v>
      </c>
      <c r="AA128" s="6"/>
      <c r="AB128" s="6"/>
      <c r="AC128" s="9" t="s">
        <v>66</v>
      </c>
    </row>
    <row r="129" spans="1:29" ht="110.25" x14ac:dyDescent="0.25">
      <c r="A129" s="4" t="s">
        <v>905</v>
      </c>
      <c r="B129" s="5" t="s">
        <v>903</v>
      </c>
      <c r="C129" s="6">
        <v>44582</v>
      </c>
      <c r="D129" s="37">
        <v>1416</v>
      </c>
      <c r="E129" s="5" t="s">
        <v>1811</v>
      </c>
      <c r="F129" s="8" t="s">
        <v>1808</v>
      </c>
      <c r="G129" s="6">
        <v>44607</v>
      </c>
      <c r="H129" s="6" t="s">
        <v>1345</v>
      </c>
      <c r="I129" s="9" t="s">
        <v>1346</v>
      </c>
      <c r="J129" s="9" t="s">
        <v>904</v>
      </c>
      <c r="K129" s="10">
        <v>43903207.920000002</v>
      </c>
      <c r="L129" s="36">
        <f>K129</f>
        <v>43903207.920000002</v>
      </c>
      <c r="M129" s="36">
        <f t="shared" si="18"/>
        <v>43903207.920000002</v>
      </c>
      <c r="N129" s="9" t="s">
        <v>1347</v>
      </c>
      <c r="O129" s="9" t="s">
        <v>75</v>
      </c>
      <c r="P129" s="37" t="s">
        <v>50</v>
      </c>
      <c r="Q129" s="68"/>
      <c r="R129" s="36">
        <f>K129/T129</f>
        <v>12792.310000000001</v>
      </c>
      <c r="S129" s="10">
        <f t="shared" si="19"/>
        <v>0</v>
      </c>
      <c r="T129" s="10">
        <f t="shared" si="15"/>
        <v>3432</v>
      </c>
      <c r="U129" s="10">
        <v>3432</v>
      </c>
      <c r="V129" s="10"/>
      <c r="W129" s="10"/>
      <c r="X129" s="10" t="e">
        <f t="shared" si="20"/>
        <v>#DIV/0!</v>
      </c>
      <c r="Y129" s="10" t="e">
        <f t="shared" si="21"/>
        <v>#DIV/0!</v>
      </c>
      <c r="Z129" s="6">
        <v>44696</v>
      </c>
      <c r="AA129" s="6"/>
      <c r="AB129" s="6"/>
      <c r="AC129" s="9" t="s">
        <v>66</v>
      </c>
    </row>
    <row r="130" spans="1:29" ht="75" x14ac:dyDescent="0.25">
      <c r="A130" s="4" t="s">
        <v>876</v>
      </c>
      <c r="B130" s="5" t="s">
        <v>875</v>
      </c>
      <c r="C130" s="6">
        <v>44582</v>
      </c>
      <c r="D130" s="37">
        <v>1416</v>
      </c>
      <c r="E130" s="5" t="s">
        <v>1825</v>
      </c>
      <c r="F130" s="8" t="s">
        <v>1824</v>
      </c>
      <c r="G130" s="6">
        <v>44606</v>
      </c>
      <c r="H130" s="5" t="s">
        <v>1257</v>
      </c>
      <c r="I130" s="9" t="s">
        <v>683</v>
      </c>
      <c r="J130" s="9" t="s">
        <v>874</v>
      </c>
      <c r="K130" s="10">
        <v>34560880.200000003</v>
      </c>
      <c r="L130" s="36">
        <f t="shared" ref="L130:M137" si="22">K130</f>
        <v>34560880.200000003</v>
      </c>
      <c r="M130" s="36">
        <f t="shared" si="22"/>
        <v>34560880.200000003</v>
      </c>
      <c r="N130" s="9" t="s">
        <v>692</v>
      </c>
      <c r="O130" s="9" t="s">
        <v>74</v>
      </c>
      <c r="P130" s="37" t="s">
        <v>24</v>
      </c>
      <c r="Q130" s="68"/>
      <c r="R130" s="36">
        <f>K130/T130</f>
        <v>15947.250000000002</v>
      </c>
      <c r="S130" s="10">
        <f t="shared" si="19"/>
        <v>0</v>
      </c>
      <c r="T130" s="10">
        <f t="shared" si="15"/>
        <v>2167.1999999999998</v>
      </c>
      <c r="U130" s="10">
        <v>2167.1999999999998</v>
      </c>
      <c r="V130" s="10"/>
      <c r="W130" s="10"/>
      <c r="X130" s="10" t="e">
        <f t="shared" si="20"/>
        <v>#DIV/0!</v>
      </c>
      <c r="Y130" s="10" t="e">
        <f t="shared" si="21"/>
        <v>#DIV/0!</v>
      </c>
      <c r="Z130" s="6">
        <v>44666</v>
      </c>
      <c r="AA130" s="6"/>
      <c r="AB130" s="6"/>
      <c r="AC130" s="9" t="s">
        <v>66</v>
      </c>
    </row>
    <row r="131" spans="1:29" ht="75" x14ac:dyDescent="0.25">
      <c r="A131" s="4" t="s">
        <v>870</v>
      </c>
      <c r="B131" s="5" t="s">
        <v>869</v>
      </c>
      <c r="C131" s="6">
        <v>44582</v>
      </c>
      <c r="D131" s="37">
        <v>1416</v>
      </c>
      <c r="E131" s="5" t="s">
        <v>1831</v>
      </c>
      <c r="F131" s="8" t="s">
        <v>1830</v>
      </c>
      <c r="G131" s="6">
        <v>44613</v>
      </c>
      <c r="H131" s="37" t="s">
        <v>1409</v>
      </c>
      <c r="I131" s="9" t="s">
        <v>1410</v>
      </c>
      <c r="J131" s="9" t="s">
        <v>868</v>
      </c>
      <c r="K131" s="10">
        <v>380860928</v>
      </c>
      <c r="L131" s="36">
        <f t="shared" si="22"/>
        <v>380860928</v>
      </c>
      <c r="M131" s="36">
        <f t="shared" si="22"/>
        <v>380860928</v>
      </c>
      <c r="N131" s="9" t="s">
        <v>596</v>
      </c>
      <c r="O131" s="9" t="s">
        <v>74</v>
      </c>
      <c r="P131" s="37" t="s">
        <v>24</v>
      </c>
      <c r="Q131" s="68"/>
      <c r="R131" s="36">
        <f>K131/T131</f>
        <v>258.39999999999998</v>
      </c>
      <c r="S131" s="10">
        <f t="shared" si="19"/>
        <v>0</v>
      </c>
      <c r="T131" s="10">
        <f t="shared" si="15"/>
        <v>1473920</v>
      </c>
      <c r="U131" s="10">
        <v>1473920</v>
      </c>
      <c r="V131" s="10"/>
      <c r="W131" s="10"/>
      <c r="X131" s="10" t="e">
        <f t="shared" si="20"/>
        <v>#DIV/0!</v>
      </c>
      <c r="Y131" s="10" t="e">
        <f t="shared" si="21"/>
        <v>#DIV/0!</v>
      </c>
      <c r="Z131" s="6">
        <v>44635</v>
      </c>
      <c r="AA131" s="6"/>
      <c r="AB131" s="6"/>
      <c r="AC131" s="9" t="s">
        <v>66</v>
      </c>
    </row>
    <row r="132" spans="1:29" ht="75" x14ac:dyDescent="0.25">
      <c r="A132" s="4" t="s">
        <v>816</v>
      </c>
      <c r="B132" s="5" t="s">
        <v>817</v>
      </c>
      <c r="C132" s="6">
        <v>44587</v>
      </c>
      <c r="D132" s="37">
        <v>1416</v>
      </c>
      <c r="E132" s="5" t="s">
        <v>1833</v>
      </c>
      <c r="F132" s="8" t="s">
        <v>1832</v>
      </c>
      <c r="G132" s="6">
        <v>44608</v>
      </c>
      <c r="H132" s="5" t="s">
        <v>1351</v>
      </c>
      <c r="I132" s="9" t="s">
        <v>76</v>
      </c>
      <c r="J132" s="9" t="s">
        <v>771</v>
      </c>
      <c r="K132" s="10">
        <v>274012323.19999999</v>
      </c>
      <c r="L132" s="36">
        <f t="shared" si="22"/>
        <v>274012323.19999999</v>
      </c>
      <c r="M132" s="36">
        <f t="shared" si="22"/>
        <v>274012323.19999999</v>
      </c>
      <c r="N132" s="9" t="s">
        <v>692</v>
      </c>
      <c r="O132" s="9" t="s">
        <v>126</v>
      </c>
      <c r="P132" s="37" t="s">
        <v>24</v>
      </c>
      <c r="Q132" s="68"/>
      <c r="R132" s="36">
        <f>K132/T132</f>
        <v>2013.76</v>
      </c>
      <c r="S132" s="10">
        <f t="shared" si="19"/>
        <v>0</v>
      </c>
      <c r="T132" s="10">
        <f t="shared" si="15"/>
        <v>136070</v>
      </c>
      <c r="U132" s="10">
        <v>89860</v>
      </c>
      <c r="V132" s="10">
        <v>46210</v>
      </c>
      <c r="W132" s="10"/>
      <c r="X132" s="10" t="e">
        <f t="shared" si="20"/>
        <v>#DIV/0!</v>
      </c>
      <c r="Y132" s="10" t="e">
        <f t="shared" si="21"/>
        <v>#DIV/0!</v>
      </c>
      <c r="Z132" s="6">
        <v>44682</v>
      </c>
      <c r="AA132" s="6">
        <v>44805</v>
      </c>
      <c r="AB132" s="6"/>
      <c r="AC132" s="9" t="s">
        <v>66</v>
      </c>
    </row>
    <row r="133" spans="1:29" ht="75" x14ac:dyDescent="0.25">
      <c r="A133" s="4" t="s">
        <v>846</v>
      </c>
      <c r="B133" s="5" t="s">
        <v>847</v>
      </c>
      <c r="C133" s="6">
        <v>44589</v>
      </c>
      <c r="D133" s="37">
        <v>1416</v>
      </c>
      <c r="E133" s="5" t="s">
        <v>1843</v>
      </c>
      <c r="F133" s="8" t="s">
        <v>1842</v>
      </c>
      <c r="G133" s="6">
        <v>44613</v>
      </c>
      <c r="H133" s="37" t="s">
        <v>1422</v>
      </c>
      <c r="I133" s="9" t="s">
        <v>72</v>
      </c>
      <c r="J133" s="9" t="s">
        <v>811</v>
      </c>
      <c r="K133" s="10">
        <v>11338820.640000001</v>
      </c>
      <c r="L133" s="36">
        <f t="shared" si="22"/>
        <v>11338820.640000001</v>
      </c>
      <c r="M133" s="36">
        <f t="shared" si="22"/>
        <v>11338820.640000001</v>
      </c>
      <c r="N133" s="9" t="s">
        <v>1424</v>
      </c>
      <c r="O133" s="9" t="s">
        <v>74</v>
      </c>
      <c r="P133" s="37"/>
      <c r="Q133" s="68"/>
      <c r="R133" s="36">
        <f>K133/T133</f>
        <v>22497.66</v>
      </c>
      <c r="S133" s="10">
        <f t="shared" si="19"/>
        <v>0</v>
      </c>
      <c r="T133" s="10">
        <f t="shared" si="15"/>
        <v>504</v>
      </c>
      <c r="U133" s="10">
        <v>504</v>
      </c>
      <c r="V133" s="10"/>
      <c r="W133" s="10"/>
      <c r="X133" s="10" t="e">
        <f t="shared" si="20"/>
        <v>#DIV/0!</v>
      </c>
      <c r="Y133" s="10" t="e">
        <f t="shared" si="21"/>
        <v>#DIV/0!</v>
      </c>
      <c r="Z133" s="6">
        <v>44652</v>
      </c>
      <c r="AA133" s="6"/>
      <c r="AB133" s="6"/>
      <c r="AC133" s="9" t="s">
        <v>1489</v>
      </c>
    </row>
    <row r="134" spans="1:29" ht="75" x14ac:dyDescent="0.25">
      <c r="A134" s="4" t="s">
        <v>1073</v>
      </c>
      <c r="B134" s="5" t="s">
        <v>1082</v>
      </c>
      <c r="C134" s="6">
        <v>44599</v>
      </c>
      <c r="D134" s="37">
        <v>1416</v>
      </c>
      <c r="E134" s="5" t="s">
        <v>2158</v>
      </c>
      <c r="F134" s="8" t="s">
        <v>1848</v>
      </c>
      <c r="G134" s="6">
        <v>44637</v>
      </c>
      <c r="H134" s="37" t="s">
        <v>2009</v>
      </c>
      <c r="I134" s="9" t="s">
        <v>76</v>
      </c>
      <c r="J134" s="9" t="s">
        <v>766</v>
      </c>
      <c r="K134" s="10">
        <v>717974400</v>
      </c>
      <c r="L134" s="36">
        <v>784149366</v>
      </c>
      <c r="M134" s="36">
        <f t="shared" si="22"/>
        <v>784149366</v>
      </c>
      <c r="N134" s="9" t="s">
        <v>2010</v>
      </c>
      <c r="O134" s="9" t="s">
        <v>2011</v>
      </c>
      <c r="P134" s="37" t="s">
        <v>41</v>
      </c>
      <c r="Q134" s="68">
        <v>1</v>
      </c>
      <c r="R134" s="36">
        <f>L134/T134</f>
        <v>85800</v>
      </c>
      <c r="S134" s="10">
        <f t="shared" si="19"/>
        <v>85800</v>
      </c>
      <c r="T134" s="10">
        <f t="shared" si="15"/>
        <v>9139.27</v>
      </c>
      <c r="U134" s="10">
        <v>9139.27</v>
      </c>
      <c r="V134" s="10"/>
      <c r="W134" s="10"/>
      <c r="X134" s="10">
        <f t="shared" si="20"/>
        <v>9139.27</v>
      </c>
      <c r="Y134" s="10">
        <f t="shared" si="21"/>
        <v>9140</v>
      </c>
      <c r="Z134" s="6">
        <v>44671</v>
      </c>
      <c r="AA134" s="6"/>
      <c r="AB134" s="6"/>
      <c r="AC134" s="9" t="s">
        <v>66</v>
      </c>
    </row>
    <row r="135" spans="1:29" ht="75" x14ac:dyDescent="0.25">
      <c r="A135" s="4" t="s">
        <v>1048</v>
      </c>
      <c r="B135" s="5" t="s">
        <v>1079</v>
      </c>
      <c r="C135" s="6">
        <v>44599</v>
      </c>
      <c r="D135" s="37">
        <v>1416</v>
      </c>
      <c r="E135" s="5" t="s">
        <v>2161</v>
      </c>
      <c r="F135" s="8" t="s">
        <v>2016</v>
      </c>
      <c r="G135" s="6">
        <v>44637</v>
      </c>
      <c r="H135" s="37" t="s">
        <v>2017</v>
      </c>
      <c r="I135" s="9" t="s">
        <v>72</v>
      </c>
      <c r="J135" s="9" t="s">
        <v>836</v>
      </c>
      <c r="K135" s="10">
        <v>694979649</v>
      </c>
      <c r="L135" s="36">
        <v>697878933.25</v>
      </c>
      <c r="M135" s="36">
        <f t="shared" si="22"/>
        <v>697878933.25</v>
      </c>
      <c r="N135" s="9" t="s">
        <v>2018</v>
      </c>
      <c r="O135" s="9" t="s">
        <v>1621</v>
      </c>
      <c r="P135" s="37" t="s">
        <v>41</v>
      </c>
      <c r="Q135" s="68">
        <v>21</v>
      </c>
      <c r="R135" s="36">
        <f>L135/T135</f>
        <v>14142.85</v>
      </c>
      <c r="S135" s="10">
        <f t="shared" si="19"/>
        <v>296999.85000000003</v>
      </c>
      <c r="T135" s="10">
        <f t="shared" si="15"/>
        <v>49345</v>
      </c>
      <c r="U135" s="10">
        <v>49345</v>
      </c>
      <c r="V135" s="10"/>
      <c r="W135" s="10"/>
      <c r="X135" s="10">
        <f t="shared" si="20"/>
        <v>2349.7619047619046</v>
      </c>
      <c r="Y135" s="10">
        <f t="shared" si="21"/>
        <v>2350</v>
      </c>
      <c r="Z135" s="6">
        <v>44743</v>
      </c>
      <c r="AA135" s="6"/>
      <c r="AB135" s="6"/>
      <c r="AC135" s="9" t="s">
        <v>66</v>
      </c>
    </row>
    <row r="136" spans="1:29" ht="75" x14ac:dyDescent="0.25">
      <c r="A136" s="4" t="s">
        <v>1074</v>
      </c>
      <c r="B136" s="5" t="s">
        <v>1076</v>
      </c>
      <c r="C136" s="6">
        <v>44599</v>
      </c>
      <c r="D136" s="37">
        <v>1416</v>
      </c>
      <c r="E136" s="5" t="s">
        <v>1901</v>
      </c>
      <c r="F136" s="8" t="s">
        <v>1900</v>
      </c>
      <c r="G136" s="6">
        <v>44629</v>
      </c>
      <c r="H136" s="5" t="s">
        <v>1633</v>
      </c>
      <c r="I136" s="9" t="s">
        <v>1634</v>
      </c>
      <c r="J136" s="9" t="s">
        <v>772</v>
      </c>
      <c r="K136" s="10">
        <v>323986724.45999998</v>
      </c>
      <c r="L136" s="36">
        <f t="shared" si="22"/>
        <v>323986724.45999998</v>
      </c>
      <c r="M136" s="36">
        <f t="shared" si="22"/>
        <v>323986724.45999998</v>
      </c>
      <c r="N136" s="9" t="s">
        <v>1635</v>
      </c>
      <c r="O136" s="9" t="s">
        <v>126</v>
      </c>
      <c r="P136" s="37" t="s">
        <v>24</v>
      </c>
      <c r="Q136" s="68"/>
      <c r="R136" s="36">
        <f>K136/T136</f>
        <v>50773.659999999996</v>
      </c>
      <c r="S136" s="10">
        <f t="shared" si="19"/>
        <v>0</v>
      </c>
      <c r="T136" s="10">
        <f t="shared" si="15"/>
        <v>6381</v>
      </c>
      <c r="U136" s="10">
        <v>6381</v>
      </c>
      <c r="V136" s="10"/>
      <c r="W136" s="10"/>
      <c r="X136" s="10" t="e">
        <f t="shared" si="20"/>
        <v>#DIV/0!</v>
      </c>
      <c r="Y136" s="10" t="e">
        <f t="shared" si="21"/>
        <v>#DIV/0!</v>
      </c>
      <c r="Z136" s="6">
        <v>44635</v>
      </c>
      <c r="AA136" s="6"/>
      <c r="AB136" s="6"/>
      <c r="AC136" s="9" t="s">
        <v>1489</v>
      </c>
    </row>
    <row r="137" spans="1:29" ht="75" x14ac:dyDescent="0.25">
      <c r="A137" s="4" t="s">
        <v>1045</v>
      </c>
      <c r="B137" s="5" t="s">
        <v>1075</v>
      </c>
      <c r="C137" s="6">
        <v>44599</v>
      </c>
      <c r="D137" s="37">
        <v>1416</v>
      </c>
      <c r="E137" s="5" t="s">
        <v>2164</v>
      </c>
      <c r="F137" s="8" t="s">
        <v>2163</v>
      </c>
      <c r="G137" s="6">
        <v>44638</v>
      </c>
      <c r="H137" s="37" t="s">
        <v>2025</v>
      </c>
      <c r="I137" s="9" t="s">
        <v>73</v>
      </c>
      <c r="J137" s="9" t="s">
        <v>782</v>
      </c>
      <c r="K137" s="10">
        <v>558447946.55999994</v>
      </c>
      <c r="L137" s="36">
        <f t="shared" si="22"/>
        <v>558447946.55999994</v>
      </c>
      <c r="M137" s="36">
        <f t="shared" si="22"/>
        <v>558447946.55999994</v>
      </c>
      <c r="N137" s="9" t="s">
        <v>1515</v>
      </c>
      <c r="O137" s="9" t="s">
        <v>653</v>
      </c>
      <c r="P137" s="37" t="s">
        <v>41</v>
      </c>
      <c r="Q137" s="68"/>
      <c r="R137" s="36">
        <f>K137/T137</f>
        <v>69666.659999999989</v>
      </c>
      <c r="S137" s="10">
        <f t="shared" si="19"/>
        <v>0</v>
      </c>
      <c r="T137" s="10">
        <f t="shared" si="15"/>
        <v>8016</v>
      </c>
      <c r="U137" s="10">
        <v>8016</v>
      </c>
      <c r="V137" s="10"/>
      <c r="W137" s="10"/>
      <c r="X137" s="10" t="e">
        <f t="shared" si="20"/>
        <v>#DIV/0!</v>
      </c>
      <c r="Y137" s="10" t="e">
        <f t="shared" si="21"/>
        <v>#DIV/0!</v>
      </c>
      <c r="Z137" s="6">
        <v>44652</v>
      </c>
      <c r="AA137" s="6"/>
      <c r="AB137" s="6"/>
      <c r="AC137" s="9" t="s">
        <v>66</v>
      </c>
    </row>
    <row r="138" spans="1:29" ht="75" x14ac:dyDescent="0.25">
      <c r="A138" s="4" t="s">
        <v>1064</v>
      </c>
      <c r="B138" s="5" t="s">
        <v>1092</v>
      </c>
      <c r="C138" s="6">
        <v>44599</v>
      </c>
      <c r="D138" s="37">
        <v>1416</v>
      </c>
      <c r="E138" s="5" t="s">
        <v>1917</v>
      </c>
      <c r="F138" s="8" t="s">
        <v>1916</v>
      </c>
      <c r="G138" s="6">
        <v>44622</v>
      </c>
      <c r="H138" s="5" t="s">
        <v>1506</v>
      </c>
      <c r="I138" s="9" t="s">
        <v>73</v>
      </c>
      <c r="J138" s="9" t="s">
        <v>781</v>
      </c>
      <c r="K138" s="10">
        <v>32394996.899999999</v>
      </c>
      <c r="L138" s="36">
        <f t="shared" ref="L138:M138" si="23">K138</f>
        <v>32394996.899999999</v>
      </c>
      <c r="M138" s="36">
        <f t="shared" si="23"/>
        <v>32394996.899999999</v>
      </c>
      <c r="N138" s="9" t="s">
        <v>1515</v>
      </c>
      <c r="O138" s="9" t="s">
        <v>653</v>
      </c>
      <c r="P138" s="37" t="s">
        <v>41</v>
      </c>
      <c r="Q138" s="68"/>
      <c r="R138" s="36">
        <f>K138/T138</f>
        <v>69666.66</v>
      </c>
      <c r="S138" s="10">
        <f t="shared" si="19"/>
        <v>0</v>
      </c>
      <c r="T138" s="10">
        <f t="shared" si="15"/>
        <v>465</v>
      </c>
      <c r="U138" s="10">
        <v>465</v>
      </c>
      <c r="V138" s="10"/>
      <c r="W138" s="10"/>
      <c r="X138" s="10" t="e">
        <f t="shared" si="20"/>
        <v>#DIV/0!</v>
      </c>
      <c r="Y138" s="10" t="e">
        <f t="shared" si="21"/>
        <v>#DIV/0!</v>
      </c>
      <c r="Z138" s="6">
        <v>44652</v>
      </c>
      <c r="AA138" s="6">
        <v>44743</v>
      </c>
      <c r="AB138" s="6"/>
      <c r="AC138" s="9" t="s">
        <v>66</v>
      </c>
    </row>
    <row r="139" spans="1:29" ht="78.75" x14ac:dyDescent="0.25">
      <c r="A139" s="4" t="s">
        <v>1240</v>
      </c>
      <c r="B139" s="5" t="s">
        <v>1241</v>
      </c>
      <c r="C139" s="6">
        <v>44603</v>
      </c>
      <c r="D139" s="37">
        <v>1416</v>
      </c>
      <c r="E139" s="5" t="s">
        <v>2174</v>
      </c>
      <c r="F139" s="8" t="s">
        <v>2019</v>
      </c>
      <c r="G139" s="6">
        <v>44637</v>
      </c>
      <c r="H139" s="37" t="s">
        <v>2020</v>
      </c>
      <c r="I139" s="9" t="s">
        <v>76</v>
      </c>
      <c r="J139" s="9" t="s">
        <v>1015</v>
      </c>
      <c r="K139" s="10">
        <v>757684100</v>
      </c>
      <c r="L139" s="36">
        <f t="shared" ref="L139:M141" si="24">K139</f>
        <v>757684100</v>
      </c>
      <c r="M139" s="36">
        <f t="shared" si="24"/>
        <v>757684100</v>
      </c>
      <c r="N139" s="9" t="s">
        <v>131</v>
      </c>
      <c r="O139" s="9" t="s">
        <v>1148</v>
      </c>
      <c r="P139" s="37" t="s">
        <v>26</v>
      </c>
      <c r="Q139" s="68"/>
      <c r="R139" s="36">
        <f>K139/T139</f>
        <v>51.05</v>
      </c>
      <c r="S139" s="10">
        <f t="shared" ref="S139:S143" si="25">R139*Q139</f>
        <v>0</v>
      </c>
      <c r="T139" s="10">
        <f t="shared" ref="T139:T141" si="26">U139+V139+W139</f>
        <v>14842000</v>
      </c>
      <c r="U139" s="10">
        <v>4012000</v>
      </c>
      <c r="V139" s="10">
        <v>10830000</v>
      </c>
      <c r="W139" s="10"/>
      <c r="X139" s="10" t="e">
        <f t="shared" ref="X139:X143" si="27">T139/Q139</f>
        <v>#DIV/0!</v>
      </c>
      <c r="Y139" s="10" t="e">
        <f t="shared" ref="Y139:Y143" si="28">_xlfn.CEILING.MATH(X139)</f>
        <v>#DIV/0!</v>
      </c>
      <c r="Z139" s="6">
        <v>44682</v>
      </c>
      <c r="AA139" s="6">
        <v>44774</v>
      </c>
      <c r="AB139" s="6"/>
      <c r="AC139" s="9" t="s">
        <v>66</v>
      </c>
    </row>
    <row r="140" spans="1:29" x14ac:dyDescent="0.25">
      <c r="A140" s="4" t="s">
        <v>1291</v>
      </c>
      <c r="B140" s="5" t="s">
        <v>1292</v>
      </c>
      <c r="C140" s="6">
        <v>44606</v>
      </c>
      <c r="D140" s="37">
        <v>1416</v>
      </c>
      <c r="E140" s="5" t="s">
        <v>604</v>
      </c>
      <c r="F140" s="9" t="s">
        <v>604</v>
      </c>
      <c r="G140" s="6" t="s">
        <v>604</v>
      </c>
      <c r="H140" s="37" t="s">
        <v>604</v>
      </c>
      <c r="I140" s="9" t="s">
        <v>604</v>
      </c>
      <c r="J140" s="9" t="s">
        <v>835</v>
      </c>
      <c r="K140" s="10"/>
      <c r="L140" s="36">
        <f t="shared" si="24"/>
        <v>0</v>
      </c>
      <c r="M140" s="36">
        <f t="shared" si="24"/>
        <v>0</v>
      </c>
      <c r="N140" s="9"/>
      <c r="O140" s="9"/>
      <c r="P140" s="37" t="s">
        <v>33</v>
      </c>
      <c r="Q140" s="68"/>
      <c r="R140" s="36">
        <f>K140/T140</f>
        <v>0</v>
      </c>
      <c r="S140" s="10">
        <f t="shared" si="25"/>
        <v>0</v>
      </c>
      <c r="T140" s="10">
        <f t="shared" si="26"/>
        <v>819</v>
      </c>
      <c r="U140" s="10">
        <v>819</v>
      </c>
      <c r="V140" s="10"/>
      <c r="W140" s="10"/>
      <c r="X140" s="10" t="e">
        <f t="shared" si="27"/>
        <v>#DIV/0!</v>
      </c>
      <c r="Y140" s="10" t="e">
        <f t="shared" si="28"/>
        <v>#DIV/0!</v>
      </c>
      <c r="Z140" s="6">
        <v>44743</v>
      </c>
      <c r="AA140" s="6"/>
      <c r="AB140" s="6"/>
      <c r="AC140" s="9"/>
    </row>
    <row r="141" spans="1:29" ht="75" x14ac:dyDescent="0.25">
      <c r="A141" s="4" t="s">
        <v>1290</v>
      </c>
      <c r="B141" s="5" t="s">
        <v>1289</v>
      </c>
      <c r="C141" s="6">
        <v>44606</v>
      </c>
      <c r="D141" s="37">
        <v>1416</v>
      </c>
      <c r="E141" s="5" t="s">
        <v>2353</v>
      </c>
      <c r="F141" s="8" t="s">
        <v>2352</v>
      </c>
      <c r="G141" s="6">
        <v>44631</v>
      </c>
      <c r="H141" s="37" t="s">
        <v>1751</v>
      </c>
      <c r="I141" s="9" t="s">
        <v>72</v>
      </c>
      <c r="J141" s="9" t="s">
        <v>837</v>
      </c>
      <c r="K141" s="10">
        <v>44995445.460000001</v>
      </c>
      <c r="L141" s="36">
        <f t="shared" si="24"/>
        <v>44995445.460000001</v>
      </c>
      <c r="M141" s="36">
        <f t="shared" si="24"/>
        <v>44995445.460000001</v>
      </c>
      <c r="N141" s="9" t="s">
        <v>1752</v>
      </c>
      <c r="O141" s="9" t="s">
        <v>653</v>
      </c>
      <c r="P141" s="37" t="s">
        <v>41</v>
      </c>
      <c r="Q141" s="68"/>
      <c r="R141" s="36">
        <f>K141/T141</f>
        <v>7071.42</v>
      </c>
      <c r="S141" s="10">
        <f t="shared" si="25"/>
        <v>0</v>
      </c>
      <c r="T141" s="10">
        <f t="shared" si="26"/>
        <v>6363</v>
      </c>
      <c r="U141" s="10">
        <v>6363</v>
      </c>
      <c r="V141" s="10"/>
      <c r="W141" s="10"/>
      <c r="X141" s="10" t="e">
        <f t="shared" si="27"/>
        <v>#DIV/0!</v>
      </c>
      <c r="Y141" s="10" t="e">
        <f t="shared" si="28"/>
        <v>#DIV/0!</v>
      </c>
      <c r="Z141" s="6">
        <v>44743</v>
      </c>
      <c r="AA141" s="6"/>
      <c r="AB141" s="6"/>
      <c r="AC141" s="9" t="s">
        <v>66</v>
      </c>
    </row>
    <row r="142" spans="1:29" ht="75" x14ac:dyDescent="0.25">
      <c r="A142" s="4" t="s">
        <v>1327</v>
      </c>
      <c r="B142" s="5" t="s">
        <v>1326</v>
      </c>
      <c r="C142" s="6">
        <v>44607</v>
      </c>
      <c r="D142" s="37">
        <v>1416</v>
      </c>
      <c r="E142" s="5" t="s">
        <v>2391</v>
      </c>
      <c r="F142" s="8" t="s">
        <v>2382</v>
      </c>
      <c r="G142" s="6">
        <v>44634</v>
      </c>
      <c r="H142" s="37" t="s">
        <v>1743</v>
      </c>
      <c r="I142" s="9" t="s">
        <v>585</v>
      </c>
      <c r="J142" s="9" t="s">
        <v>1029</v>
      </c>
      <c r="K142" s="10">
        <v>25669561</v>
      </c>
      <c r="L142" s="36">
        <f t="shared" ref="L142:M145" si="29">K142</f>
        <v>25669561</v>
      </c>
      <c r="M142" s="36">
        <f t="shared" si="29"/>
        <v>25669561</v>
      </c>
      <c r="N142" s="9" t="s">
        <v>1157</v>
      </c>
      <c r="O142" s="9" t="s">
        <v>1725</v>
      </c>
      <c r="P142" s="37" t="s">
        <v>41</v>
      </c>
      <c r="Q142" s="68"/>
      <c r="R142" s="36">
        <f>K142/T142</f>
        <v>431.24</v>
      </c>
      <c r="S142" s="10">
        <f t="shared" si="25"/>
        <v>0</v>
      </c>
      <c r="T142" s="10">
        <f t="shared" ref="T142:T145" si="30">U142+V142+W142</f>
        <v>59525</v>
      </c>
      <c r="U142" s="10">
        <v>59525</v>
      </c>
      <c r="V142" s="10"/>
      <c r="W142" s="10"/>
      <c r="X142" s="10" t="e">
        <f t="shared" si="27"/>
        <v>#DIV/0!</v>
      </c>
      <c r="Y142" s="10" t="e">
        <f t="shared" si="28"/>
        <v>#DIV/0!</v>
      </c>
      <c r="Z142" s="6">
        <v>44743</v>
      </c>
      <c r="AA142" s="6"/>
      <c r="AB142" s="6"/>
      <c r="AC142" s="9" t="s">
        <v>66</v>
      </c>
    </row>
    <row r="143" spans="1:29" ht="220.5" x14ac:dyDescent="0.25">
      <c r="A143" s="4" t="s">
        <v>1323</v>
      </c>
      <c r="B143" s="5" t="s">
        <v>1322</v>
      </c>
      <c r="C143" s="6">
        <v>44607</v>
      </c>
      <c r="D143" s="37">
        <v>1416</v>
      </c>
      <c r="E143" s="5" t="s">
        <v>2393</v>
      </c>
      <c r="F143" s="8" t="s">
        <v>2383</v>
      </c>
      <c r="G143" s="6">
        <v>44631</v>
      </c>
      <c r="H143" s="37" t="s">
        <v>1760</v>
      </c>
      <c r="I143" s="9" t="s">
        <v>72</v>
      </c>
      <c r="J143" s="9" t="s">
        <v>1022</v>
      </c>
      <c r="K143" s="10">
        <v>206408736.81</v>
      </c>
      <c r="L143" s="36">
        <f t="shared" si="29"/>
        <v>206408736.81</v>
      </c>
      <c r="M143" s="36">
        <f t="shared" si="29"/>
        <v>206408736.81</v>
      </c>
      <c r="N143" s="9" t="s">
        <v>1762</v>
      </c>
      <c r="O143" s="9" t="s">
        <v>1763</v>
      </c>
      <c r="P143" s="37" t="s">
        <v>41</v>
      </c>
      <c r="Q143" s="68"/>
      <c r="R143" s="36">
        <f>K143/T143</f>
        <v>60.79</v>
      </c>
      <c r="S143" s="10">
        <f t="shared" si="25"/>
        <v>0</v>
      </c>
      <c r="T143" s="10">
        <f t="shared" si="30"/>
        <v>3395439</v>
      </c>
      <c r="U143" s="10">
        <v>3395439</v>
      </c>
      <c r="V143" s="10"/>
      <c r="W143" s="10"/>
      <c r="X143" s="10" t="e">
        <f t="shared" si="27"/>
        <v>#DIV/0!</v>
      </c>
      <c r="Y143" s="10" t="e">
        <f t="shared" si="28"/>
        <v>#DIV/0!</v>
      </c>
      <c r="Z143" s="6">
        <v>44743</v>
      </c>
      <c r="AA143" s="6"/>
      <c r="AB143" s="6"/>
      <c r="AC143" s="9" t="s">
        <v>66</v>
      </c>
    </row>
    <row r="144" spans="1:29" ht="78.75" x14ac:dyDescent="0.25">
      <c r="A144" s="4" t="s">
        <v>1312</v>
      </c>
      <c r="B144" s="5" t="s">
        <v>1313</v>
      </c>
      <c r="C144" s="6">
        <v>44607</v>
      </c>
      <c r="D144" s="37">
        <v>1416</v>
      </c>
      <c r="E144" s="5" t="s">
        <v>2401</v>
      </c>
      <c r="F144" s="8" t="s">
        <v>2398</v>
      </c>
      <c r="G144" s="6">
        <v>44631</v>
      </c>
      <c r="H144" s="5" t="s">
        <v>1780</v>
      </c>
      <c r="I144" s="9" t="s">
        <v>73</v>
      </c>
      <c r="J144" s="9" t="s">
        <v>1088</v>
      </c>
      <c r="K144" s="10">
        <v>88618680</v>
      </c>
      <c r="L144" s="36">
        <f t="shared" si="29"/>
        <v>88618680</v>
      </c>
      <c r="M144" s="36">
        <f t="shared" si="29"/>
        <v>88618680</v>
      </c>
      <c r="N144" s="9" t="s">
        <v>1767</v>
      </c>
      <c r="O144" s="9" t="s">
        <v>75</v>
      </c>
      <c r="P144" s="37" t="s">
        <v>22</v>
      </c>
      <c r="Q144" s="68"/>
      <c r="R144" s="36">
        <f>K144/T144</f>
        <v>12.37</v>
      </c>
      <c r="S144" s="10">
        <f t="shared" ref="S144:S148" si="31">R144*Q144</f>
        <v>0</v>
      </c>
      <c r="T144" s="10">
        <f t="shared" si="30"/>
        <v>7164000</v>
      </c>
      <c r="U144" s="10">
        <v>4860000</v>
      </c>
      <c r="V144" s="10">
        <v>2304000</v>
      </c>
      <c r="W144" s="10"/>
      <c r="X144" s="10" t="e">
        <f t="shared" ref="X144:X148" si="32">T144/Q144</f>
        <v>#DIV/0!</v>
      </c>
      <c r="Y144" s="10" t="e">
        <f t="shared" ref="Y144:Y148" si="33">_xlfn.CEILING.MATH(X144)</f>
        <v>#DIV/0!</v>
      </c>
      <c r="Z144" s="6">
        <v>44652</v>
      </c>
      <c r="AA144" s="6">
        <v>44743</v>
      </c>
      <c r="AB144" s="6"/>
      <c r="AC144" s="9" t="s">
        <v>66</v>
      </c>
    </row>
    <row r="145" spans="1:29" ht="75" x14ac:dyDescent="0.25">
      <c r="A145" s="4" t="s">
        <v>1376</v>
      </c>
      <c r="B145" s="5" t="s">
        <v>1375</v>
      </c>
      <c r="C145" s="6">
        <v>44609</v>
      </c>
      <c r="D145" s="37">
        <v>1416</v>
      </c>
      <c r="E145" s="5" t="s">
        <v>2406</v>
      </c>
      <c r="F145" s="8" t="s">
        <v>2403</v>
      </c>
      <c r="G145" s="6">
        <v>44635</v>
      </c>
      <c r="H145" s="37" t="s">
        <v>1782</v>
      </c>
      <c r="I145" s="9" t="s">
        <v>72</v>
      </c>
      <c r="J145" s="9" t="s">
        <v>834</v>
      </c>
      <c r="K145" s="10">
        <v>13364996.4</v>
      </c>
      <c r="L145" s="36">
        <f t="shared" si="29"/>
        <v>13364996.4</v>
      </c>
      <c r="M145" s="36">
        <f t="shared" si="29"/>
        <v>13364996.4</v>
      </c>
      <c r="N145" s="9" t="s">
        <v>1785</v>
      </c>
      <c r="O145" s="9" t="s">
        <v>1786</v>
      </c>
      <c r="P145" s="37" t="s">
        <v>41</v>
      </c>
      <c r="Q145" s="68"/>
      <c r="R145" s="36">
        <f>K145/T145</f>
        <v>10607.14</v>
      </c>
      <c r="S145" s="10">
        <f t="shared" si="31"/>
        <v>0</v>
      </c>
      <c r="T145" s="10">
        <f t="shared" si="30"/>
        <v>1260</v>
      </c>
      <c r="U145" s="10">
        <v>1260</v>
      </c>
      <c r="V145" s="10"/>
      <c r="W145" s="10"/>
      <c r="X145" s="10" t="e">
        <f t="shared" si="32"/>
        <v>#DIV/0!</v>
      </c>
      <c r="Y145" s="10" t="e">
        <f t="shared" si="33"/>
        <v>#DIV/0!</v>
      </c>
      <c r="Z145" s="6">
        <v>44743</v>
      </c>
      <c r="AA145" s="6"/>
      <c r="AB145" s="6"/>
      <c r="AC145" s="9" t="s">
        <v>66</v>
      </c>
    </row>
    <row r="146" spans="1:29" ht="75" x14ac:dyDescent="0.25">
      <c r="A146" s="4" t="s">
        <v>1401</v>
      </c>
      <c r="B146" s="5" t="s">
        <v>1402</v>
      </c>
      <c r="C146" s="6">
        <v>44610</v>
      </c>
      <c r="D146" s="37">
        <v>1416</v>
      </c>
      <c r="E146" s="5"/>
      <c r="F146" s="8" t="s">
        <v>2200</v>
      </c>
      <c r="G146" s="6">
        <v>44649</v>
      </c>
      <c r="H146" s="5" t="s">
        <v>2201</v>
      </c>
      <c r="I146" s="9" t="s">
        <v>2041</v>
      </c>
      <c r="J146" s="9" t="s">
        <v>1021</v>
      </c>
      <c r="K146" s="10">
        <v>1210268577.5999999</v>
      </c>
      <c r="L146" s="36">
        <f t="shared" ref="L146:M148" si="34">K146</f>
        <v>1210268577.5999999</v>
      </c>
      <c r="M146" s="36">
        <f t="shared" si="34"/>
        <v>1210268577.5999999</v>
      </c>
      <c r="N146" s="9" t="s">
        <v>64</v>
      </c>
      <c r="O146" s="9" t="s">
        <v>74</v>
      </c>
      <c r="P146" s="37" t="s">
        <v>24</v>
      </c>
      <c r="Q146" s="68"/>
      <c r="R146" s="36">
        <f>K146/T146</f>
        <v>6006.4</v>
      </c>
      <c r="S146" s="10">
        <f t="shared" si="31"/>
        <v>0</v>
      </c>
      <c r="T146" s="10">
        <f t="shared" ref="T146:T148" si="35">U146+V146+W146</f>
        <v>201496.5</v>
      </c>
      <c r="U146" s="10">
        <v>201496.5</v>
      </c>
      <c r="V146" s="10"/>
      <c r="W146" s="10"/>
      <c r="X146" s="10" t="e">
        <f t="shared" si="32"/>
        <v>#DIV/0!</v>
      </c>
      <c r="Y146" s="10" t="e">
        <f t="shared" si="33"/>
        <v>#DIV/0!</v>
      </c>
      <c r="Z146" s="6">
        <v>44713</v>
      </c>
      <c r="AA146" s="6"/>
      <c r="AB146" s="6"/>
      <c r="AC146" s="9" t="s">
        <v>66</v>
      </c>
    </row>
    <row r="147" spans="1:29" ht="78.75" x14ac:dyDescent="0.25">
      <c r="A147" s="4" t="s">
        <v>1470</v>
      </c>
      <c r="B147" s="5" t="s">
        <v>1469</v>
      </c>
      <c r="C147" s="6">
        <v>44614</v>
      </c>
      <c r="D147" s="37">
        <v>1416</v>
      </c>
      <c r="E147" s="5" t="s">
        <v>2493</v>
      </c>
      <c r="F147" s="8" t="s">
        <v>2492</v>
      </c>
      <c r="G147" s="6">
        <v>44637</v>
      </c>
      <c r="H147" s="37" t="s">
        <v>1988</v>
      </c>
      <c r="I147" s="9" t="s">
        <v>73</v>
      </c>
      <c r="J147" s="9" t="s">
        <v>1086</v>
      </c>
      <c r="K147" s="10">
        <v>154996100</v>
      </c>
      <c r="L147" s="36">
        <f t="shared" si="34"/>
        <v>154996100</v>
      </c>
      <c r="M147" s="36">
        <f t="shared" si="34"/>
        <v>154996100</v>
      </c>
      <c r="N147" s="9" t="s">
        <v>1767</v>
      </c>
      <c r="O147" s="9" t="s">
        <v>75</v>
      </c>
      <c r="P147" s="37" t="s">
        <v>22</v>
      </c>
      <c r="Q147" s="68"/>
      <c r="R147" s="36">
        <f>K147/T147</f>
        <v>12.37</v>
      </c>
      <c r="S147" s="10">
        <f t="shared" si="31"/>
        <v>0</v>
      </c>
      <c r="T147" s="10">
        <f t="shared" si="35"/>
        <v>12530000</v>
      </c>
      <c r="U147" s="10">
        <v>12530000</v>
      </c>
      <c r="V147" s="10"/>
      <c r="W147" s="10"/>
      <c r="X147" s="10" t="e">
        <f t="shared" si="32"/>
        <v>#DIV/0!</v>
      </c>
      <c r="Y147" s="10" t="e">
        <f t="shared" si="33"/>
        <v>#DIV/0!</v>
      </c>
      <c r="Z147" s="6">
        <v>44652</v>
      </c>
      <c r="AA147" s="6"/>
      <c r="AB147" s="6"/>
      <c r="AC147" s="9" t="s">
        <v>1489</v>
      </c>
    </row>
    <row r="148" spans="1:29" ht="78.75" x14ac:dyDescent="0.25">
      <c r="A148" s="4" t="s">
        <v>1455</v>
      </c>
      <c r="B148" s="5" t="s">
        <v>1454</v>
      </c>
      <c r="C148" s="6">
        <v>44614</v>
      </c>
      <c r="D148" s="37">
        <v>1416</v>
      </c>
      <c r="E148" s="5"/>
      <c r="F148" s="9"/>
      <c r="G148" s="6">
        <v>44637</v>
      </c>
      <c r="H148" s="5" t="s">
        <v>1989</v>
      </c>
      <c r="I148" s="9" t="s">
        <v>73</v>
      </c>
      <c r="J148" s="9" t="s">
        <v>1087</v>
      </c>
      <c r="K148" s="10">
        <v>14646080</v>
      </c>
      <c r="L148" s="36">
        <f t="shared" si="34"/>
        <v>14646080</v>
      </c>
      <c r="M148" s="36">
        <f t="shared" si="34"/>
        <v>14646080</v>
      </c>
      <c r="N148" s="9" t="s">
        <v>1767</v>
      </c>
      <c r="O148" s="9" t="s">
        <v>75</v>
      </c>
      <c r="P148" s="37" t="s">
        <v>22</v>
      </c>
      <c r="Q148" s="68"/>
      <c r="R148" s="36">
        <f>K148/T148</f>
        <v>12.37</v>
      </c>
      <c r="S148" s="10">
        <f t="shared" si="31"/>
        <v>0</v>
      </c>
      <c r="T148" s="10">
        <f t="shared" si="35"/>
        <v>1184000</v>
      </c>
      <c r="U148" s="10">
        <v>1184000</v>
      </c>
      <c r="V148" s="10"/>
      <c r="W148" s="10"/>
      <c r="X148" s="10" t="e">
        <f t="shared" si="32"/>
        <v>#DIV/0!</v>
      </c>
      <c r="Y148" s="10" t="e">
        <f t="shared" si="33"/>
        <v>#DIV/0!</v>
      </c>
      <c r="Z148" s="6">
        <v>44743</v>
      </c>
      <c r="AA148" s="6"/>
      <c r="AB148" s="6"/>
      <c r="AC148" s="9" t="s">
        <v>66</v>
      </c>
    </row>
    <row r="149" spans="1:29" ht="75" x14ac:dyDescent="0.25">
      <c r="A149" s="4" t="s">
        <v>2141</v>
      </c>
      <c r="B149" s="5" t="s">
        <v>2139</v>
      </c>
      <c r="C149" s="6">
        <v>44637</v>
      </c>
      <c r="D149" s="37">
        <v>1416</v>
      </c>
      <c r="E149" s="5"/>
      <c r="F149" s="8" t="s">
        <v>2312</v>
      </c>
      <c r="G149" s="6">
        <v>44657</v>
      </c>
      <c r="H149" s="5" t="s">
        <v>2311</v>
      </c>
      <c r="I149" s="9" t="s">
        <v>76</v>
      </c>
      <c r="J149" s="9" t="s">
        <v>2140</v>
      </c>
      <c r="K149" s="10">
        <v>184820400</v>
      </c>
      <c r="L149" s="36">
        <f t="shared" ref="L149:M156" si="36">K149</f>
        <v>184820400</v>
      </c>
      <c r="M149" s="36">
        <f t="shared" si="36"/>
        <v>184820400</v>
      </c>
      <c r="N149" s="9" t="s">
        <v>647</v>
      </c>
      <c r="O149" s="9" t="s">
        <v>75</v>
      </c>
      <c r="P149" s="37" t="s">
        <v>22</v>
      </c>
      <c r="Q149" s="68"/>
      <c r="R149" s="36">
        <f>K149/T149</f>
        <v>7.85</v>
      </c>
      <c r="S149" s="10">
        <f t="shared" ref="S149:S159" si="37">R149*Q149</f>
        <v>0</v>
      </c>
      <c r="T149" s="10">
        <f t="shared" ref="T149:T162" si="38">U149+V149+W149</f>
        <v>23544000</v>
      </c>
      <c r="U149" s="10">
        <v>7330000</v>
      </c>
      <c r="V149" s="10">
        <v>16214000</v>
      </c>
      <c r="W149" s="10"/>
      <c r="X149" s="10" t="e">
        <f t="shared" ref="X149:X159" si="39">T149/Q149</f>
        <v>#DIV/0!</v>
      </c>
      <c r="Y149" s="10" t="e">
        <f t="shared" ref="Y149:Y159" si="40">_xlfn.CEILING.MATH(X149)</f>
        <v>#DIV/0!</v>
      </c>
      <c r="Z149" s="6">
        <v>44713</v>
      </c>
      <c r="AA149" s="6">
        <v>44835</v>
      </c>
      <c r="AB149" s="6"/>
      <c r="AC149" s="9" t="s">
        <v>66</v>
      </c>
    </row>
    <row r="150" spans="1:29" ht="47.25" x14ac:dyDescent="0.25">
      <c r="A150" s="4" t="s">
        <v>2110</v>
      </c>
      <c r="B150" s="5" t="s">
        <v>2109</v>
      </c>
      <c r="C150" s="6">
        <v>44637</v>
      </c>
      <c r="D150" s="37">
        <v>1416</v>
      </c>
      <c r="E150" s="5"/>
      <c r="F150" s="9"/>
      <c r="G150" s="6"/>
      <c r="H150" s="37"/>
      <c r="I150" s="9"/>
      <c r="J150" s="9" t="s">
        <v>2108</v>
      </c>
      <c r="K150" s="10"/>
      <c r="L150" s="36">
        <f t="shared" si="36"/>
        <v>0</v>
      </c>
      <c r="M150" s="36">
        <f t="shared" si="36"/>
        <v>0</v>
      </c>
      <c r="N150" s="9"/>
      <c r="O150" s="9"/>
      <c r="P150" s="37"/>
      <c r="Q150" s="68"/>
      <c r="R150" s="36" t="e">
        <f>K150/T150</f>
        <v>#DIV/0!</v>
      </c>
      <c r="S150" s="10" t="e">
        <f t="shared" si="37"/>
        <v>#DIV/0!</v>
      </c>
      <c r="T150" s="10">
        <f t="shared" si="38"/>
        <v>0</v>
      </c>
      <c r="U150" s="10"/>
      <c r="V150" s="10"/>
      <c r="W150" s="10"/>
      <c r="X150" s="10" t="e">
        <f t="shared" si="39"/>
        <v>#DIV/0!</v>
      </c>
      <c r="Y150" s="10" t="e">
        <f t="shared" si="40"/>
        <v>#DIV/0!</v>
      </c>
      <c r="Z150" s="6"/>
      <c r="AA150" s="6"/>
      <c r="AB150" s="6"/>
      <c r="AC150" s="9"/>
    </row>
    <row r="151" spans="1:29" ht="31.5" x14ac:dyDescent="0.25">
      <c r="A151" s="4" t="s">
        <v>2107</v>
      </c>
      <c r="B151" s="5" t="s">
        <v>2105</v>
      </c>
      <c r="C151" s="6">
        <v>44637</v>
      </c>
      <c r="D151" s="37">
        <v>1416</v>
      </c>
      <c r="E151" s="5" t="s">
        <v>604</v>
      </c>
      <c r="F151" s="9" t="s">
        <v>604</v>
      </c>
      <c r="G151" s="6" t="s">
        <v>604</v>
      </c>
      <c r="H151" s="37" t="s">
        <v>604</v>
      </c>
      <c r="I151" s="9" t="s">
        <v>604</v>
      </c>
      <c r="J151" s="9" t="s">
        <v>2106</v>
      </c>
      <c r="K151" s="10"/>
      <c r="L151" s="36">
        <f t="shared" si="36"/>
        <v>0</v>
      </c>
      <c r="M151" s="36">
        <f t="shared" si="36"/>
        <v>0</v>
      </c>
      <c r="N151" s="9"/>
      <c r="O151" s="9"/>
      <c r="P151" s="37"/>
      <c r="Q151" s="68"/>
      <c r="R151" s="36" t="e">
        <f>K151/T151</f>
        <v>#DIV/0!</v>
      </c>
      <c r="S151" s="10" t="e">
        <f t="shared" si="37"/>
        <v>#DIV/0!</v>
      </c>
      <c r="T151" s="10">
        <f t="shared" si="38"/>
        <v>0</v>
      </c>
      <c r="U151" s="10"/>
      <c r="V151" s="10"/>
      <c r="W151" s="10"/>
      <c r="X151" s="10" t="e">
        <f t="shared" si="39"/>
        <v>#DIV/0!</v>
      </c>
      <c r="Y151" s="10" t="e">
        <f t="shared" si="40"/>
        <v>#DIV/0!</v>
      </c>
      <c r="Z151" s="6"/>
      <c r="AA151" s="6"/>
      <c r="AB151" s="6"/>
      <c r="AC151" s="9"/>
    </row>
    <row r="152" spans="1:29" ht="94.5" x14ac:dyDescent="0.25">
      <c r="A152" s="4" t="s">
        <v>2104</v>
      </c>
      <c r="B152" s="5" t="s">
        <v>2103</v>
      </c>
      <c r="C152" s="6">
        <v>44637</v>
      </c>
      <c r="D152" s="37">
        <v>1416</v>
      </c>
      <c r="E152" s="5"/>
      <c r="F152" s="8" t="s">
        <v>2479</v>
      </c>
      <c r="G152" s="6">
        <v>44666</v>
      </c>
      <c r="H152" s="37" t="s">
        <v>2480</v>
      </c>
      <c r="I152" s="9" t="s">
        <v>683</v>
      </c>
      <c r="J152" s="9" t="s">
        <v>2099</v>
      </c>
      <c r="K152" s="10">
        <v>390382264.80000001</v>
      </c>
      <c r="L152" s="36">
        <f t="shared" si="36"/>
        <v>390382264.80000001</v>
      </c>
      <c r="M152" s="36">
        <f t="shared" si="36"/>
        <v>390382264.80000001</v>
      </c>
      <c r="N152" s="9" t="s">
        <v>1173</v>
      </c>
      <c r="O152" s="9" t="s">
        <v>1174</v>
      </c>
      <c r="P152" s="37" t="s">
        <v>41</v>
      </c>
      <c r="Q152" s="68"/>
      <c r="R152" s="36">
        <f>K152/T152</f>
        <v>1212.97</v>
      </c>
      <c r="S152" s="10">
        <f t="shared" si="37"/>
        <v>0</v>
      </c>
      <c r="T152" s="10">
        <f t="shared" si="38"/>
        <v>321840</v>
      </c>
      <c r="U152" s="10">
        <v>321840</v>
      </c>
      <c r="V152" s="10"/>
      <c r="W152" s="10"/>
      <c r="X152" s="10" t="e">
        <f t="shared" si="39"/>
        <v>#DIV/0!</v>
      </c>
      <c r="Y152" s="10" t="e">
        <f t="shared" si="40"/>
        <v>#DIV/0!</v>
      </c>
      <c r="Z152" s="6">
        <v>44743</v>
      </c>
      <c r="AA152" s="6"/>
      <c r="AB152" s="6"/>
      <c r="AC152" s="9" t="s">
        <v>66</v>
      </c>
    </row>
    <row r="153" spans="1:29" ht="94.5" x14ac:dyDescent="0.25">
      <c r="A153" s="4" t="s">
        <v>2100</v>
      </c>
      <c r="B153" s="5" t="s">
        <v>2098</v>
      </c>
      <c r="C153" s="6">
        <v>44637</v>
      </c>
      <c r="D153" s="37">
        <v>1416</v>
      </c>
      <c r="E153" s="5"/>
      <c r="F153" s="8" t="s">
        <v>2483</v>
      </c>
      <c r="G153" s="6">
        <v>44666</v>
      </c>
      <c r="H153" s="37" t="s">
        <v>2481</v>
      </c>
      <c r="I153" s="9" t="s">
        <v>683</v>
      </c>
      <c r="J153" s="9" t="s">
        <v>2099</v>
      </c>
      <c r="K153" s="10">
        <v>485188000</v>
      </c>
      <c r="L153" s="36">
        <f t="shared" si="36"/>
        <v>485188000</v>
      </c>
      <c r="M153" s="36">
        <f t="shared" si="36"/>
        <v>485188000</v>
      </c>
      <c r="N153" s="9" t="s">
        <v>1173</v>
      </c>
      <c r="O153" s="9" t="s">
        <v>1174</v>
      </c>
      <c r="P153" s="37" t="s">
        <v>41</v>
      </c>
      <c r="Q153" s="68"/>
      <c r="R153" s="36">
        <f>K153/T153</f>
        <v>1212.97</v>
      </c>
      <c r="S153" s="10">
        <f t="shared" si="37"/>
        <v>0</v>
      </c>
      <c r="T153" s="10">
        <f t="shared" si="38"/>
        <v>400000</v>
      </c>
      <c r="U153" s="10">
        <v>400000</v>
      </c>
      <c r="V153" s="10"/>
      <c r="W153" s="10"/>
      <c r="X153" s="10" t="e">
        <f t="shared" si="39"/>
        <v>#DIV/0!</v>
      </c>
      <c r="Y153" s="10" t="e">
        <f t="shared" si="40"/>
        <v>#DIV/0!</v>
      </c>
      <c r="Z153" s="6">
        <v>44805</v>
      </c>
      <c r="AA153" s="6"/>
      <c r="AB153" s="6"/>
      <c r="AC153" s="9" t="s">
        <v>66</v>
      </c>
    </row>
    <row r="154" spans="1:29" ht="47.25" x14ac:dyDescent="0.25">
      <c r="A154" s="4" t="s">
        <v>2097</v>
      </c>
      <c r="B154" s="5" t="s">
        <v>2096</v>
      </c>
      <c r="C154" s="6">
        <v>44637</v>
      </c>
      <c r="D154" s="37">
        <v>1416</v>
      </c>
      <c r="E154" s="5"/>
      <c r="F154" s="9"/>
      <c r="G154" s="6">
        <v>44666</v>
      </c>
      <c r="H154" s="37" t="s">
        <v>2482</v>
      </c>
      <c r="I154" s="9" t="s">
        <v>76</v>
      </c>
      <c r="J154" s="9" t="s">
        <v>2095</v>
      </c>
      <c r="K154" s="10">
        <v>467593344</v>
      </c>
      <c r="L154" s="36">
        <f t="shared" si="36"/>
        <v>467593344</v>
      </c>
      <c r="M154" s="36">
        <f t="shared" si="36"/>
        <v>467593344</v>
      </c>
      <c r="N154" s="9" t="s">
        <v>590</v>
      </c>
      <c r="O154" s="9" t="s">
        <v>1148</v>
      </c>
      <c r="P154" s="37" t="s">
        <v>26</v>
      </c>
      <c r="Q154" s="68"/>
      <c r="R154" s="36">
        <f>K154/T154</f>
        <v>164.16</v>
      </c>
      <c r="S154" s="10">
        <f t="shared" si="37"/>
        <v>0</v>
      </c>
      <c r="T154" s="10">
        <f t="shared" si="38"/>
        <v>2848400</v>
      </c>
      <c r="U154" s="10">
        <v>1736800</v>
      </c>
      <c r="V154" s="10">
        <v>1111600</v>
      </c>
      <c r="W154" s="10"/>
      <c r="X154" s="10" t="e">
        <f t="shared" si="39"/>
        <v>#DIV/0!</v>
      </c>
      <c r="Y154" s="10" t="e">
        <f t="shared" si="40"/>
        <v>#DIV/0!</v>
      </c>
      <c r="Z154" s="6">
        <v>44774</v>
      </c>
      <c r="AA154" s="6">
        <v>44896</v>
      </c>
      <c r="AB154" s="6"/>
      <c r="AC154" s="9" t="s">
        <v>66</v>
      </c>
    </row>
    <row r="155" spans="1:29" ht="47.25" x14ac:dyDescent="0.25">
      <c r="A155" s="4" t="s">
        <v>2078</v>
      </c>
      <c r="B155" s="5" t="s">
        <v>2077</v>
      </c>
      <c r="C155" s="6">
        <v>44645</v>
      </c>
      <c r="D155" s="37">
        <v>1416</v>
      </c>
      <c r="E155" s="5"/>
      <c r="F155" s="9"/>
      <c r="G155" s="6"/>
      <c r="H155" s="37"/>
      <c r="I155" s="9"/>
      <c r="J155" s="9" t="s">
        <v>2076</v>
      </c>
      <c r="K155" s="10"/>
      <c r="L155" s="36">
        <f t="shared" si="36"/>
        <v>0</v>
      </c>
      <c r="M155" s="36">
        <f t="shared" si="36"/>
        <v>0</v>
      </c>
      <c r="N155" s="9"/>
      <c r="O155" s="9"/>
      <c r="P155" s="37"/>
      <c r="Q155" s="68"/>
      <c r="R155" s="36" t="e">
        <f>K155/T155</f>
        <v>#DIV/0!</v>
      </c>
      <c r="S155" s="10" t="e">
        <f t="shared" si="37"/>
        <v>#DIV/0!</v>
      </c>
      <c r="T155" s="10">
        <f t="shared" si="38"/>
        <v>0</v>
      </c>
      <c r="U155" s="10"/>
      <c r="V155" s="10"/>
      <c r="W155" s="10"/>
      <c r="X155" s="10" t="e">
        <f t="shared" si="39"/>
        <v>#DIV/0!</v>
      </c>
      <c r="Y155" s="10" t="e">
        <f t="shared" si="40"/>
        <v>#DIV/0!</v>
      </c>
      <c r="Z155" s="6"/>
      <c r="AA155" s="6"/>
      <c r="AB155" s="6"/>
      <c r="AC155" s="9"/>
    </row>
    <row r="156" spans="1:29" ht="47.25" x14ac:dyDescent="0.25">
      <c r="A156" s="4" t="s">
        <v>2070</v>
      </c>
      <c r="B156" s="5" t="s">
        <v>2068</v>
      </c>
      <c r="C156" s="6">
        <v>44645</v>
      </c>
      <c r="D156" s="37">
        <v>1416</v>
      </c>
      <c r="E156" s="5"/>
      <c r="F156" s="9"/>
      <c r="G156" s="6">
        <v>44669</v>
      </c>
      <c r="H156" s="37" t="s">
        <v>2513</v>
      </c>
      <c r="I156" s="9" t="s">
        <v>936</v>
      </c>
      <c r="J156" s="9" t="s">
        <v>2069</v>
      </c>
      <c r="K156" s="10">
        <v>159888742.86000001</v>
      </c>
      <c r="L156" s="36">
        <f t="shared" si="36"/>
        <v>159888742.86000001</v>
      </c>
      <c r="M156" s="36">
        <f t="shared" si="36"/>
        <v>159888742.86000001</v>
      </c>
      <c r="N156" s="9" t="s">
        <v>937</v>
      </c>
      <c r="O156" s="9" t="s">
        <v>74</v>
      </c>
      <c r="P156" s="37" t="s">
        <v>24</v>
      </c>
      <c r="Q156" s="68">
        <v>1</v>
      </c>
      <c r="R156" s="36">
        <f>K156/T156</f>
        <v>263842.81</v>
      </c>
      <c r="S156" s="10">
        <f t="shared" si="37"/>
        <v>263842.81</v>
      </c>
      <c r="T156" s="10">
        <f t="shared" si="38"/>
        <v>606</v>
      </c>
      <c r="U156" s="10">
        <v>272</v>
      </c>
      <c r="V156" s="10">
        <v>334</v>
      </c>
      <c r="W156" s="10"/>
      <c r="X156" s="10">
        <f t="shared" si="39"/>
        <v>606</v>
      </c>
      <c r="Y156" s="10">
        <f t="shared" si="40"/>
        <v>606</v>
      </c>
      <c r="Z156" s="6">
        <v>44713</v>
      </c>
      <c r="AA156" s="6">
        <v>44788</v>
      </c>
      <c r="AB156" s="6"/>
      <c r="AC156" s="9" t="s">
        <v>66</v>
      </c>
    </row>
    <row r="157" spans="1:29" ht="47.25" x14ac:dyDescent="0.25">
      <c r="A157" s="4" t="s">
        <v>2067</v>
      </c>
      <c r="B157" s="5" t="s">
        <v>2066</v>
      </c>
      <c r="C157" s="6">
        <v>44645</v>
      </c>
      <c r="D157" s="37">
        <v>1416</v>
      </c>
      <c r="E157" s="5"/>
      <c r="F157" s="9"/>
      <c r="G157" s="6">
        <v>44669</v>
      </c>
      <c r="H157" s="37" t="s">
        <v>2516</v>
      </c>
      <c r="I157" s="9" t="s">
        <v>936</v>
      </c>
      <c r="J157" s="9" t="s">
        <v>2065</v>
      </c>
      <c r="K157" s="10">
        <v>201628591.34</v>
      </c>
      <c r="L157" s="36">
        <f t="shared" ref="L157:M162" si="41">K157</f>
        <v>201628591.34</v>
      </c>
      <c r="M157" s="36">
        <f t="shared" si="41"/>
        <v>201628591.34</v>
      </c>
      <c r="N157" s="9" t="s">
        <v>937</v>
      </c>
      <c r="O157" s="9" t="s">
        <v>74</v>
      </c>
      <c r="P157" s="37" t="s">
        <v>24</v>
      </c>
      <c r="Q157" s="68">
        <v>1</v>
      </c>
      <c r="R157" s="36">
        <f>K157/T157</f>
        <v>52768.54</v>
      </c>
      <c r="S157" s="10">
        <f t="shared" si="37"/>
        <v>52768.54</v>
      </c>
      <c r="T157" s="10">
        <f t="shared" si="38"/>
        <v>3821</v>
      </c>
      <c r="U157" s="10">
        <v>1069</v>
      </c>
      <c r="V157" s="10">
        <v>2752</v>
      </c>
      <c r="W157" s="10"/>
      <c r="X157" s="10">
        <f t="shared" si="39"/>
        <v>3821</v>
      </c>
      <c r="Y157" s="10">
        <f t="shared" si="40"/>
        <v>3821</v>
      </c>
      <c r="Z157" s="6">
        <v>44743</v>
      </c>
      <c r="AA157" s="6">
        <v>44788</v>
      </c>
      <c r="AB157" s="6"/>
      <c r="AC157" s="9" t="s">
        <v>66</v>
      </c>
    </row>
    <row r="158" spans="1:29" ht="47.25" x14ac:dyDescent="0.25">
      <c r="A158" s="4" t="s">
        <v>2064</v>
      </c>
      <c r="B158" s="5" t="s">
        <v>2063</v>
      </c>
      <c r="C158" s="6">
        <v>44645</v>
      </c>
      <c r="D158" s="37">
        <v>1416</v>
      </c>
      <c r="E158" s="5"/>
      <c r="F158" s="9"/>
      <c r="G158" s="6"/>
      <c r="H158" s="37"/>
      <c r="I158" s="9"/>
      <c r="J158" s="9" t="s">
        <v>2062</v>
      </c>
      <c r="K158" s="10"/>
      <c r="L158" s="36">
        <f t="shared" si="41"/>
        <v>0</v>
      </c>
      <c r="M158" s="36">
        <f t="shared" si="41"/>
        <v>0</v>
      </c>
      <c r="N158" s="9"/>
      <c r="O158" s="9"/>
      <c r="P158" s="37"/>
      <c r="Q158" s="68"/>
      <c r="R158" s="36" t="e">
        <f>K158/T158</f>
        <v>#DIV/0!</v>
      </c>
      <c r="S158" s="10" t="e">
        <f t="shared" si="37"/>
        <v>#DIV/0!</v>
      </c>
      <c r="T158" s="10">
        <f t="shared" si="38"/>
        <v>0</v>
      </c>
      <c r="U158" s="10"/>
      <c r="V158" s="10"/>
      <c r="W158" s="10"/>
      <c r="X158" s="10" t="e">
        <f t="shared" si="39"/>
        <v>#DIV/0!</v>
      </c>
      <c r="Y158" s="10" t="e">
        <f t="shared" si="40"/>
        <v>#DIV/0!</v>
      </c>
      <c r="Z158" s="6"/>
      <c r="AA158" s="6"/>
      <c r="AB158" s="6"/>
      <c r="AC158" s="9"/>
    </row>
    <row r="159" spans="1:29" ht="78.75" x14ac:dyDescent="0.25">
      <c r="A159" s="4" t="s">
        <v>2235</v>
      </c>
      <c r="B159" s="5" t="s">
        <v>2234</v>
      </c>
      <c r="C159" s="6">
        <v>44650</v>
      </c>
      <c r="D159" s="37">
        <v>1416</v>
      </c>
      <c r="E159" s="5"/>
      <c r="F159" s="9"/>
      <c r="G159" s="6">
        <v>44670</v>
      </c>
      <c r="H159" s="37" t="s">
        <v>2515</v>
      </c>
      <c r="I159" s="9" t="s">
        <v>73</v>
      </c>
      <c r="J159" s="9" t="s">
        <v>2150</v>
      </c>
      <c r="K159" s="10">
        <v>68628748.560000002</v>
      </c>
      <c r="L159" s="36">
        <f t="shared" si="41"/>
        <v>68628748.560000002</v>
      </c>
      <c r="M159" s="36">
        <f t="shared" si="41"/>
        <v>68628748.560000002</v>
      </c>
      <c r="N159" s="9" t="s">
        <v>1767</v>
      </c>
      <c r="O159" s="9" t="s">
        <v>75</v>
      </c>
      <c r="P159" s="37" t="s">
        <v>22</v>
      </c>
      <c r="Q159" s="68">
        <v>2000</v>
      </c>
      <c r="R159" s="36">
        <f>K159/T159</f>
        <v>12.120000000000001</v>
      </c>
      <c r="S159" s="10">
        <f t="shared" si="37"/>
        <v>24240.000000000004</v>
      </c>
      <c r="T159" s="10">
        <f t="shared" si="38"/>
        <v>5662438</v>
      </c>
      <c r="U159" s="10">
        <v>5662438</v>
      </c>
      <c r="V159" s="10"/>
      <c r="W159" s="10"/>
      <c r="X159" s="69">
        <f t="shared" si="39"/>
        <v>2831.2190000000001</v>
      </c>
      <c r="Y159" s="10">
        <f t="shared" si="40"/>
        <v>2832</v>
      </c>
      <c r="Z159" s="6">
        <v>44682</v>
      </c>
      <c r="AA159" s="6"/>
      <c r="AB159" s="6"/>
      <c r="AC159" s="9" t="s">
        <v>66</v>
      </c>
    </row>
    <row r="160" spans="1:29" ht="31.5" x14ac:dyDescent="0.25">
      <c r="A160" s="4" t="s">
        <v>2452</v>
      </c>
      <c r="B160" s="5" t="s">
        <v>2451</v>
      </c>
      <c r="C160" s="6">
        <v>44659</v>
      </c>
      <c r="D160" s="37">
        <v>1416</v>
      </c>
      <c r="E160" s="5"/>
      <c r="F160" s="9"/>
      <c r="G160" s="6"/>
      <c r="H160" s="37"/>
      <c r="I160" s="9"/>
      <c r="J160" s="9" t="s">
        <v>2106</v>
      </c>
      <c r="K160" s="10"/>
      <c r="L160" s="36">
        <f t="shared" si="41"/>
        <v>0</v>
      </c>
      <c r="M160" s="36">
        <f t="shared" si="41"/>
        <v>0</v>
      </c>
      <c r="N160" s="9"/>
      <c r="O160" s="9"/>
      <c r="P160" s="37"/>
      <c r="Q160" s="68"/>
      <c r="R160" s="36" t="e">
        <f>K160/T160</f>
        <v>#DIV/0!</v>
      </c>
      <c r="S160" s="10" t="e">
        <f t="shared" ref="S160:S162" si="42">R160*Q160</f>
        <v>#DIV/0!</v>
      </c>
      <c r="T160" s="10">
        <f t="shared" si="38"/>
        <v>0</v>
      </c>
      <c r="U160" s="10"/>
      <c r="V160" s="10"/>
      <c r="W160" s="10"/>
      <c r="X160" s="10" t="e">
        <f t="shared" ref="X160:X162" si="43">T160/Q160</f>
        <v>#DIV/0!</v>
      </c>
      <c r="Y160" s="10" t="e">
        <f t="shared" ref="Y160:Y162" si="44">_xlfn.CEILING.MATH(X160)</f>
        <v>#DIV/0!</v>
      </c>
      <c r="Z160" s="6"/>
      <c r="AA160" s="6"/>
      <c r="AB160" s="6"/>
      <c r="AC160" s="9"/>
    </row>
    <row r="161" spans="1:29" ht="31.5" x14ac:dyDescent="0.25">
      <c r="A161" s="4" t="s">
        <v>2450</v>
      </c>
      <c r="B161" s="5" t="s">
        <v>2449</v>
      </c>
      <c r="C161" s="6">
        <v>44659</v>
      </c>
      <c r="D161" s="37">
        <v>1416</v>
      </c>
      <c r="E161" s="5"/>
      <c r="F161" s="9"/>
      <c r="G161" s="6"/>
      <c r="H161" s="37"/>
      <c r="I161" s="9"/>
      <c r="J161" s="9" t="s">
        <v>2106</v>
      </c>
      <c r="K161" s="10"/>
      <c r="L161" s="36">
        <f t="shared" si="41"/>
        <v>0</v>
      </c>
      <c r="M161" s="36">
        <f t="shared" si="41"/>
        <v>0</v>
      </c>
      <c r="N161" s="9"/>
      <c r="O161" s="9"/>
      <c r="P161" s="37"/>
      <c r="Q161" s="68"/>
      <c r="R161" s="36" t="e">
        <f>K161/T161</f>
        <v>#DIV/0!</v>
      </c>
      <c r="S161" s="10" t="e">
        <f t="shared" si="42"/>
        <v>#DIV/0!</v>
      </c>
      <c r="T161" s="10">
        <f t="shared" si="38"/>
        <v>0</v>
      </c>
      <c r="U161" s="10"/>
      <c r="V161" s="10"/>
      <c r="W161" s="10"/>
      <c r="X161" s="10" t="e">
        <f t="shared" si="43"/>
        <v>#DIV/0!</v>
      </c>
      <c r="Y161" s="10" t="e">
        <f t="shared" si="44"/>
        <v>#DIV/0!</v>
      </c>
      <c r="Z161" s="6"/>
      <c r="AA161" s="6"/>
      <c r="AB161" s="6"/>
      <c r="AC161" s="9"/>
    </row>
    <row r="162" spans="1:29" ht="31.5" x14ac:dyDescent="0.25">
      <c r="A162" s="4" t="s">
        <v>2446</v>
      </c>
      <c r="B162" s="5" t="s">
        <v>2445</v>
      </c>
      <c r="C162" s="6">
        <v>44659</v>
      </c>
      <c r="D162" s="37">
        <v>1416</v>
      </c>
      <c r="E162" s="5"/>
      <c r="F162" s="9"/>
      <c r="G162" s="6"/>
      <c r="H162" s="37"/>
      <c r="I162" s="9"/>
      <c r="J162" s="9" t="s">
        <v>2106</v>
      </c>
      <c r="K162" s="10"/>
      <c r="L162" s="36">
        <f t="shared" si="41"/>
        <v>0</v>
      </c>
      <c r="M162" s="36">
        <f t="shared" si="41"/>
        <v>0</v>
      </c>
      <c r="N162" s="9"/>
      <c r="O162" s="9"/>
      <c r="P162" s="37"/>
      <c r="Q162" s="68"/>
      <c r="R162" s="36" t="e">
        <f>K162/T162</f>
        <v>#DIV/0!</v>
      </c>
      <c r="S162" s="10" t="e">
        <f t="shared" si="42"/>
        <v>#DIV/0!</v>
      </c>
      <c r="T162" s="10">
        <f t="shared" si="38"/>
        <v>0</v>
      </c>
      <c r="U162" s="10"/>
      <c r="V162" s="10"/>
      <c r="W162" s="10"/>
      <c r="X162" s="10" t="e">
        <f t="shared" si="43"/>
        <v>#DIV/0!</v>
      </c>
      <c r="Y162" s="10" t="e">
        <f t="shared" si="44"/>
        <v>#DIV/0!</v>
      </c>
      <c r="Z162" s="6"/>
      <c r="AA162" s="6"/>
      <c r="AB162" s="6"/>
      <c r="AC162" s="9"/>
    </row>
    <row r="163" spans="1:29" ht="78.75" x14ac:dyDescent="0.25">
      <c r="A163" s="4" t="s">
        <v>2548</v>
      </c>
      <c r="B163" s="5" t="s">
        <v>2547</v>
      </c>
      <c r="C163" s="6">
        <v>44670</v>
      </c>
      <c r="D163" s="37">
        <v>1416</v>
      </c>
      <c r="E163" s="5"/>
      <c r="F163" s="8"/>
      <c r="G163" s="6"/>
      <c r="H163" s="5"/>
      <c r="I163" s="9"/>
      <c r="J163" s="9" t="s">
        <v>2468</v>
      </c>
      <c r="K163" s="10">
        <v>0</v>
      </c>
      <c r="L163" s="36">
        <f t="shared" ref="L163:M170" si="45">K163</f>
        <v>0</v>
      </c>
      <c r="M163" s="36">
        <f t="shared" si="45"/>
        <v>0</v>
      </c>
      <c r="N163" s="9"/>
      <c r="O163" s="37"/>
      <c r="P163" s="6"/>
      <c r="Q163" s="36" t="e">
        <f>K163/S163</f>
        <v>#DIV/0!</v>
      </c>
      <c r="R163" s="10" t="e">
        <f t="shared" ref="R163:R199" si="46">Q163*P163</f>
        <v>#DIV/0!</v>
      </c>
      <c r="S163" s="10">
        <f t="shared" ref="S163:S199" si="47">T163+U163+V163</f>
        <v>0</v>
      </c>
      <c r="T163" s="10"/>
      <c r="U163" s="10"/>
      <c r="V163" s="10"/>
      <c r="W163" s="10" t="e">
        <f>L163/S163</f>
        <v>#DIV/0!</v>
      </c>
      <c r="X163" s="10" t="e">
        <f t="shared" ref="X163:X199" si="48">_xlfn.CEILING.MATH(W163)</f>
        <v>#DIV/0!</v>
      </c>
      <c r="Y163" s="9"/>
      <c r="Z163" s="6"/>
      <c r="AA163" s="6"/>
      <c r="AB163" s="6"/>
      <c r="AC163" s="37"/>
    </row>
    <row r="164" spans="1:29" ht="47.25" x14ac:dyDescent="0.25">
      <c r="A164" s="4" t="s">
        <v>2546</v>
      </c>
      <c r="B164" s="5" t="s">
        <v>2545</v>
      </c>
      <c r="C164" s="6">
        <v>44670</v>
      </c>
      <c r="D164" s="37">
        <v>1416</v>
      </c>
      <c r="E164" s="5"/>
      <c r="F164" s="8"/>
      <c r="G164" s="6"/>
      <c r="H164" s="6"/>
      <c r="I164" s="9"/>
      <c r="J164" s="9" t="s">
        <v>2470</v>
      </c>
      <c r="K164" s="10">
        <v>0</v>
      </c>
      <c r="L164" s="36">
        <f t="shared" si="45"/>
        <v>0</v>
      </c>
      <c r="M164" s="36">
        <f t="shared" si="45"/>
        <v>0</v>
      </c>
      <c r="N164" s="9"/>
      <c r="O164" s="37"/>
      <c r="P164" s="6"/>
      <c r="Q164" s="36" t="e">
        <f>K164/S164</f>
        <v>#DIV/0!</v>
      </c>
      <c r="R164" s="10" t="e">
        <f t="shared" si="46"/>
        <v>#DIV/0!</v>
      </c>
      <c r="S164" s="10">
        <f t="shared" si="47"/>
        <v>0</v>
      </c>
      <c r="T164" s="10"/>
      <c r="U164" s="10"/>
      <c r="V164" s="10"/>
      <c r="W164" s="10" t="e">
        <f>L164/S164</f>
        <v>#DIV/0!</v>
      </c>
      <c r="X164" s="10" t="e">
        <f t="shared" si="48"/>
        <v>#DIV/0!</v>
      </c>
      <c r="Y164" s="9"/>
      <c r="Z164" s="6"/>
      <c r="AA164" s="6"/>
      <c r="AB164" s="6"/>
      <c r="AC164" s="37"/>
    </row>
    <row r="165" spans="1:29" ht="47.25" x14ac:dyDescent="0.25">
      <c r="A165" s="4" t="s">
        <v>2540</v>
      </c>
      <c r="B165" s="5" t="s">
        <v>2539</v>
      </c>
      <c r="C165" s="6">
        <v>44670</v>
      </c>
      <c r="D165" s="37">
        <v>1416</v>
      </c>
      <c r="E165" s="5"/>
      <c r="F165" s="8"/>
      <c r="G165" s="6"/>
      <c r="H165" s="5"/>
      <c r="I165" s="9"/>
      <c r="J165" s="9" t="s">
        <v>2477</v>
      </c>
      <c r="K165" s="10">
        <v>0</v>
      </c>
      <c r="L165" s="36">
        <f t="shared" si="45"/>
        <v>0</v>
      </c>
      <c r="M165" s="36">
        <f t="shared" si="45"/>
        <v>0</v>
      </c>
      <c r="N165" s="9"/>
      <c r="O165" s="37"/>
      <c r="P165" s="6"/>
      <c r="Q165" s="36" t="e">
        <f>K165/S165</f>
        <v>#DIV/0!</v>
      </c>
      <c r="R165" s="10" t="e">
        <f t="shared" si="46"/>
        <v>#DIV/0!</v>
      </c>
      <c r="S165" s="10">
        <f t="shared" si="47"/>
        <v>0</v>
      </c>
      <c r="T165" s="10"/>
      <c r="U165" s="10"/>
      <c r="V165" s="10"/>
      <c r="W165" s="10" t="e">
        <f>L165/S165</f>
        <v>#DIV/0!</v>
      </c>
      <c r="X165" s="10" t="e">
        <f t="shared" si="48"/>
        <v>#DIV/0!</v>
      </c>
      <c r="Y165" s="9"/>
      <c r="Z165" s="6"/>
      <c r="AA165" s="6"/>
      <c r="AB165" s="6"/>
      <c r="AC165" s="37"/>
    </row>
    <row r="166" spans="1:29" ht="47.25" x14ac:dyDescent="0.25">
      <c r="A166" s="4" t="s">
        <v>2538</v>
      </c>
      <c r="B166" s="5" t="s">
        <v>2537</v>
      </c>
      <c r="C166" s="6">
        <v>44670</v>
      </c>
      <c r="D166" s="37">
        <v>1416</v>
      </c>
      <c r="E166" s="5"/>
      <c r="F166" s="8"/>
      <c r="G166" s="6"/>
      <c r="H166" s="37"/>
      <c r="I166" s="9"/>
      <c r="J166" s="9" t="s">
        <v>2424</v>
      </c>
      <c r="K166" s="10">
        <v>0</v>
      </c>
      <c r="L166" s="36">
        <f t="shared" si="45"/>
        <v>0</v>
      </c>
      <c r="M166" s="36">
        <f t="shared" si="45"/>
        <v>0</v>
      </c>
      <c r="N166" s="9"/>
      <c r="O166" s="37" t="s">
        <v>24</v>
      </c>
      <c r="P166" s="6"/>
      <c r="Q166" s="36">
        <f>K166/S166</f>
        <v>0</v>
      </c>
      <c r="R166" s="10">
        <f t="shared" si="46"/>
        <v>0</v>
      </c>
      <c r="S166" s="10">
        <f t="shared" si="47"/>
        <v>5503.4</v>
      </c>
      <c r="T166" s="10">
        <v>2738.4</v>
      </c>
      <c r="U166" s="10">
        <v>2765</v>
      </c>
      <c r="V166" s="10"/>
      <c r="W166" s="10">
        <f>L166/S166</f>
        <v>0</v>
      </c>
      <c r="X166" s="10">
        <f t="shared" si="48"/>
        <v>0</v>
      </c>
      <c r="Y166" s="9"/>
      <c r="Z166" s="6">
        <v>45017</v>
      </c>
      <c r="AA166" s="6"/>
      <c r="AB166" s="6"/>
      <c r="AC166" s="37"/>
    </row>
    <row r="167" spans="1:29" ht="78.75" x14ac:dyDescent="0.25">
      <c r="A167" s="4" t="s">
        <v>2536</v>
      </c>
      <c r="B167" s="5" t="s">
        <v>2535</v>
      </c>
      <c r="C167" s="6">
        <v>44671</v>
      </c>
      <c r="D167" s="37">
        <v>1416</v>
      </c>
      <c r="E167" s="5"/>
      <c r="F167" s="8"/>
      <c r="G167" s="6"/>
      <c r="H167" s="5"/>
      <c r="I167" s="9"/>
      <c r="J167" s="9" t="s">
        <v>229</v>
      </c>
      <c r="K167" s="10">
        <v>0</v>
      </c>
      <c r="L167" s="36">
        <f t="shared" si="45"/>
        <v>0</v>
      </c>
      <c r="M167" s="36">
        <f t="shared" si="45"/>
        <v>0</v>
      </c>
      <c r="N167" s="9"/>
      <c r="O167" s="37" t="s">
        <v>22</v>
      </c>
      <c r="P167" s="6"/>
      <c r="Q167" s="36">
        <f>K167/S167</f>
        <v>0</v>
      </c>
      <c r="R167" s="10">
        <f t="shared" si="46"/>
        <v>0</v>
      </c>
      <c r="S167" s="10">
        <f t="shared" si="47"/>
        <v>73736000</v>
      </c>
      <c r="T167" s="10">
        <v>36868000</v>
      </c>
      <c r="U167" s="10">
        <v>36868000</v>
      </c>
      <c r="V167" s="10"/>
      <c r="W167" s="10">
        <f>L167/S167</f>
        <v>0</v>
      </c>
      <c r="X167" s="10">
        <f t="shared" si="48"/>
        <v>0</v>
      </c>
      <c r="Y167" s="9"/>
      <c r="Z167" s="6">
        <v>45017</v>
      </c>
      <c r="AA167" s="6"/>
      <c r="AB167" s="6">
        <v>44972</v>
      </c>
      <c r="AC167" s="37"/>
    </row>
    <row r="168" spans="1:29" ht="78.75" x14ac:dyDescent="0.25">
      <c r="A168" s="4" t="s">
        <v>2534</v>
      </c>
      <c r="B168" s="5" t="s">
        <v>2533</v>
      </c>
      <c r="C168" s="6">
        <v>44671</v>
      </c>
      <c r="D168" s="37">
        <v>1416</v>
      </c>
      <c r="E168" s="5"/>
      <c r="F168" s="8"/>
      <c r="G168" s="6"/>
      <c r="H168" s="37"/>
      <c r="I168" s="9"/>
      <c r="J168" s="9" t="s">
        <v>2489</v>
      </c>
      <c r="K168" s="10">
        <v>0</v>
      </c>
      <c r="L168" s="36">
        <f t="shared" si="45"/>
        <v>0</v>
      </c>
      <c r="M168" s="36">
        <f t="shared" si="45"/>
        <v>0</v>
      </c>
      <c r="N168" s="9"/>
      <c r="O168" s="37"/>
      <c r="P168" s="6"/>
      <c r="Q168" s="36" t="e">
        <f>K168/S168</f>
        <v>#DIV/0!</v>
      </c>
      <c r="R168" s="10" t="e">
        <f t="shared" si="46"/>
        <v>#DIV/0!</v>
      </c>
      <c r="S168" s="10">
        <f t="shared" si="47"/>
        <v>0</v>
      </c>
      <c r="T168" s="10"/>
      <c r="U168" s="10"/>
      <c r="V168" s="10"/>
      <c r="W168" s="10" t="e">
        <f>L168/S168</f>
        <v>#DIV/0!</v>
      </c>
      <c r="X168" s="10" t="e">
        <f t="shared" si="48"/>
        <v>#DIV/0!</v>
      </c>
      <c r="Y168" s="9"/>
      <c r="Z168" s="6"/>
      <c r="AA168" s="6"/>
      <c r="AB168" s="6"/>
      <c r="AC168" s="37"/>
    </row>
    <row r="169" spans="1:29" ht="78.75" x14ac:dyDescent="0.25">
      <c r="A169" s="4" t="s">
        <v>2532</v>
      </c>
      <c r="B169" s="5" t="s">
        <v>2531</v>
      </c>
      <c r="C169" s="6">
        <v>44671</v>
      </c>
      <c r="D169" s="37">
        <v>1416</v>
      </c>
      <c r="E169" s="5"/>
      <c r="F169" s="8"/>
      <c r="G169" s="6"/>
      <c r="H169" s="37"/>
      <c r="I169" s="9"/>
      <c r="J169" s="9" t="s">
        <v>2419</v>
      </c>
      <c r="K169" s="10">
        <v>0</v>
      </c>
      <c r="L169" s="36">
        <f t="shared" si="45"/>
        <v>0</v>
      </c>
      <c r="M169" s="36">
        <f t="shared" si="45"/>
        <v>0</v>
      </c>
      <c r="N169" s="9"/>
      <c r="O169" s="37" t="s">
        <v>22</v>
      </c>
      <c r="P169" s="6"/>
      <c r="Q169" s="36">
        <f>K169/S169</f>
        <v>0</v>
      </c>
      <c r="R169" s="10">
        <f t="shared" si="46"/>
        <v>0</v>
      </c>
      <c r="S169" s="10">
        <f t="shared" si="47"/>
        <v>3192000</v>
      </c>
      <c r="T169" s="10">
        <v>1064000</v>
      </c>
      <c r="U169" s="10">
        <v>1064000</v>
      </c>
      <c r="V169" s="10">
        <v>1064000</v>
      </c>
      <c r="W169" s="10">
        <f>L169/S169</f>
        <v>0</v>
      </c>
      <c r="X169" s="10">
        <f t="shared" si="48"/>
        <v>0</v>
      </c>
      <c r="Y169" s="9"/>
      <c r="Z169" s="6">
        <v>44986</v>
      </c>
      <c r="AA169" s="6">
        <v>45444</v>
      </c>
      <c r="AB169" s="6">
        <v>44941</v>
      </c>
      <c r="AC169" s="37"/>
    </row>
    <row r="170" spans="1:29" ht="78.75" x14ac:dyDescent="0.25">
      <c r="A170" s="4" t="s">
        <v>2530</v>
      </c>
      <c r="B170" s="5" t="s">
        <v>2529</v>
      </c>
      <c r="C170" s="6">
        <v>44671</v>
      </c>
      <c r="D170" s="37">
        <v>1416</v>
      </c>
      <c r="E170" s="5"/>
      <c r="F170" s="8"/>
      <c r="G170" s="6"/>
      <c r="H170" s="37"/>
      <c r="I170" s="9"/>
      <c r="J170" s="9" t="s">
        <v>2418</v>
      </c>
      <c r="K170" s="10">
        <v>0</v>
      </c>
      <c r="L170" s="36">
        <f t="shared" si="45"/>
        <v>0</v>
      </c>
      <c r="M170" s="36">
        <f t="shared" si="45"/>
        <v>0</v>
      </c>
      <c r="N170" s="9"/>
      <c r="O170" s="37" t="s">
        <v>22</v>
      </c>
      <c r="P170" s="6"/>
      <c r="Q170" s="36">
        <f>K170/S170</f>
        <v>0</v>
      </c>
      <c r="R170" s="10">
        <f t="shared" si="46"/>
        <v>0</v>
      </c>
      <c r="S170" s="10">
        <f t="shared" si="47"/>
        <v>37591000</v>
      </c>
      <c r="T170" s="10">
        <v>12531000</v>
      </c>
      <c r="U170" s="10">
        <v>12530000</v>
      </c>
      <c r="V170" s="10">
        <v>12530000</v>
      </c>
      <c r="W170" s="10">
        <f>L170/S170</f>
        <v>0</v>
      </c>
      <c r="X170" s="10">
        <f t="shared" si="48"/>
        <v>0</v>
      </c>
      <c r="Y170" s="9"/>
      <c r="Z170" s="6">
        <v>44986</v>
      </c>
      <c r="AA170" s="6">
        <v>45444</v>
      </c>
      <c r="AB170" s="6">
        <v>44941</v>
      </c>
      <c r="AC170" s="37"/>
    </row>
    <row r="171" spans="1:29" ht="47.25" x14ac:dyDescent="0.25">
      <c r="A171" s="4"/>
      <c r="B171" s="5"/>
      <c r="C171" s="6"/>
      <c r="D171" s="37">
        <v>1416</v>
      </c>
      <c r="E171" s="5"/>
      <c r="F171" s="8"/>
      <c r="G171" s="6"/>
      <c r="H171" s="37"/>
      <c r="I171" s="9"/>
      <c r="J171" s="9" t="s">
        <v>2416</v>
      </c>
      <c r="K171" s="10">
        <v>0</v>
      </c>
      <c r="L171" s="36">
        <f t="shared" ref="L171:M199" si="49">K171</f>
        <v>0</v>
      </c>
      <c r="M171" s="36">
        <f t="shared" si="49"/>
        <v>0</v>
      </c>
      <c r="N171" s="9"/>
      <c r="O171" s="37" t="s">
        <v>24</v>
      </c>
      <c r="P171" s="6"/>
      <c r="Q171" s="36">
        <f>K171/S171</f>
        <v>0</v>
      </c>
      <c r="R171" s="10">
        <f t="shared" si="46"/>
        <v>0</v>
      </c>
      <c r="S171" s="10">
        <f t="shared" si="47"/>
        <v>402756</v>
      </c>
      <c r="T171" s="10">
        <v>201378</v>
      </c>
      <c r="U171" s="10">
        <v>201378</v>
      </c>
      <c r="V171" s="10"/>
      <c r="W171" s="10">
        <f>L171/S171</f>
        <v>0</v>
      </c>
      <c r="X171" s="10">
        <f t="shared" si="48"/>
        <v>0</v>
      </c>
      <c r="Y171" s="9"/>
      <c r="Z171" s="6">
        <v>45444</v>
      </c>
      <c r="AA171" s="6"/>
      <c r="AB171" s="6">
        <v>44972</v>
      </c>
      <c r="AC171" s="37"/>
    </row>
    <row r="172" spans="1:29" ht="47.25" x14ac:dyDescent="0.25">
      <c r="A172" s="4"/>
      <c r="B172" s="5"/>
      <c r="C172" s="6"/>
      <c r="D172" s="37">
        <v>1416</v>
      </c>
      <c r="E172" s="5"/>
      <c r="F172" s="8"/>
      <c r="G172" s="6"/>
      <c r="H172" s="5"/>
      <c r="I172" s="9"/>
      <c r="J172" s="9" t="s">
        <v>44</v>
      </c>
      <c r="K172" s="10">
        <v>0</v>
      </c>
      <c r="L172" s="36">
        <f t="shared" si="49"/>
        <v>0</v>
      </c>
      <c r="M172" s="36">
        <f t="shared" si="49"/>
        <v>0</v>
      </c>
      <c r="N172" s="9"/>
      <c r="O172" s="37" t="s">
        <v>24</v>
      </c>
      <c r="P172" s="6"/>
      <c r="Q172" s="36">
        <f>K172/S172</f>
        <v>0</v>
      </c>
      <c r="R172" s="10">
        <f t="shared" si="46"/>
        <v>0</v>
      </c>
      <c r="S172" s="10">
        <f t="shared" si="47"/>
        <v>206040</v>
      </c>
      <c r="T172" s="10">
        <v>130000</v>
      </c>
      <c r="U172" s="10">
        <v>76040</v>
      </c>
      <c r="V172" s="10"/>
      <c r="W172" s="10">
        <f>L172/S172</f>
        <v>0</v>
      </c>
      <c r="X172" s="10">
        <f t="shared" si="48"/>
        <v>0</v>
      </c>
      <c r="Y172" s="9"/>
      <c r="Z172" s="6">
        <v>44986</v>
      </c>
      <c r="AA172" s="6"/>
      <c r="AB172" s="6">
        <v>44941</v>
      </c>
      <c r="AC172" s="37"/>
    </row>
    <row r="173" spans="1:29" ht="78.75" x14ac:dyDescent="0.25">
      <c r="A173" s="4"/>
      <c r="B173" s="5"/>
      <c r="C173" s="6"/>
      <c r="D173" s="37">
        <v>1416</v>
      </c>
      <c r="E173" s="5"/>
      <c r="F173" s="8"/>
      <c r="G173" s="6"/>
      <c r="H173" s="5"/>
      <c r="I173" s="9"/>
      <c r="J173" s="9" t="s">
        <v>2467</v>
      </c>
      <c r="K173" s="10">
        <v>0</v>
      </c>
      <c r="L173" s="36">
        <f t="shared" si="49"/>
        <v>0</v>
      </c>
      <c r="M173" s="36">
        <f t="shared" si="49"/>
        <v>0</v>
      </c>
      <c r="N173" s="9"/>
      <c r="O173" s="37"/>
      <c r="P173" s="6"/>
      <c r="Q173" s="36" t="e">
        <f>K173/S173</f>
        <v>#DIV/0!</v>
      </c>
      <c r="R173" s="10" t="e">
        <f t="shared" si="46"/>
        <v>#DIV/0!</v>
      </c>
      <c r="S173" s="10">
        <f t="shared" si="47"/>
        <v>0</v>
      </c>
      <c r="T173" s="10"/>
      <c r="U173" s="10"/>
      <c r="V173" s="10"/>
      <c r="W173" s="10" t="e">
        <f>L173/S173</f>
        <v>#DIV/0!</v>
      </c>
      <c r="X173" s="10" t="e">
        <f t="shared" si="48"/>
        <v>#DIV/0!</v>
      </c>
      <c r="Y173" s="9"/>
      <c r="Z173" s="6"/>
      <c r="AA173" s="6"/>
      <c r="AB173" s="6"/>
      <c r="AC173" s="37"/>
    </row>
    <row r="174" spans="1:29" ht="47.25" x14ac:dyDescent="0.25">
      <c r="A174" s="4"/>
      <c r="B174" s="5"/>
      <c r="C174" s="6"/>
      <c r="D174" s="37">
        <v>1416</v>
      </c>
      <c r="E174" s="5"/>
      <c r="F174" s="8"/>
      <c r="G174" s="6"/>
      <c r="H174" s="5"/>
      <c r="I174" s="9"/>
      <c r="J174" s="9" t="s">
        <v>92</v>
      </c>
      <c r="K174" s="10">
        <v>0</v>
      </c>
      <c r="L174" s="36">
        <f t="shared" si="49"/>
        <v>0</v>
      </c>
      <c r="M174" s="36">
        <f t="shared" si="49"/>
        <v>0</v>
      </c>
      <c r="N174" s="9"/>
      <c r="O174" s="37"/>
      <c r="P174" s="6"/>
      <c r="Q174" s="36" t="e">
        <f>K174/S174</f>
        <v>#DIV/0!</v>
      </c>
      <c r="R174" s="10" t="e">
        <f t="shared" si="46"/>
        <v>#DIV/0!</v>
      </c>
      <c r="S174" s="10">
        <f t="shared" si="47"/>
        <v>0</v>
      </c>
      <c r="T174" s="10"/>
      <c r="U174" s="10"/>
      <c r="V174" s="10"/>
      <c r="W174" s="10" t="e">
        <f>L174/S174</f>
        <v>#DIV/0!</v>
      </c>
      <c r="X174" s="10" t="e">
        <f t="shared" si="48"/>
        <v>#DIV/0!</v>
      </c>
      <c r="Y174" s="9"/>
      <c r="Z174" s="6"/>
      <c r="AA174" s="6"/>
      <c r="AB174" s="6"/>
      <c r="AC174" s="37"/>
    </row>
    <row r="175" spans="1:29" ht="47.25" x14ac:dyDescent="0.25">
      <c r="A175" s="4"/>
      <c r="B175" s="5"/>
      <c r="C175" s="6"/>
      <c r="D175" s="37">
        <v>1416</v>
      </c>
      <c r="E175" s="5"/>
      <c r="F175" s="9"/>
      <c r="G175" s="6"/>
      <c r="H175" s="37"/>
      <c r="I175" s="9"/>
      <c r="J175" s="9" t="s">
        <v>2469</v>
      </c>
      <c r="K175" s="10">
        <v>0</v>
      </c>
      <c r="L175" s="36">
        <f t="shared" si="49"/>
        <v>0</v>
      </c>
      <c r="M175" s="36">
        <f t="shared" si="49"/>
        <v>0</v>
      </c>
      <c r="N175" s="9"/>
      <c r="O175" s="37"/>
      <c r="P175" s="6"/>
      <c r="Q175" s="36" t="e">
        <f>K175/S175</f>
        <v>#DIV/0!</v>
      </c>
      <c r="R175" s="10" t="e">
        <f t="shared" si="46"/>
        <v>#DIV/0!</v>
      </c>
      <c r="S175" s="10">
        <f t="shared" si="47"/>
        <v>0</v>
      </c>
      <c r="T175" s="10"/>
      <c r="U175" s="10"/>
      <c r="V175" s="10"/>
      <c r="W175" s="10" t="e">
        <f>L175/S175</f>
        <v>#DIV/0!</v>
      </c>
      <c r="X175" s="10" t="e">
        <f t="shared" si="48"/>
        <v>#DIV/0!</v>
      </c>
      <c r="Y175" s="9"/>
      <c r="Z175" s="6"/>
      <c r="AA175" s="6"/>
      <c r="AB175" s="6"/>
      <c r="AC175" s="37"/>
    </row>
    <row r="176" spans="1:29" ht="47.25" x14ac:dyDescent="0.25">
      <c r="A176" s="4"/>
      <c r="B176" s="5"/>
      <c r="C176" s="6"/>
      <c r="D176" s="37">
        <v>1416</v>
      </c>
      <c r="E176" s="5"/>
      <c r="F176" s="8"/>
      <c r="G176" s="6"/>
      <c r="H176" s="6"/>
      <c r="I176" s="9"/>
      <c r="J176" s="9" t="s">
        <v>2471</v>
      </c>
      <c r="K176" s="10">
        <v>0</v>
      </c>
      <c r="L176" s="36">
        <f t="shared" si="49"/>
        <v>0</v>
      </c>
      <c r="M176" s="36">
        <f t="shared" si="49"/>
        <v>0</v>
      </c>
      <c r="N176" s="9"/>
      <c r="O176" s="37"/>
      <c r="P176" s="6"/>
      <c r="Q176" s="36" t="e">
        <f>K176/S176</f>
        <v>#DIV/0!</v>
      </c>
      <c r="R176" s="10" t="e">
        <f t="shared" si="46"/>
        <v>#DIV/0!</v>
      </c>
      <c r="S176" s="10">
        <f t="shared" si="47"/>
        <v>0</v>
      </c>
      <c r="T176" s="10"/>
      <c r="U176" s="10"/>
      <c r="V176" s="10"/>
      <c r="W176" s="10" t="e">
        <f>L176/S176</f>
        <v>#DIV/0!</v>
      </c>
      <c r="X176" s="10" t="e">
        <f t="shared" si="48"/>
        <v>#DIV/0!</v>
      </c>
      <c r="Y176" s="9"/>
      <c r="Z176" s="6"/>
      <c r="AA176" s="6"/>
      <c r="AB176" s="6"/>
      <c r="AC176" s="37"/>
    </row>
    <row r="177" spans="1:29" ht="126" x14ac:dyDescent="0.25">
      <c r="A177" s="4"/>
      <c r="B177" s="5"/>
      <c r="C177" s="6"/>
      <c r="D177" s="37">
        <v>1416</v>
      </c>
      <c r="E177" s="5"/>
      <c r="F177" s="8"/>
      <c r="G177" s="6"/>
      <c r="H177" s="37"/>
      <c r="I177" s="9"/>
      <c r="J177" s="9" t="s">
        <v>2478</v>
      </c>
      <c r="K177" s="10">
        <v>0</v>
      </c>
      <c r="L177" s="36">
        <f t="shared" si="49"/>
        <v>0</v>
      </c>
      <c r="M177" s="36">
        <f t="shared" si="49"/>
        <v>0</v>
      </c>
      <c r="N177" s="9"/>
      <c r="O177" s="37"/>
      <c r="P177" s="6"/>
      <c r="Q177" s="36" t="e">
        <f>K177/S177</f>
        <v>#DIV/0!</v>
      </c>
      <c r="R177" s="10" t="e">
        <f t="shared" si="46"/>
        <v>#DIV/0!</v>
      </c>
      <c r="S177" s="10">
        <f t="shared" si="47"/>
        <v>0</v>
      </c>
      <c r="T177" s="10"/>
      <c r="U177" s="10"/>
      <c r="V177" s="10"/>
      <c r="W177" s="10" t="e">
        <f>L177/S177</f>
        <v>#DIV/0!</v>
      </c>
      <c r="X177" s="10" t="e">
        <f t="shared" si="48"/>
        <v>#DIV/0!</v>
      </c>
      <c r="Y177" s="9"/>
      <c r="Z177" s="6"/>
      <c r="AA177" s="6"/>
      <c r="AB177" s="6"/>
      <c r="AC177" s="37"/>
    </row>
    <row r="178" spans="1:29" ht="78.75" x14ac:dyDescent="0.25">
      <c r="A178" s="4"/>
      <c r="B178" s="5"/>
      <c r="C178" s="6"/>
      <c r="D178" s="37">
        <v>1416</v>
      </c>
      <c r="E178" s="5"/>
      <c r="F178" s="8"/>
      <c r="G178" s="6"/>
      <c r="H178" s="37"/>
      <c r="I178" s="9"/>
      <c r="J178" s="9" t="s">
        <v>2487</v>
      </c>
      <c r="K178" s="10">
        <v>0</v>
      </c>
      <c r="L178" s="36">
        <f t="shared" si="49"/>
        <v>0</v>
      </c>
      <c r="M178" s="36">
        <f t="shared" si="49"/>
        <v>0</v>
      </c>
      <c r="N178" s="9"/>
      <c r="O178" s="37"/>
      <c r="P178" s="6"/>
      <c r="Q178" s="36" t="e">
        <f>K178/S178</f>
        <v>#DIV/0!</v>
      </c>
      <c r="R178" s="10" t="e">
        <f t="shared" si="46"/>
        <v>#DIV/0!</v>
      </c>
      <c r="S178" s="10">
        <f t="shared" si="47"/>
        <v>0</v>
      </c>
      <c r="T178" s="10"/>
      <c r="U178" s="10"/>
      <c r="V178" s="10"/>
      <c r="W178" s="10" t="e">
        <f>L178/S178</f>
        <v>#DIV/0!</v>
      </c>
      <c r="X178" s="10" t="e">
        <f t="shared" si="48"/>
        <v>#DIV/0!</v>
      </c>
      <c r="Y178" s="9"/>
      <c r="Z178" s="6"/>
      <c r="AA178" s="6"/>
      <c r="AB178" s="6"/>
      <c r="AC178" s="37"/>
    </row>
    <row r="179" spans="1:29" x14ac:dyDescent="0.25">
      <c r="A179" s="4"/>
      <c r="B179" s="5"/>
      <c r="C179" s="6"/>
      <c r="D179" s="37">
        <v>1416</v>
      </c>
      <c r="E179" s="5"/>
      <c r="F179" s="8"/>
      <c r="G179" s="6"/>
      <c r="H179" s="37"/>
      <c r="I179" s="9"/>
      <c r="J179" s="9" t="s">
        <v>2488</v>
      </c>
      <c r="K179" s="10">
        <v>0</v>
      </c>
      <c r="L179" s="36">
        <f t="shared" si="49"/>
        <v>0</v>
      </c>
      <c r="M179" s="36">
        <f t="shared" si="49"/>
        <v>0</v>
      </c>
      <c r="N179" s="9"/>
      <c r="O179" s="37"/>
      <c r="P179" s="6"/>
      <c r="Q179" s="36" t="e">
        <f>K179/S179</f>
        <v>#DIV/0!</v>
      </c>
      <c r="R179" s="10" t="e">
        <f t="shared" si="46"/>
        <v>#DIV/0!</v>
      </c>
      <c r="S179" s="10">
        <f t="shared" si="47"/>
        <v>0</v>
      </c>
      <c r="T179" s="10"/>
      <c r="U179" s="18"/>
      <c r="V179" s="10"/>
      <c r="W179" s="10" t="e">
        <f>L179/S179</f>
        <v>#DIV/0!</v>
      </c>
      <c r="X179" s="10" t="e">
        <f t="shared" si="48"/>
        <v>#DIV/0!</v>
      </c>
      <c r="Y179" s="9"/>
      <c r="Z179" s="6"/>
      <c r="AA179" s="6"/>
      <c r="AB179" s="6"/>
      <c r="AC179" s="37"/>
    </row>
    <row r="180" spans="1:29" x14ac:dyDescent="0.25">
      <c r="A180" s="4"/>
      <c r="B180" s="5"/>
      <c r="C180" s="6"/>
      <c r="D180" s="37">
        <v>1416</v>
      </c>
      <c r="E180" s="5"/>
      <c r="F180" s="8"/>
      <c r="G180" s="6"/>
      <c r="H180" s="37"/>
      <c r="I180" s="9"/>
      <c r="J180" s="9" t="s">
        <v>766</v>
      </c>
      <c r="K180" s="10">
        <v>0</v>
      </c>
      <c r="L180" s="36">
        <f t="shared" si="49"/>
        <v>0</v>
      </c>
      <c r="M180" s="36">
        <f t="shared" si="49"/>
        <v>0</v>
      </c>
      <c r="N180" s="9"/>
      <c r="O180" s="37"/>
      <c r="P180" s="6"/>
      <c r="Q180" s="36" t="e">
        <f>K180/S180</f>
        <v>#DIV/0!</v>
      </c>
      <c r="R180" s="10" t="e">
        <f t="shared" si="46"/>
        <v>#DIV/0!</v>
      </c>
      <c r="S180" s="10">
        <f t="shared" si="47"/>
        <v>0</v>
      </c>
      <c r="T180" s="10"/>
      <c r="U180" s="32"/>
      <c r="V180" s="10"/>
      <c r="W180" s="10" t="e">
        <f>L180/S180</f>
        <v>#DIV/0!</v>
      </c>
      <c r="X180" s="10" t="e">
        <f t="shared" si="48"/>
        <v>#DIV/0!</v>
      </c>
      <c r="Y180" s="9"/>
      <c r="Z180" s="6"/>
      <c r="AA180" s="6"/>
      <c r="AB180" s="6"/>
      <c r="AC180" s="37"/>
    </row>
    <row r="181" spans="1:29" ht="63" x14ac:dyDescent="0.25">
      <c r="A181" s="4"/>
      <c r="B181" s="5"/>
      <c r="C181" s="6"/>
      <c r="D181" s="37">
        <v>1416</v>
      </c>
      <c r="E181" s="5"/>
      <c r="F181" s="9"/>
      <c r="G181" s="6"/>
      <c r="H181" s="37"/>
      <c r="I181" s="9"/>
      <c r="J181" s="9" t="s">
        <v>2496</v>
      </c>
      <c r="K181" s="10">
        <v>0</v>
      </c>
      <c r="L181" s="36">
        <f t="shared" si="49"/>
        <v>0</v>
      </c>
      <c r="M181" s="36">
        <f t="shared" si="49"/>
        <v>0</v>
      </c>
      <c r="N181" s="9"/>
      <c r="O181" s="37"/>
      <c r="P181" s="6"/>
      <c r="Q181" s="36" t="e">
        <f>K181/S181</f>
        <v>#DIV/0!</v>
      </c>
      <c r="R181" s="10" t="e">
        <f t="shared" si="46"/>
        <v>#DIV/0!</v>
      </c>
      <c r="S181" s="10">
        <f t="shared" si="47"/>
        <v>0</v>
      </c>
      <c r="T181" s="10"/>
      <c r="U181" s="10"/>
      <c r="V181" s="10"/>
      <c r="W181" s="10" t="e">
        <f>L181/S181</f>
        <v>#DIV/0!</v>
      </c>
      <c r="X181" s="10" t="e">
        <f t="shared" si="48"/>
        <v>#DIV/0!</v>
      </c>
      <c r="Y181" s="9"/>
      <c r="Z181" s="6"/>
      <c r="AA181" s="6"/>
      <c r="AB181" s="6"/>
      <c r="AC181" s="37"/>
    </row>
    <row r="182" spans="1:29" x14ac:dyDescent="0.25">
      <c r="A182" s="4"/>
      <c r="B182" s="5"/>
      <c r="C182" s="6"/>
      <c r="D182" s="37">
        <v>1416</v>
      </c>
      <c r="E182" s="5"/>
      <c r="F182" s="8"/>
      <c r="G182" s="6"/>
      <c r="H182" s="5"/>
      <c r="I182" s="9"/>
      <c r="J182" s="9" t="s">
        <v>2497</v>
      </c>
      <c r="K182" s="10">
        <v>0</v>
      </c>
      <c r="L182" s="36">
        <f t="shared" si="49"/>
        <v>0</v>
      </c>
      <c r="M182" s="36">
        <f t="shared" si="49"/>
        <v>0</v>
      </c>
      <c r="N182" s="9"/>
      <c r="O182" s="37"/>
      <c r="P182" s="6"/>
      <c r="Q182" s="36" t="e">
        <f>K182/S182</f>
        <v>#DIV/0!</v>
      </c>
      <c r="R182" s="10" t="e">
        <f t="shared" si="46"/>
        <v>#DIV/0!</v>
      </c>
      <c r="S182" s="10">
        <f t="shared" si="47"/>
        <v>0</v>
      </c>
      <c r="T182" s="10"/>
      <c r="U182" s="10"/>
      <c r="V182" s="10"/>
      <c r="W182" s="10" t="e">
        <f>L182/S182</f>
        <v>#DIV/0!</v>
      </c>
      <c r="X182" s="10" t="e">
        <f t="shared" si="48"/>
        <v>#DIV/0!</v>
      </c>
      <c r="Y182" s="9"/>
      <c r="Z182" s="6"/>
      <c r="AA182" s="6"/>
      <c r="AB182" s="6"/>
      <c r="AC182" s="37"/>
    </row>
    <row r="183" spans="1:29" ht="47.25" x14ac:dyDescent="0.25">
      <c r="A183" s="4"/>
      <c r="B183" s="5"/>
      <c r="C183" s="6"/>
      <c r="D183" s="37">
        <v>1416</v>
      </c>
      <c r="E183" s="5"/>
      <c r="F183" s="8"/>
      <c r="G183" s="6"/>
      <c r="H183" s="37"/>
      <c r="I183" s="9"/>
      <c r="J183" s="9" t="s">
        <v>2501</v>
      </c>
      <c r="K183" s="10">
        <v>0</v>
      </c>
      <c r="L183" s="36">
        <f t="shared" si="49"/>
        <v>0</v>
      </c>
      <c r="M183" s="36">
        <f t="shared" si="49"/>
        <v>0</v>
      </c>
      <c r="N183" s="9"/>
      <c r="O183" s="37"/>
      <c r="P183" s="6"/>
      <c r="Q183" s="36" t="e">
        <f>K183/S183</f>
        <v>#DIV/0!</v>
      </c>
      <c r="R183" s="10" t="e">
        <f t="shared" si="46"/>
        <v>#DIV/0!</v>
      </c>
      <c r="S183" s="10">
        <f t="shared" si="47"/>
        <v>0</v>
      </c>
      <c r="T183" s="10"/>
      <c r="U183" s="10"/>
      <c r="V183" s="10"/>
      <c r="W183" s="10" t="e">
        <f>L183/S183</f>
        <v>#DIV/0!</v>
      </c>
      <c r="X183" s="10" t="e">
        <f t="shared" si="48"/>
        <v>#DIV/0!</v>
      </c>
      <c r="Y183" s="9"/>
      <c r="Z183" s="6"/>
      <c r="AA183" s="6"/>
      <c r="AB183" s="6"/>
      <c r="AC183" s="37"/>
    </row>
    <row r="184" spans="1:29" ht="63" x14ac:dyDescent="0.25">
      <c r="A184" s="4"/>
      <c r="B184" s="5"/>
      <c r="C184" s="6"/>
      <c r="D184" s="37">
        <v>1416</v>
      </c>
      <c r="E184" s="5"/>
      <c r="F184" s="8"/>
      <c r="G184" s="6"/>
      <c r="H184" s="37"/>
      <c r="I184" s="9"/>
      <c r="J184" s="9" t="s">
        <v>2503</v>
      </c>
      <c r="K184" s="10">
        <v>0</v>
      </c>
      <c r="L184" s="36">
        <f t="shared" si="49"/>
        <v>0</v>
      </c>
      <c r="M184" s="36">
        <f t="shared" si="49"/>
        <v>0</v>
      </c>
      <c r="N184" s="9"/>
      <c r="O184" s="37"/>
      <c r="P184" s="6"/>
      <c r="Q184" s="36" t="e">
        <f>K184/S184</f>
        <v>#DIV/0!</v>
      </c>
      <c r="R184" s="10" t="e">
        <f t="shared" si="46"/>
        <v>#DIV/0!</v>
      </c>
      <c r="S184" s="10">
        <f t="shared" si="47"/>
        <v>0</v>
      </c>
      <c r="T184" s="10"/>
      <c r="U184" s="10"/>
      <c r="V184" s="10"/>
      <c r="W184" s="10" t="e">
        <f>L184/S184</f>
        <v>#DIV/0!</v>
      </c>
      <c r="X184" s="10" t="e">
        <f t="shared" si="48"/>
        <v>#DIV/0!</v>
      </c>
      <c r="Y184" s="9"/>
      <c r="Z184" s="6"/>
      <c r="AA184" s="6"/>
      <c r="AB184" s="6"/>
      <c r="AC184" s="37"/>
    </row>
    <row r="185" spans="1:29" ht="47.25" x14ac:dyDescent="0.25">
      <c r="A185" s="4"/>
      <c r="B185" s="5"/>
      <c r="C185" s="6"/>
      <c r="D185" s="37">
        <v>1416</v>
      </c>
      <c r="E185" s="5"/>
      <c r="F185" s="8"/>
      <c r="G185" s="6"/>
      <c r="H185" s="37"/>
      <c r="I185" s="9"/>
      <c r="J185" s="9" t="s">
        <v>868</v>
      </c>
      <c r="K185" s="10">
        <v>0</v>
      </c>
      <c r="L185" s="36">
        <f t="shared" si="49"/>
        <v>0</v>
      </c>
      <c r="M185" s="36">
        <f t="shared" si="49"/>
        <v>0</v>
      </c>
      <c r="N185" s="9"/>
      <c r="O185" s="37"/>
      <c r="P185" s="6"/>
      <c r="Q185" s="36" t="e">
        <f>K185/S185</f>
        <v>#DIV/0!</v>
      </c>
      <c r="R185" s="10" t="e">
        <f t="shared" si="46"/>
        <v>#DIV/0!</v>
      </c>
      <c r="S185" s="10">
        <f t="shared" si="47"/>
        <v>0</v>
      </c>
      <c r="T185" s="10"/>
      <c r="U185" s="10"/>
      <c r="V185" s="10"/>
      <c r="W185" s="10" t="e">
        <f>L185/S185</f>
        <v>#DIV/0!</v>
      </c>
      <c r="X185" s="10" t="e">
        <f t="shared" si="48"/>
        <v>#DIV/0!</v>
      </c>
      <c r="Y185" s="9"/>
      <c r="Z185" s="6"/>
      <c r="AA185" s="6"/>
      <c r="AB185" s="6"/>
      <c r="AC185" s="37"/>
    </row>
    <row r="186" spans="1:29" ht="126" x14ac:dyDescent="0.25">
      <c r="A186" s="4"/>
      <c r="B186" s="5"/>
      <c r="C186" s="6"/>
      <c r="D186" s="37">
        <v>1416</v>
      </c>
      <c r="E186" s="5"/>
      <c r="F186" s="8"/>
      <c r="G186" s="6"/>
      <c r="H186" s="5"/>
      <c r="I186" s="9"/>
      <c r="J186" s="9" t="s">
        <v>2504</v>
      </c>
      <c r="K186" s="10">
        <v>0</v>
      </c>
      <c r="L186" s="36">
        <f t="shared" si="49"/>
        <v>0</v>
      </c>
      <c r="M186" s="36">
        <f t="shared" si="49"/>
        <v>0</v>
      </c>
      <c r="N186" s="9"/>
      <c r="O186" s="37"/>
      <c r="P186" s="6"/>
      <c r="Q186" s="36" t="e">
        <f>K186/S186</f>
        <v>#DIV/0!</v>
      </c>
      <c r="R186" s="10" t="e">
        <f t="shared" si="46"/>
        <v>#DIV/0!</v>
      </c>
      <c r="S186" s="10">
        <f t="shared" si="47"/>
        <v>0</v>
      </c>
      <c r="T186" s="10"/>
      <c r="U186" s="10"/>
      <c r="V186" s="10"/>
      <c r="W186" s="10" t="e">
        <f>L186/S186</f>
        <v>#DIV/0!</v>
      </c>
      <c r="X186" s="10" t="e">
        <f t="shared" si="48"/>
        <v>#DIV/0!</v>
      </c>
      <c r="Y186" s="9"/>
      <c r="Z186" s="6"/>
      <c r="AA186" s="6"/>
      <c r="AB186" s="6"/>
      <c r="AC186" s="37"/>
    </row>
    <row r="187" spans="1:29" ht="126" x14ac:dyDescent="0.25">
      <c r="A187" s="4"/>
      <c r="B187" s="5"/>
      <c r="C187" s="6"/>
      <c r="D187" s="37">
        <v>1416</v>
      </c>
      <c r="E187" s="5"/>
      <c r="F187" s="8"/>
      <c r="G187" s="6"/>
      <c r="H187" s="37"/>
      <c r="I187" s="9"/>
      <c r="J187" s="9" t="s">
        <v>2505</v>
      </c>
      <c r="K187" s="10">
        <v>0</v>
      </c>
      <c r="L187" s="36">
        <f t="shared" si="49"/>
        <v>0</v>
      </c>
      <c r="M187" s="36">
        <f t="shared" si="49"/>
        <v>0</v>
      </c>
      <c r="N187" s="9"/>
      <c r="O187" s="37"/>
      <c r="P187" s="6"/>
      <c r="Q187" s="36" t="e">
        <f>K187/S187</f>
        <v>#DIV/0!</v>
      </c>
      <c r="R187" s="10" t="e">
        <f t="shared" si="46"/>
        <v>#DIV/0!</v>
      </c>
      <c r="S187" s="10">
        <f t="shared" si="47"/>
        <v>0</v>
      </c>
      <c r="T187" s="10"/>
      <c r="U187" s="10"/>
      <c r="V187" s="10"/>
      <c r="W187" s="10" t="e">
        <f>L187/S187</f>
        <v>#DIV/0!</v>
      </c>
      <c r="X187" s="10" t="e">
        <f t="shared" si="48"/>
        <v>#DIV/0!</v>
      </c>
      <c r="Y187" s="9"/>
      <c r="Z187" s="6"/>
      <c r="AA187" s="6"/>
      <c r="AB187" s="6"/>
      <c r="AC187" s="37"/>
    </row>
    <row r="188" spans="1:29" ht="78.75" x14ac:dyDescent="0.25">
      <c r="A188" s="4"/>
      <c r="B188" s="5"/>
      <c r="C188" s="6"/>
      <c r="D188" s="37">
        <v>1416</v>
      </c>
      <c r="E188" s="5"/>
      <c r="F188" s="8"/>
      <c r="G188" s="6"/>
      <c r="H188" s="37"/>
      <c r="I188" s="9"/>
      <c r="J188" s="9" t="s">
        <v>2506</v>
      </c>
      <c r="K188" s="10">
        <v>0</v>
      </c>
      <c r="L188" s="36">
        <f t="shared" si="49"/>
        <v>0</v>
      </c>
      <c r="M188" s="36">
        <f t="shared" si="49"/>
        <v>0</v>
      </c>
      <c r="N188" s="9"/>
      <c r="O188" s="37"/>
      <c r="P188" s="6"/>
      <c r="Q188" s="36" t="e">
        <f>K188/S188</f>
        <v>#DIV/0!</v>
      </c>
      <c r="R188" s="10" t="e">
        <f t="shared" si="46"/>
        <v>#DIV/0!</v>
      </c>
      <c r="S188" s="10">
        <f t="shared" si="47"/>
        <v>0</v>
      </c>
      <c r="T188" s="10"/>
      <c r="U188" s="10"/>
      <c r="V188" s="10"/>
      <c r="W188" s="10" t="e">
        <f>L188/S188</f>
        <v>#DIV/0!</v>
      </c>
      <c r="X188" s="10" t="e">
        <f t="shared" si="48"/>
        <v>#DIV/0!</v>
      </c>
      <c r="Y188" s="9"/>
      <c r="Z188" s="6"/>
      <c r="AA188" s="6"/>
      <c r="AB188" s="6"/>
      <c r="AC188" s="37"/>
    </row>
    <row r="189" spans="1:29" x14ac:dyDescent="0.25">
      <c r="A189" s="4"/>
      <c r="B189" s="5"/>
      <c r="C189" s="6"/>
      <c r="D189" s="37">
        <v>1416</v>
      </c>
      <c r="E189" s="5"/>
      <c r="F189" s="8"/>
      <c r="G189" s="6"/>
      <c r="H189" s="37"/>
      <c r="I189" s="9"/>
      <c r="J189" s="9" t="s">
        <v>2509</v>
      </c>
      <c r="K189" s="10">
        <v>0</v>
      </c>
      <c r="L189" s="36">
        <f t="shared" si="49"/>
        <v>0</v>
      </c>
      <c r="M189" s="36">
        <f t="shared" si="49"/>
        <v>0</v>
      </c>
      <c r="N189" s="9"/>
      <c r="O189" s="37"/>
      <c r="P189" s="12"/>
      <c r="Q189" s="36" t="e">
        <f>K189/S189</f>
        <v>#DIV/0!</v>
      </c>
      <c r="R189" s="10" t="e">
        <f t="shared" si="46"/>
        <v>#DIV/0!</v>
      </c>
      <c r="S189" s="10">
        <f t="shared" si="47"/>
        <v>0</v>
      </c>
      <c r="T189" s="10"/>
      <c r="U189" s="10"/>
      <c r="V189" s="10"/>
      <c r="W189" s="10" t="e">
        <f>L189/S189</f>
        <v>#DIV/0!</v>
      </c>
      <c r="X189" s="10" t="e">
        <f t="shared" si="48"/>
        <v>#DIV/0!</v>
      </c>
      <c r="Y189" s="9"/>
      <c r="Z189" s="6"/>
      <c r="AA189" s="6"/>
      <c r="AB189" s="6"/>
      <c r="AC189" s="37"/>
    </row>
    <row r="190" spans="1:29" ht="78.75" x14ac:dyDescent="0.25">
      <c r="A190" s="4"/>
      <c r="B190" s="5"/>
      <c r="C190" s="6"/>
      <c r="D190" s="37">
        <v>1416</v>
      </c>
      <c r="E190" s="5"/>
      <c r="F190" s="8"/>
      <c r="G190" s="6"/>
      <c r="H190" s="37"/>
      <c r="I190" s="9"/>
      <c r="J190" s="9" t="s">
        <v>2150</v>
      </c>
      <c r="K190" s="10">
        <v>0</v>
      </c>
      <c r="L190" s="36">
        <f t="shared" si="49"/>
        <v>0</v>
      </c>
      <c r="M190" s="36">
        <f t="shared" si="49"/>
        <v>0</v>
      </c>
      <c r="N190" s="9"/>
      <c r="O190" s="37"/>
      <c r="P190" s="6"/>
      <c r="Q190" s="36" t="e">
        <f>K190/S190</f>
        <v>#DIV/0!</v>
      </c>
      <c r="R190" s="10" t="e">
        <f t="shared" si="46"/>
        <v>#DIV/0!</v>
      </c>
      <c r="S190" s="10">
        <f t="shared" si="47"/>
        <v>0</v>
      </c>
      <c r="T190" s="10"/>
      <c r="U190" s="10"/>
      <c r="V190" s="10"/>
      <c r="W190" s="10" t="e">
        <f>L190/S190</f>
        <v>#DIV/0!</v>
      </c>
      <c r="X190" s="10" t="e">
        <f t="shared" si="48"/>
        <v>#DIV/0!</v>
      </c>
      <c r="Y190" s="9"/>
      <c r="Z190" s="6"/>
      <c r="AA190" s="6"/>
      <c r="AB190" s="6"/>
      <c r="AC190" s="37"/>
    </row>
    <row r="191" spans="1:29" ht="78.75" x14ac:dyDescent="0.25">
      <c r="A191" s="4"/>
      <c r="B191" s="5"/>
      <c r="C191" s="6"/>
      <c r="D191" s="37">
        <v>1416</v>
      </c>
      <c r="E191" s="5"/>
      <c r="F191" s="8"/>
      <c r="G191" s="6"/>
      <c r="H191" s="37"/>
      <c r="I191" s="9"/>
      <c r="J191" s="9" t="s">
        <v>2528</v>
      </c>
      <c r="K191" s="10">
        <v>0</v>
      </c>
      <c r="L191" s="36">
        <f t="shared" si="49"/>
        <v>0</v>
      </c>
      <c r="M191" s="36">
        <f t="shared" si="49"/>
        <v>0</v>
      </c>
      <c r="N191" s="9"/>
      <c r="O191" s="37"/>
      <c r="P191" s="6"/>
      <c r="Q191" s="36" t="e">
        <f>K191/S191</f>
        <v>#DIV/0!</v>
      </c>
      <c r="R191" s="10" t="e">
        <f t="shared" si="46"/>
        <v>#DIV/0!</v>
      </c>
      <c r="S191" s="10">
        <f t="shared" si="47"/>
        <v>0</v>
      </c>
      <c r="T191" s="10"/>
      <c r="U191" s="10"/>
      <c r="V191" s="10"/>
      <c r="W191" s="10" t="e">
        <f>L191/S191</f>
        <v>#DIV/0!</v>
      </c>
      <c r="X191" s="10" t="e">
        <f t="shared" si="48"/>
        <v>#DIV/0!</v>
      </c>
      <c r="Y191" s="9"/>
      <c r="Z191" s="6"/>
      <c r="AA191" s="6"/>
      <c r="AB191" s="6"/>
      <c r="AC191" s="37"/>
    </row>
    <row r="192" spans="1:29" ht="63" x14ac:dyDescent="0.25">
      <c r="A192" s="4"/>
      <c r="B192" s="5"/>
      <c r="C192" s="6"/>
      <c r="D192" s="37">
        <v>1416</v>
      </c>
      <c r="E192" s="5"/>
      <c r="F192" s="8"/>
      <c r="G192" s="6"/>
      <c r="H192" s="37"/>
      <c r="I192" s="9"/>
      <c r="J192" s="9" t="s">
        <v>2549</v>
      </c>
      <c r="K192" s="10">
        <v>0</v>
      </c>
      <c r="L192" s="36">
        <f t="shared" si="49"/>
        <v>0</v>
      </c>
      <c r="M192" s="36">
        <f t="shared" si="49"/>
        <v>0</v>
      </c>
      <c r="N192" s="9"/>
      <c r="O192" s="37"/>
      <c r="P192" s="6"/>
      <c r="Q192" s="36" t="e">
        <f>K192/S192</f>
        <v>#DIV/0!</v>
      </c>
      <c r="R192" s="10" t="e">
        <f t="shared" si="46"/>
        <v>#DIV/0!</v>
      </c>
      <c r="S192" s="10">
        <f t="shared" si="47"/>
        <v>0</v>
      </c>
      <c r="T192" s="10"/>
      <c r="U192" s="10"/>
      <c r="V192" s="10"/>
      <c r="W192" s="10" t="e">
        <f>L192/S192</f>
        <v>#DIV/0!</v>
      </c>
      <c r="X192" s="10" t="e">
        <f t="shared" si="48"/>
        <v>#DIV/0!</v>
      </c>
      <c r="Y192" s="9"/>
      <c r="Z192" s="6"/>
      <c r="AA192" s="6"/>
      <c r="AB192" s="6"/>
      <c r="AC192" s="37"/>
    </row>
    <row r="193" spans="1:29" ht="47.25" x14ac:dyDescent="0.25">
      <c r="A193" s="4"/>
      <c r="B193" s="5"/>
      <c r="C193" s="6"/>
      <c r="D193" s="37">
        <v>1416</v>
      </c>
      <c r="E193" s="5"/>
      <c r="F193" s="8"/>
      <c r="G193" s="6"/>
      <c r="H193" s="37"/>
      <c r="I193" s="9"/>
      <c r="J193" s="9" t="s">
        <v>2550</v>
      </c>
      <c r="K193" s="10">
        <v>0</v>
      </c>
      <c r="L193" s="36">
        <f t="shared" si="49"/>
        <v>0</v>
      </c>
      <c r="M193" s="36">
        <f t="shared" si="49"/>
        <v>0</v>
      </c>
      <c r="N193" s="9"/>
      <c r="O193" s="37"/>
      <c r="P193" s="6"/>
      <c r="Q193" s="36" t="e">
        <f>K193/S193</f>
        <v>#DIV/0!</v>
      </c>
      <c r="R193" s="10" t="e">
        <f t="shared" si="46"/>
        <v>#DIV/0!</v>
      </c>
      <c r="S193" s="10">
        <f t="shared" si="47"/>
        <v>0</v>
      </c>
      <c r="T193" s="10"/>
      <c r="U193" s="10"/>
      <c r="V193" s="10"/>
      <c r="W193" s="10" t="e">
        <f>L193/S193</f>
        <v>#DIV/0!</v>
      </c>
      <c r="X193" s="10" t="e">
        <f t="shared" si="48"/>
        <v>#DIV/0!</v>
      </c>
      <c r="Y193" s="9"/>
      <c r="Z193" s="6"/>
      <c r="AA193" s="6"/>
      <c r="AB193" s="6"/>
      <c r="AC193" s="37"/>
    </row>
    <row r="194" spans="1:29" ht="47.25" x14ac:dyDescent="0.25">
      <c r="A194" s="4"/>
      <c r="B194" s="5"/>
      <c r="C194" s="6"/>
      <c r="D194" s="37">
        <v>1416</v>
      </c>
      <c r="E194" s="5"/>
      <c r="F194" s="8"/>
      <c r="G194" s="6"/>
      <c r="H194" s="37"/>
      <c r="I194" s="9"/>
      <c r="J194" s="9" t="s">
        <v>2551</v>
      </c>
      <c r="K194" s="10">
        <v>0</v>
      </c>
      <c r="L194" s="36">
        <f t="shared" si="49"/>
        <v>0</v>
      </c>
      <c r="M194" s="36">
        <f t="shared" si="49"/>
        <v>0</v>
      </c>
      <c r="N194" s="9"/>
      <c r="O194" s="37"/>
      <c r="P194" s="6"/>
      <c r="Q194" s="36" t="e">
        <f>K194/S194</f>
        <v>#DIV/0!</v>
      </c>
      <c r="R194" s="10" t="e">
        <f t="shared" si="46"/>
        <v>#DIV/0!</v>
      </c>
      <c r="S194" s="10">
        <f t="shared" si="47"/>
        <v>0</v>
      </c>
      <c r="T194" s="10"/>
      <c r="U194" s="10"/>
      <c r="V194" s="10"/>
      <c r="W194" s="10" t="e">
        <f>L194/S194</f>
        <v>#DIV/0!</v>
      </c>
      <c r="X194" s="10" t="e">
        <f t="shared" si="48"/>
        <v>#DIV/0!</v>
      </c>
      <c r="Y194" s="9"/>
      <c r="Z194" s="6"/>
      <c r="AA194" s="6"/>
      <c r="AB194" s="6"/>
      <c r="AC194" s="37"/>
    </row>
    <row r="195" spans="1:29" ht="47.25" x14ac:dyDescent="0.25">
      <c r="A195" s="4"/>
      <c r="B195" s="5"/>
      <c r="C195" s="6"/>
      <c r="D195" s="37">
        <v>1416</v>
      </c>
      <c r="E195" s="5"/>
      <c r="F195" s="8"/>
      <c r="G195" s="6"/>
      <c r="H195" s="37"/>
      <c r="I195" s="9"/>
      <c r="J195" s="9" t="s">
        <v>2552</v>
      </c>
      <c r="K195" s="10">
        <v>0</v>
      </c>
      <c r="L195" s="36">
        <f t="shared" si="49"/>
        <v>0</v>
      </c>
      <c r="M195" s="36">
        <f t="shared" si="49"/>
        <v>0</v>
      </c>
      <c r="N195" s="9"/>
      <c r="O195" s="37"/>
      <c r="P195" s="6"/>
      <c r="Q195" s="36" t="e">
        <f>K195/S195</f>
        <v>#DIV/0!</v>
      </c>
      <c r="R195" s="10" t="e">
        <f t="shared" si="46"/>
        <v>#DIV/0!</v>
      </c>
      <c r="S195" s="10">
        <f t="shared" si="47"/>
        <v>0</v>
      </c>
      <c r="T195" s="10"/>
      <c r="U195" s="10"/>
      <c r="V195" s="10"/>
      <c r="W195" s="10" t="e">
        <f>L195/S195</f>
        <v>#DIV/0!</v>
      </c>
      <c r="X195" s="10" t="e">
        <f t="shared" si="48"/>
        <v>#DIV/0!</v>
      </c>
      <c r="Y195" s="9"/>
      <c r="Z195" s="6"/>
      <c r="AA195" s="6"/>
      <c r="AB195" s="6"/>
      <c r="AC195" s="37"/>
    </row>
    <row r="196" spans="1:29" ht="47.25" x14ac:dyDescent="0.25">
      <c r="A196" s="4"/>
      <c r="B196" s="5"/>
      <c r="C196" s="6"/>
      <c r="D196" s="37">
        <v>1416</v>
      </c>
      <c r="E196" s="5"/>
      <c r="F196" s="9"/>
      <c r="G196" s="6"/>
      <c r="H196" s="37"/>
      <c r="I196" s="9"/>
      <c r="J196" s="9" t="s">
        <v>2553</v>
      </c>
      <c r="K196" s="10">
        <v>0</v>
      </c>
      <c r="L196" s="36">
        <f t="shared" si="49"/>
        <v>0</v>
      </c>
      <c r="M196" s="36">
        <f t="shared" si="49"/>
        <v>0</v>
      </c>
      <c r="N196" s="9"/>
      <c r="O196" s="37"/>
      <c r="P196" s="6"/>
      <c r="Q196" s="36" t="e">
        <f>K196/S196</f>
        <v>#DIV/0!</v>
      </c>
      <c r="R196" s="10" t="e">
        <f t="shared" si="46"/>
        <v>#DIV/0!</v>
      </c>
      <c r="S196" s="10">
        <f t="shared" si="47"/>
        <v>0</v>
      </c>
      <c r="T196" s="10"/>
      <c r="U196" s="10"/>
      <c r="V196" s="10"/>
      <c r="W196" s="10" t="e">
        <f>L196/S196</f>
        <v>#DIV/0!</v>
      </c>
      <c r="X196" s="10" t="e">
        <f t="shared" si="48"/>
        <v>#DIV/0!</v>
      </c>
      <c r="Y196" s="9"/>
      <c r="Z196" s="6"/>
      <c r="AA196" s="6"/>
      <c r="AB196" s="6"/>
      <c r="AC196" s="37"/>
    </row>
    <row r="197" spans="1:29" ht="47.25" x14ac:dyDescent="0.25">
      <c r="A197" s="4"/>
      <c r="B197" s="5"/>
      <c r="C197" s="6"/>
      <c r="D197" s="37">
        <v>1416</v>
      </c>
      <c r="E197" s="5"/>
      <c r="F197" s="8"/>
      <c r="G197" s="6"/>
      <c r="H197" s="37"/>
      <c r="I197" s="9"/>
      <c r="J197" s="9" t="s">
        <v>2554</v>
      </c>
      <c r="K197" s="10">
        <v>0</v>
      </c>
      <c r="L197" s="36">
        <f t="shared" si="49"/>
        <v>0</v>
      </c>
      <c r="M197" s="36">
        <f t="shared" si="49"/>
        <v>0</v>
      </c>
      <c r="N197" s="9"/>
      <c r="O197" s="37"/>
      <c r="P197" s="6"/>
      <c r="Q197" s="36" t="e">
        <f>K197/S197</f>
        <v>#DIV/0!</v>
      </c>
      <c r="R197" s="10" t="e">
        <f t="shared" si="46"/>
        <v>#DIV/0!</v>
      </c>
      <c r="S197" s="10">
        <f t="shared" si="47"/>
        <v>0</v>
      </c>
      <c r="T197" s="10"/>
      <c r="U197" s="10"/>
      <c r="V197" s="10"/>
      <c r="W197" s="10" t="e">
        <f>L197/S197</f>
        <v>#DIV/0!</v>
      </c>
      <c r="X197" s="10" t="e">
        <f t="shared" si="48"/>
        <v>#DIV/0!</v>
      </c>
      <c r="Y197" s="9"/>
      <c r="Z197" s="6"/>
      <c r="AA197" s="6"/>
      <c r="AB197" s="6"/>
      <c r="AC197" s="37"/>
    </row>
    <row r="198" spans="1:29" x14ac:dyDescent="0.25">
      <c r="A198" s="4"/>
      <c r="B198" s="5"/>
      <c r="C198" s="6"/>
      <c r="D198" s="37">
        <v>1416</v>
      </c>
      <c r="E198" s="5"/>
      <c r="F198" s="8"/>
      <c r="G198" s="6"/>
      <c r="H198" s="37"/>
      <c r="I198" s="9"/>
      <c r="J198" s="9" t="s">
        <v>2562</v>
      </c>
      <c r="K198" s="10">
        <v>0</v>
      </c>
      <c r="L198" s="36">
        <f t="shared" si="49"/>
        <v>0</v>
      </c>
      <c r="M198" s="36">
        <f t="shared" si="49"/>
        <v>0</v>
      </c>
      <c r="N198" s="9"/>
      <c r="O198" s="37"/>
      <c r="P198" s="6"/>
      <c r="Q198" s="36" t="e">
        <f>K198/S198</f>
        <v>#DIV/0!</v>
      </c>
      <c r="R198" s="10" t="e">
        <f t="shared" si="46"/>
        <v>#DIV/0!</v>
      </c>
      <c r="S198" s="10">
        <f t="shared" si="47"/>
        <v>0</v>
      </c>
      <c r="T198" s="10"/>
      <c r="U198" s="10"/>
      <c r="V198" s="10"/>
      <c r="W198" s="10" t="e">
        <f>L198/S198</f>
        <v>#DIV/0!</v>
      </c>
      <c r="X198" s="10" t="e">
        <f t="shared" si="48"/>
        <v>#DIV/0!</v>
      </c>
      <c r="Y198" s="9"/>
      <c r="Z198" s="6"/>
      <c r="AA198" s="6"/>
      <c r="AB198" s="6"/>
      <c r="AC198" s="37"/>
    </row>
    <row r="199" spans="1:29" x14ac:dyDescent="0.25">
      <c r="A199" s="4"/>
      <c r="B199" s="5"/>
      <c r="C199" s="6"/>
      <c r="D199" s="37">
        <v>1416</v>
      </c>
      <c r="E199" s="5"/>
      <c r="F199" s="8"/>
      <c r="G199" s="6"/>
      <c r="H199" s="37"/>
      <c r="I199" s="9"/>
      <c r="J199" s="9" t="s">
        <v>2563</v>
      </c>
      <c r="K199" s="10">
        <v>0</v>
      </c>
      <c r="L199" s="36">
        <f t="shared" si="49"/>
        <v>0</v>
      </c>
      <c r="M199" s="36">
        <f t="shared" si="49"/>
        <v>0</v>
      </c>
      <c r="N199" s="9"/>
      <c r="O199" s="37"/>
      <c r="P199" s="6"/>
      <c r="Q199" s="36" t="e">
        <f>K199/S199</f>
        <v>#DIV/0!</v>
      </c>
      <c r="R199" s="10" t="e">
        <f t="shared" si="46"/>
        <v>#DIV/0!</v>
      </c>
      <c r="S199" s="10">
        <f t="shared" si="47"/>
        <v>0</v>
      </c>
      <c r="T199" s="10"/>
      <c r="U199" s="10"/>
      <c r="V199" s="10"/>
      <c r="W199" s="10" t="e">
        <f>L199/S199</f>
        <v>#DIV/0!</v>
      </c>
      <c r="X199" s="10" t="e">
        <f t="shared" si="48"/>
        <v>#DIV/0!</v>
      </c>
      <c r="Y199" s="9"/>
      <c r="Z199" s="6"/>
      <c r="AA199" s="6"/>
      <c r="AB199" s="6"/>
      <c r="AC199" s="37"/>
    </row>
  </sheetData>
  <autoFilter ref="A1:AC199">
    <filterColumn colId="13" showButton="0"/>
    <filterColumn colId="14" showButton="0"/>
    <filterColumn colId="15" showButton="0"/>
    <filterColumn colId="17" showButton="0"/>
    <filterColumn colId="26" showButton="0"/>
    <filterColumn colId="27" showButton="0"/>
  </autoFilter>
  <mergeCells count="22">
    <mergeCell ref="A1:A2"/>
    <mergeCell ref="B1:B2"/>
    <mergeCell ref="C1:C2"/>
    <mergeCell ref="E1:E2"/>
    <mergeCell ref="D1:D2"/>
    <mergeCell ref="L1:L2"/>
    <mergeCell ref="F1:F2"/>
    <mergeCell ref="G1:G2"/>
    <mergeCell ref="H1:H2"/>
    <mergeCell ref="I1:I2"/>
    <mergeCell ref="J1:J2"/>
    <mergeCell ref="K1:K2"/>
    <mergeCell ref="M1:M2"/>
    <mergeCell ref="P1:P2"/>
    <mergeCell ref="Q1:Q2"/>
    <mergeCell ref="N1:N2"/>
    <mergeCell ref="O1:O2"/>
    <mergeCell ref="R1:R2"/>
    <mergeCell ref="S1:S2"/>
    <mergeCell ref="T1:Y1"/>
    <mergeCell ref="AC1:AC2"/>
    <mergeCell ref="Z1:AB1"/>
  </mergeCells>
  <hyperlinks>
    <hyperlink ref="F3" r:id="rId1"/>
    <hyperlink ref="F26" r:id="rId2"/>
    <hyperlink ref="F25" r:id="rId3"/>
    <hyperlink ref="F19" r:id="rId4"/>
    <hyperlink ref="F23" r:id="rId5"/>
    <hyperlink ref="F24" r:id="rId6"/>
    <hyperlink ref="F28" r:id="rId7"/>
    <hyperlink ref="F4" r:id="rId8"/>
    <hyperlink ref="F6" r:id="rId9"/>
    <hyperlink ref="F7" r:id="rId10"/>
    <hyperlink ref="F10" r:id="rId11"/>
    <hyperlink ref="F15" r:id="rId12"/>
    <hyperlink ref="F47" r:id="rId13"/>
    <hyperlink ref="F42" r:id="rId14"/>
    <hyperlink ref="F36" r:id="rId15"/>
    <hyperlink ref="F34" r:id="rId16"/>
    <hyperlink ref="F53" r:id="rId17"/>
    <hyperlink ref="F55" r:id="rId18"/>
    <hyperlink ref="F37" r:id="rId19"/>
    <hyperlink ref="F48" r:id="rId20"/>
    <hyperlink ref="F58" r:id="rId21"/>
    <hyperlink ref="F54" r:id="rId22"/>
    <hyperlink ref="F60" r:id="rId23"/>
    <hyperlink ref="F71" r:id="rId24"/>
    <hyperlink ref="F74" r:id="rId25"/>
    <hyperlink ref="F65" r:id="rId26"/>
    <hyperlink ref="F30" r:id="rId27"/>
    <hyperlink ref="F96" r:id="rId28"/>
    <hyperlink ref="F31" r:id="rId29"/>
    <hyperlink ref="F33" r:id="rId30"/>
    <hyperlink ref="F92" r:id="rId31"/>
    <hyperlink ref="F52" r:id="rId32"/>
    <hyperlink ref="F57" r:id="rId33"/>
    <hyperlink ref="F80" r:id="rId34"/>
    <hyperlink ref="F90" r:id="rId35"/>
    <hyperlink ref="F91" r:id="rId36"/>
    <hyperlink ref="F46" r:id="rId37"/>
    <hyperlink ref="F50" r:id="rId38"/>
    <hyperlink ref="F56" r:id="rId39"/>
    <hyperlink ref="F49" r:id="rId40"/>
    <hyperlink ref="F16" r:id="rId41"/>
    <hyperlink ref="F17" r:id="rId42"/>
    <hyperlink ref="F18" r:id="rId43"/>
    <hyperlink ref="F29" r:id="rId44"/>
    <hyperlink ref="F20" r:id="rId45"/>
    <hyperlink ref="F21" r:id="rId46"/>
    <hyperlink ref="F22" r:id="rId47"/>
    <hyperlink ref="F27" r:id="rId48"/>
    <hyperlink ref="F32" r:id="rId49"/>
    <hyperlink ref="F35" r:id="rId50"/>
    <hyperlink ref="F38" r:id="rId51"/>
    <hyperlink ref="F39" r:id="rId52"/>
    <hyperlink ref="F40" r:id="rId53"/>
    <hyperlink ref="F41" r:id="rId54"/>
    <hyperlink ref="F43" r:id="rId55"/>
    <hyperlink ref="F51" r:id="rId56"/>
    <hyperlink ref="F82" r:id="rId57"/>
    <hyperlink ref="F86" r:id="rId58"/>
    <hyperlink ref="F87" r:id="rId59"/>
    <hyperlink ref="F76" r:id="rId60"/>
    <hyperlink ref="F85" r:id="rId61"/>
    <hyperlink ref="F77" r:id="rId62"/>
    <hyperlink ref="F66" r:id="rId63"/>
    <hyperlink ref="F75" r:id="rId64"/>
    <hyperlink ref="F88" r:id="rId65"/>
    <hyperlink ref="F59" r:id="rId66"/>
    <hyperlink ref="F61" r:id="rId67"/>
    <hyperlink ref="F62" r:id="rId68"/>
    <hyperlink ref="F64" r:id="rId69"/>
    <hyperlink ref="F67" r:id="rId70"/>
    <hyperlink ref="F68" r:id="rId71"/>
    <hyperlink ref="F69" r:id="rId72"/>
    <hyperlink ref="F70" r:id="rId73"/>
    <hyperlink ref="F73" r:id="rId74"/>
    <hyperlink ref="F78" r:id="rId75"/>
    <hyperlink ref="F79" r:id="rId76"/>
    <hyperlink ref="F94" r:id="rId77"/>
    <hyperlink ref="F107" r:id="rId78"/>
    <hyperlink ref="F110" r:id="rId79"/>
    <hyperlink ref="F93" r:id="rId80"/>
    <hyperlink ref="F112" r:id="rId81"/>
    <hyperlink ref="F114" r:id="rId82"/>
    <hyperlink ref="F63" r:id="rId83"/>
    <hyperlink ref="F81" r:id="rId84"/>
    <hyperlink ref="F83" r:id="rId85"/>
    <hyperlink ref="F84" r:id="rId86"/>
    <hyperlink ref="F95" r:id="rId87"/>
    <hyperlink ref="F97" r:id="rId88"/>
    <hyperlink ref="F98" r:id="rId89"/>
    <hyperlink ref="F99" r:id="rId90"/>
    <hyperlink ref="F100" r:id="rId91"/>
    <hyperlink ref="F101" r:id="rId92"/>
    <hyperlink ref="F102" r:id="rId93"/>
    <hyperlink ref="F103" r:id="rId94"/>
    <hyperlink ref="F104" r:id="rId95"/>
    <hyperlink ref="F105" r:id="rId96"/>
    <hyperlink ref="F111" r:id="rId97"/>
    <hyperlink ref="F113" r:id="rId98"/>
    <hyperlink ref="F115" r:id="rId99"/>
    <hyperlink ref="F116" r:id="rId100"/>
    <hyperlink ref="F118" r:id="rId101"/>
    <hyperlink ref="F119" r:id="rId102"/>
    <hyperlink ref="F120" r:id="rId103"/>
    <hyperlink ref="F121" r:id="rId104"/>
    <hyperlink ref="F122" r:id="rId105"/>
    <hyperlink ref="F123" r:id="rId106"/>
    <hyperlink ref="F124" r:id="rId107"/>
    <hyperlink ref="F125" r:id="rId108"/>
    <hyperlink ref="F126" r:id="rId109"/>
    <hyperlink ref="F127" r:id="rId110"/>
    <hyperlink ref="F128" r:id="rId111"/>
    <hyperlink ref="F129" r:id="rId112"/>
    <hyperlink ref="F130" r:id="rId113"/>
    <hyperlink ref="F131" r:id="rId114"/>
    <hyperlink ref="F132" r:id="rId115"/>
    <hyperlink ref="F133" r:id="rId116"/>
    <hyperlink ref="F134" r:id="rId117"/>
    <hyperlink ref="F136" r:id="rId118"/>
    <hyperlink ref="F138" r:id="rId119"/>
    <hyperlink ref="F135" r:id="rId120"/>
    <hyperlink ref="F139" r:id="rId121"/>
    <hyperlink ref="F137" r:id="rId122"/>
    <hyperlink ref="F146" r:id="rId123"/>
    <hyperlink ref="F149" r:id="rId124"/>
    <hyperlink ref="F141" r:id="rId125"/>
    <hyperlink ref="F142" r:id="rId126"/>
    <hyperlink ref="F143" r:id="rId127"/>
    <hyperlink ref="F144" r:id="rId128"/>
    <hyperlink ref="F145" r:id="rId129"/>
    <hyperlink ref="F152" r:id="rId130"/>
    <hyperlink ref="F153" r:id="rId131"/>
    <hyperlink ref="F147" r:id="rId13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workbookViewId="0">
      <selection sqref="A1:XFD1048576"/>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6.140625" style="16" customWidth="1"/>
    <col min="27" max="27" width="15.140625" style="16" customWidth="1"/>
    <col min="28" max="28" width="13.28515625" style="16" customWidth="1"/>
    <col min="29" max="29" width="16.7109375" style="29" customWidth="1"/>
    <col min="30" max="16384" width="9.140625" style="3"/>
  </cols>
  <sheetData>
    <row r="1" spans="1:29" s="3" customFormat="1" ht="103.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1" t="s">
        <v>21</v>
      </c>
      <c r="AA1" s="41"/>
      <c r="AB1" s="41"/>
      <c r="AC1" s="48" t="s">
        <v>65</v>
      </c>
    </row>
    <row r="2" spans="1:29" s="3" customFormat="1" ht="44.25"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33" t="s">
        <v>11</v>
      </c>
      <c r="AA2" s="33" t="s">
        <v>12</v>
      </c>
      <c r="AB2" s="33" t="s">
        <v>13</v>
      </c>
      <c r="AC2" s="48"/>
    </row>
    <row r="3" spans="1:29" s="3" customFormat="1" ht="62.25" customHeight="1" x14ac:dyDescent="0.25">
      <c r="A3" s="58" t="s">
        <v>30</v>
      </c>
      <c r="B3" s="59" t="s">
        <v>27</v>
      </c>
      <c r="C3" s="60">
        <v>44267</v>
      </c>
      <c r="D3" s="61" t="s">
        <v>35</v>
      </c>
      <c r="E3" s="59" t="s">
        <v>52</v>
      </c>
      <c r="F3" s="62" t="s">
        <v>53</v>
      </c>
      <c r="G3" s="60">
        <v>44302</v>
      </c>
      <c r="H3" s="59" t="s">
        <v>45</v>
      </c>
      <c r="I3" s="61" t="s">
        <v>133</v>
      </c>
      <c r="J3" s="61" t="s">
        <v>29</v>
      </c>
      <c r="K3" s="2">
        <f>V3*R3</f>
        <v>6217442799.2600002</v>
      </c>
      <c r="L3" s="1">
        <v>6217442799.2600002</v>
      </c>
      <c r="M3" s="1">
        <v>18652328397.779999</v>
      </c>
      <c r="N3" s="61" t="s">
        <v>49</v>
      </c>
      <c r="O3" s="61" t="s">
        <v>48</v>
      </c>
      <c r="P3" s="63" t="s">
        <v>25</v>
      </c>
      <c r="Q3" s="61">
        <v>30</v>
      </c>
      <c r="R3" s="1">
        <v>204.82</v>
      </c>
      <c r="S3" s="1">
        <f>R3*Q3</f>
        <v>6144.5999999999995</v>
      </c>
      <c r="T3" s="2">
        <v>91066929</v>
      </c>
      <c r="U3" s="2" t="s">
        <v>38</v>
      </c>
      <c r="V3" s="2">
        <v>30355643</v>
      </c>
      <c r="W3" s="2">
        <v>30355643</v>
      </c>
      <c r="X3" s="2">
        <f>V3/Q3</f>
        <v>1011854.7666666667</v>
      </c>
      <c r="Y3" s="64">
        <f>_xlfn.CEILING.MATH(X3)</f>
        <v>1011855</v>
      </c>
      <c r="Z3" s="60">
        <v>44378</v>
      </c>
      <c r="AA3" s="60">
        <v>44651</v>
      </c>
      <c r="AB3" s="60">
        <v>45016</v>
      </c>
      <c r="AC3" s="65" t="s">
        <v>66</v>
      </c>
    </row>
    <row r="4" spans="1:29" s="3" customFormat="1" ht="113.25" customHeight="1" x14ac:dyDescent="0.25">
      <c r="A4" s="58" t="s">
        <v>32</v>
      </c>
      <c r="B4" s="59" t="s">
        <v>28</v>
      </c>
      <c r="C4" s="60">
        <v>44267</v>
      </c>
      <c r="D4" s="61" t="s">
        <v>35</v>
      </c>
      <c r="E4" s="59" t="s">
        <v>54</v>
      </c>
      <c r="F4" s="62" t="s">
        <v>55</v>
      </c>
      <c r="G4" s="60">
        <v>44305</v>
      </c>
      <c r="H4" s="59" t="s">
        <v>46</v>
      </c>
      <c r="I4" s="37" t="s">
        <v>72</v>
      </c>
      <c r="J4" s="61" t="s">
        <v>31</v>
      </c>
      <c r="K4" s="2">
        <v>4514726372.6800003</v>
      </c>
      <c r="L4" s="1">
        <v>4514726372.6800003</v>
      </c>
      <c r="M4" s="1">
        <v>13544179118.040001</v>
      </c>
      <c r="N4" s="61" t="s">
        <v>34</v>
      </c>
      <c r="O4" s="61" t="s">
        <v>47</v>
      </c>
      <c r="P4" s="63" t="s">
        <v>25</v>
      </c>
      <c r="Q4" s="61">
        <v>60</v>
      </c>
      <c r="R4" s="1">
        <v>307.82</v>
      </c>
      <c r="S4" s="1">
        <f t="shared" ref="S4:S10" si="0">R4*Q4</f>
        <v>18469.2</v>
      </c>
      <c r="T4" s="2">
        <v>44000322</v>
      </c>
      <c r="U4" s="2">
        <v>6360000</v>
      </c>
      <c r="V4" s="2">
        <v>4200000</v>
      </c>
      <c r="W4" s="2">
        <v>4106774</v>
      </c>
      <c r="X4" s="2">
        <f t="shared" ref="X4:X7" si="1">V4/Q4</f>
        <v>70000</v>
      </c>
      <c r="Y4" s="64">
        <f t="shared" ref="Y4:Y10" si="2">_xlfn.CEILING.MATH(X4)</f>
        <v>70000</v>
      </c>
      <c r="Z4" s="60">
        <v>44561</v>
      </c>
      <c r="AA4" s="60">
        <v>44926</v>
      </c>
      <c r="AB4" s="60">
        <v>45291</v>
      </c>
      <c r="AC4" s="65" t="s">
        <v>66</v>
      </c>
    </row>
    <row r="5" spans="1:29" s="3" customFormat="1" ht="61.5" customHeight="1" x14ac:dyDescent="0.25">
      <c r="A5" s="58" t="s">
        <v>792</v>
      </c>
      <c r="B5" s="59" t="s">
        <v>793</v>
      </c>
      <c r="C5" s="60">
        <v>44267</v>
      </c>
      <c r="D5" s="61" t="s">
        <v>35</v>
      </c>
      <c r="E5" s="59" t="s">
        <v>794</v>
      </c>
      <c r="F5" s="62" t="s">
        <v>795</v>
      </c>
      <c r="G5" s="60">
        <v>44306</v>
      </c>
      <c r="H5" s="59" t="s">
        <v>796</v>
      </c>
      <c r="I5" s="37" t="s">
        <v>76</v>
      </c>
      <c r="J5" s="61" t="s">
        <v>797</v>
      </c>
      <c r="K5" s="2">
        <v>2756348412.52</v>
      </c>
      <c r="L5" s="1">
        <v>2446268314.8600001</v>
      </c>
      <c r="M5" s="1">
        <v>7958965139.8999996</v>
      </c>
      <c r="N5" s="61" t="s">
        <v>798</v>
      </c>
      <c r="O5" s="61" t="s">
        <v>799</v>
      </c>
      <c r="P5" s="63" t="s">
        <v>25</v>
      </c>
      <c r="Q5" s="61">
        <v>60</v>
      </c>
      <c r="R5" s="1">
        <v>201.97</v>
      </c>
      <c r="S5" s="1">
        <f t="shared" si="0"/>
        <v>12118.2</v>
      </c>
      <c r="T5" s="2">
        <f>U5+V5+W5</f>
        <v>39406670</v>
      </c>
      <c r="U5" s="2">
        <v>13647316</v>
      </c>
      <c r="V5" s="2">
        <v>12112038</v>
      </c>
      <c r="W5" s="2">
        <v>13647316</v>
      </c>
      <c r="X5" s="2">
        <f t="shared" si="1"/>
        <v>201867.3</v>
      </c>
      <c r="Y5" s="64">
        <f t="shared" si="2"/>
        <v>201868</v>
      </c>
      <c r="Z5" s="60">
        <v>44530</v>
      </c>
      <c r="AA5" s="60">
        <v>44774</v>
      </c>
      <c r="AB5" s="60">
        <v>45108</v>
      </c>
      <c r="AC5" s="65" t="s">
        <v>66</v>
      </c>
    </row>
    <row r="6" spans="1:29" s="3" customFormat="1" ht="44.25" customHeight="1" x14ac:dyDescent="0.25">
      <c r="A6" s="4" t="s">
        <v>39</v>
      </c>
      <c r="B6" s="59" t="s">
        <v>36</v>
      </c>
      <c r="C6" s="6">
        <v>44301</v>
      </c>
      <c r="D6" s="37" t="s">
        <v>35</v>
      </c>
      <c r="E6" s="5" t="s">
        <v>67</v>
      </c>
      <c r="F6" s="66" t="s">
        <v>68</v>
      </c>
      <c r="G6" s="6">
        <v>44368</v>
      </c>
      <c r="H6" s="5" t="s">
        <v>58</v>
      </c>
      <c r="I6" s="67" t="s">
        <v>72</v>
      </c>
      <c r="J6" s="9" t="s">
        <v>40</v>
      </c>
      <c r="K6" s="10">
        <v>234317302.96000001</v>
      </c>
      <c r="L6" s="36">
        <v>234317302.96000001</v>
      </c>
      <c r="M6" s="36">
        <v>702951908.88</v>
      </c>
      <c r="N6" s="9" t="s">
        <v>59</v>
      </c>
      <c r="O6" s="9" t="s">
        <v>60</v>
      </c>
      <c r="P6" s="68" t="s">
        <v>41</v>
      </c>
      <c r="Q6" s="9">
        <v>112</v>
      </c>
      <c r="R6" s="36">
        <v>1889.29</v>
      </c>
      <c r="S6" s="1">
        <f t="shared" si="0"/>
        <v>211600.47999999998</v>
      </c>
      <c r="T6" s="10">
        <v>372072</v>
      </c>
      <c r="U6" s="10">
        <v>124024</v>
      </c>
      <c r="V6" s="10">
        <v>124024</v>
      </c>
      <c r="W6" s="10">
        <v>124024</v>
      </c>
      <c r="X6" s="2">
        <f t="shared" si="1"/>
        <v>1107.3571428571429</v>
      </c>
      <c r="Y6" s="64">
        <f t="shared" si="2"/>
        <v>1108</v>
      </c>
      <c r="Z6" s="6">
        <v>44392</v>
      </c>
      <c r="AA6" s="6">
        <v>44652</v>
      </c>
      <c r="AB6" s="6">
        <v>45017</v>
      </c>
      <c r="AC6" s="65" t="s">
        <v>2508</v>
      </c>
    </row>
    <row r="7" spans="1:29" s="3" customFormat="1" ht="44.25" customHeight="1" x14ac:dyDescent="0.25">
      <c r="A7" s="4" t="s">
        <v>42</v>
      </c>
      <c r="B7" s="59" t="s">
        <v>37</v>
      </c>
      <c r="C7" s="6">
        <v>44301</v>
      </c>
      <c r="D7" s="37" t="s">
        <v>35</v>
      </c>
      <c r="E7" s="5" t="s">
        <v>69</v>
      </c>
      <c r="F7" s="66" t="s">
        <v>70</v>
      </c>
      <c r="G7" s="6">
        <v>44368</v>
      </c>
      <c r="H7" s="5" t="s">
        <v>61</v>
      </c>
      <c r="I7" s="67" t="s">
        <v>72</v>
      </c>
      <c r="J7" s="9" t="s">
        <v>43</v>
      </c>
      <c r="K7" s="10">
        <v>188459323.84</v>
      </c>
      <c r="L7" s="36">
        <v>188459323.84</v>
      </c>
      <c r="M7" s="36">
        <v>565377971.51999998</v>
      </c>
      <c r="N7" s="9" t="s">
        <v>62</v>
      </c>
      <c r="O7" s="9" t="s">
        <v>63</v>
      </c>
      <c r="P7" s="68" t="s">
        <v>41</v>
      </c>
      <c r="Q7" s="9">
        <v>56</v>
      </c>
      <c r="R7" s="36">
        <v>1044.6400000000001</v>
      </c>
      <c r="S7" s="1">
        <f t="shared" si="0"/>
        <v>58499.840000000004</v>
      </c>
      <c r="T7" s="10">
        <v>541218</v>
      </c>
      <c r="U7" s="10">
        <v>180406</v>
      </c>
      <c r="V7" s="10">
        <v>180406</v>
      </c>
      <c r="W7" s="10">
        <v>180406</v>
      </c>
      <c r="X7" s="2">
        <f t="shared" si="1"/>
        <v>3221.5357142857142</v>
      </c>
      <c r="Y7" s="64">
        <f t="shared" si="2"/>
        <v>3222</v>
      </c>
      <c r="Z7" s="6">
        <v>44392</v>
      </c>
      <c r="AA7" s="6">
        <v>44652</v>
      </c>
      <c r="AB7" s="6">
        <v>45017</v>
      </c>
      <c r="AC7" s="65" t="s">
        <v>66</v>
      </c>
    </row>
    <row r="8" spans="1:29" s="3" customFormat="1" ht="63" x14ac:dyDescent="0.25">
      <c r="A8" s="4" t="s">
        <v>108</v>
      </c>
      <c r="B8" s="5" t="s">
        <v>109</v>
      </c>
      <c r="C8" s="6">
        <v>44446</v>
      </c>
      <c r="D8" s="37" t="s">
        <v>35</v>
      </c>
      <c r="E8" s="5" t="s">
        <v>162</v>
      </c>
      <c r="F8" s="66" t="s">
        <v>163</v>
      </c>
      <c r="G8" s="6">
        <v>44476</v>
      </c>
      <c r="H8" s="5" t="s">
        <v>164</v>
      </c>
      <c r="I8" s="9" t="s">
        <v>72</v>
      </c>
      <c r="J8" s="9" t="s">
        <v>107</v>
      </c>
      <c r="K8" s="10">
        <v>493873856.39999998</v>
      </c>
      <c r="L8" s="36">
        <f>K8</f>
        <v>493873856.39999998</v>
      </c>
      <c r="M8" s="36">
        <v>493873856.39999998</v>
      </c>
      <c r="N8" s="9" t="s">
        <v>158</v>
      </c>
      <c r="O8" s="9" t="s">
        <v>140</v>
      </c>
      <c r="P8" s="68" t="s">
        <v>33</v>
      </c>
      <c r="Q8" s="9" t="s">
        <v>2556</v>
      </c>
      <c r="R8" s="36">
        <v>37.86</v>
      </c>
      <c r="S8" s="1" t="e">
        <f t="shared" si="0"/>
        <v>#VALUE!</v>
      </c>
      <c r="T8" s="10">
        <v>13044740</v>
      </c>
      <c r="U8" s="10">
        <v>13044740</v>
      </c>
      <c r="V8" s="10"/>
      <c r="W8" s="10"/>
      <c r="X8" s="2">
        <v>108706.17</v>
      </c>
      <c r="Y8" s="64">
        <f t="shared" si="2"/>
        <v>108707</v>
      </c>
      <c r="Z8" s="6">
        <v>44576</v>
      </c>
      <c r="AA8" s="6"/>
      <c r="AB8" s="6"/>
      <c r="AC8" s="35" t="s">
        <v>1489</v>
      </c>
    </row>
    <row r="9" spans="1:29" s="3" customFormat="1" ht="63" x14ac:dyDescent="0.25">
      <c r="A9" s="4" t="s">
        <v>111</v>
      </c>
      <c r="B9" s="5" t="s">
        <v>110</v>
      </c>
      <c r="C9" s="6">
        <v>44446</v>
      </c>
      <c r="D9" s="37" t="s">
        <v>35</v>
      </c>
      <c r="E9" s="5" t="s">
        <v>134</v>
      </c>
      <c r="F9" s="66" t="s">
        <v>135</v>
      </c>
      <c r="G9" s="6">
        <v>44477</v>
      </c>
      <c r="H9" s="5" t="s">
        <v>136</v>
      </c>
      <c r="I9" s="9" t="s">
        <v>72</v>
      </c>
      <c r="J9" s="9" t="s">
        <v>107</v>
      </c>
      <c r="K9" s="10">
        <v>492055062</v>
      </c>
      <c r="L9" s="36">
        <f>K9</f>
        <v>492055062</v>
      </c>
      <c r="M9" s="36">
        <v>492055062</v>
      </c>
      <c r="N9" s="9" t="s">
        <v>158</v>
      </c>
      <c r="O9" s="9" t="s">
        <v>140</v>
      </c>
      <c r="P9" s="68" t="s">
        <v>33</v>
      </c>
      <c r="Q9" s="9" t="s">
        <v>2556</v>
      </c>
      <c r="R9" s="36">
        <f>K9/T9</f>
        <v>37.86</v>
      </c>
      <c r="S9" s="1" t="e">
        <f t="shared" si="0"/>
        <v>#VALUE!</v>
      </c>
      <c r="T9" s="10">
        <v>12996700</v>
      </c>
      <c r="U9" s="10">
        <v>12996700</v>
      </c>
      <c r="V9" s="10"/>
      <c r="W9" s="10"/>
      <c r="X9" s="2">
        <v>108305.83</v>
      </c>
      <c r="Y9" s="64">
        <f t="shared" si="2"/>
        <v>108306</v>
      </c>
      <c r="Z9" s="6">
        <v>44576</v>
      </c>
      <c r="AA9" s="6"/>
      <c r="AB9" s="6"/>
      <c r="AC9" s="35" t="s">
        <v>1489</v>
      </c>
    </row>
    <row r="10" spans="1:29" s="3" customFormat="1" ht="63" x14ac:dyDescent="0.25">
      <c r="A10" s="4" t="s">
        <v>113</v>
      </c>
      <c r="B10" s="5" t="s">
        <v>112</v>
      </c>
      <c r="C10" s="6">
        <v>44446</v>
      </c>
      <c r="D10" s="37" t="s">
        <v>35</v>
      </c>
      <c r="E10" s="5" t="s">
        <v>155</v>
      </c>
      <c r="F10" s="66" t="s">
        <v>156</v>
      </c>
      <c r="G10" s="6">
        <v>44476</v>
      </c>
      <c r="H10" s="5" t="s">
        <v>157</v>
      </c>
      <c r="I10" s="9" t="s">
        <v>72</v>
      </c>
      <c r="J10" s="9" t="s">
        <v>107</v>
      </c>
      <c r="K10" s="10">
        <v>497500655.10000002</v>
      </c>
      <c r="L10" s="36">
        <f>K10</f>
        <v>497500655.10000002</v>
      </c>
      <c r="M10" s="36">
        <v>497500655.10000002</v>
      </c>
      <c r="N10" s="9" t="s">
        <v>158</v>
      </c>
      <c r="O10" s="9" t="s">
        <v>140</v>
      </c>
      <c r="P10" s="68" t="s">
        <v>33</v>
      </c>
      <c r="Q10" s="9" t="s">
        <v>2556</v>
      </c>
      <c r="R10" s="36">
        <f>K10/T10</f>
        <v>37.86</v>
      </c>
      <c r="S10" s="1" t="e">
        <f t="shared" si="0"/>
        <v>#VALUE!</v>
      </c>
      <c r="T10" s="10">
        <v>13140535</v>
      </c>
      <c r="U10" s="10">
        <v>13140535</v>
      </c>
      <c r="V10" s="10"/>
      <c r="W10" s="10"/>
      <c r="X10" s="2">
        <v>109504.46</v>
      </c>
      <c r="Y10" s="64">
        <f t="shared" si="2"/>
        <v>109505</v>
      </c>
      <c r="Z10" s="6">
        <v>44576</v>
      </c>
      <c r="AA10" s="6"/>
      <c r="AB10" s="6"/>
      <c r="AC10" s="35" t="s">
        <v>1489</v>
      </c>
    </row>
    <row r="11" spans="1:29" s="3" customFormat="1" ht="94.5" x14ac:dyDescent="0.25">
      <c r="A11" s="4" t="s">
        <v>1066</v>
      </c>
      <c r="B11" s="5" t="s">
        <v>1083</v>
      </c>
      <c r="C11" s="6">
        <v>44599</v>
      </c>
      <c r="D11" s="37" t="s">
        <v>35</v>
      </c>
      <c r="E11" s="5" t="s">
        <v>2157</v>
      </c>
      <c r="F11" s="8" t="s">
        <v>1847</v>
      </c>
      <c r="G11" s="6">
        <v>44629</v>
      </c>
      <c r="H11" s="37" t="s">
        <v>1627</v>
      </c>
      <c r="I11" s="9" t="s">
        <v>585</v>
      </c>
      <c r="J11" s="9" t="s">
        <v>820</v>
      </c>
      <c r="K11" s="10">
        <v>583825579.20000005</v>
      </c>
      <c r="L11" s="36">
        <f t="shared" ref="L11:M16" si="3">K11</f>
        <v>583825579.20000005</v>
      </c>
      <c r="M11" s="36">
        <f t="shared" si="3"/>
        <v>583825579.20000005</v>
      </c>
      <c r="N11" s="9" t="s">
        <v>1629</v>
      </c>
      <c r="O11" s="9" t="s">
        <v>1630</v>
      </c>
      <c r="P11" s="37" t="s">
        <v>41</v>
      </c>
      <c r="Q11" s="68"/>
      <c r="R11" s="36">
        <f>K11/T11</f>
        <v>109.74000000000001</v>
      </c>
      <c r="S11" s="10">
        <f t="shared" ref="S11:S31" si="4">R11*Q11</f>
        <v>0</v>
      </c>
      <c r="T11" s="10">
        <f t="shared" ref="T11:T19" si="5">U11+V11+W11</f>
        <v>5320080</v>
      </c>
      <c r="U11" s="10">
        <v>1555560</v>
      </c>
      <c r="V11" s="10">
        <v>3764520</v>
      </c>
      <c r="W11" s="10"/>
      <c r="X11" s="10" t="e">
        <f t="shared" ref="X11:X31" si="6">T11/Q11</f>
        <v>#DIV/0!</v>
      </c>
      <c r="Y11" s="10" t="e">
        <f t="shared" ref="Y11:Y31" si="7">_xlfn.CEILING.MATH(X11)</f>
        <v>#DIV/0!</v>
      </c>
      <c r="Z11" s="6">
        <v>44652</v>
      </c>
      <c r="AA11" s="6">
        <v>44774</v>
      </c>
      <c r="AB11" s="6"/>
      <c r="AC11" s="9" t="s">
        <v>66</v>
      </c>
    </row>
    <row r="12" spans="1:29" s="3" customFormat="1" ht="75" x14ac:dyDescent="0.25">
      <c r="A12" s="4" t="s">
        <v>1071</v>
      </c>
      <c r="B12" s="5" t="s">
        <v>1081</v>
      </c>
      <c r="C12" s="6">
        <v>44599</v>
      </c>
      <c r="D12" s="37" t="s">
        <v>35</v>
      </c>
      <c r="E12" s="5" t="s">
        <v>2159</v>
      </c>
      <c r="F12" s="8" t="s">
        <v>1897</v>
      </c>
      <c r="G12" s="6">
        <v>44629</v>
      </c>
      <c r="H12" s="37" t="s">
        <v>1628</v>
      </c>
      <c r="I12" s="9" t="s">
        <v>585</v>
      </c>
      <c r="J12" s="9" t="s">
        <v>813</v>
      </c>
      <c r="K12" s="10">
        <v>310688549.10000002</v>
      </c>
      <c r="L12" s="36">
        <f t="shared" si="3"/>
        <v>310688549.10000002</v>
      </c>
      <c r="M12" s="36">
        <f t="shared" si="3"/>
        <v>310688549.10000002</v>
      </c>
      <c r="N12" s="9" t="s">
        <v>1631</v>
      </c>
      <c r="O12" s="9" t="s">
        <v>1632</v>
      </c>
      <c r="P12" s="37" t="s">
        <v>41</v>
      </c>
      <c r="Q12" s="68"/>
      <c r="R12" s="36">
        <f>K12/T12</f>
        <v>89.37</v>
      </c>
      <c r="S12" s="10">
        <f t="shared" si="4"/>
        <v>0</v>
      </c>
      <c r="T12" s="10">
        <f t="shared" si="5"/>
        <v>3476430</v>
      </c>
      <c r="U12" s="10">
        <v>960210</v>
      </c>
      <c r="V12" s="10">
        <v>2516220</v>
      </c>
      <c r="W12" s="10"/>
      <c r="X12" s="10" t="e">
        <f t="shared" si="6"/>
        <v>#DIV/0!</v>
      </c>
      <c r="Y12" s="10" t="e">
        <f t="shared" si="7"/>
        <v>#DIV/0!</v>
      </c>
      <c r="Z12" s="6">
        <v>44652</v>
      </c>
      <c r="AA12" s="6">
        <v>44774</v>
      </c>
      <c r="AB12" s="6"/>
      <c r="AC12" s="9" t="s">
        <v>66</v>
      </c>
    </row>
    <row r="13" spans="1:29" s="3" customFormat="1" ht="75" x14ac:dyDescent="0.25">
      <c r="A13" s="4" t="s">
        <v>1068</v>
      </c>
      <c r="B13" s="5" t="s">
        <v>1080</v>
      </c>
      <c r="C13" s="6">
        <v>44599</v>
      </c>
      <c r="D13" s="37" t="s">
        <v>35</v>
      </c>
      <c r="E13" s="5" t="s">
        <v>2160</v>
      </c>
      <c r="F13" s="8" t="s">
        <v>2012</v>
      </c>
      <c r="G13" s="6">
        <v>44637</v>
      </c>
      <c r="H13" s="37" t="s">
        <v>2013</v>
      </c>
      <c r="I13" s="9" t="s">
        <v>72</v>
      </c>
      <c r="J13" s="9" t="s">
        <v>2014</v>
      </c>
      <c r="K13" s="10">
        <v>862586620.55999994</v>
      </c>
      <c r="L13" s="36">
        <f t="shared" si="3"/>
        <v>862586620.55999994</v>
      </c>
      <c r="M13" s="36">
        <f t="shared" si="3"/>
        <v>862586620.55999994</v>
      </c>
      <c r="N13" s="9" t="s">
        <v>2015</v>
      </c>
      <c r="O13" s="9" t="s">
        <v>631</v>
      </c>
      <c r="P13" s="37" t="s">
        <v>41</v>
      </c>
      <c r="Q13" s="68"/>
      <c r="R13" s="36">
        <f>K13/T13</f>
        <v>2248.9899999999998</v>
      </c>
      <c r="S13" s="10">
        <f t="shared" si="4"/>
        <v>0</v>
      </c>
      <c r="T13" s="10">
        <f t="shared" si="5"/>
        <v>383544</v>
      </c>
      <c r="U13" s="10">
        <v>383544</v>
      </c>
      <c r="V13" s="10"/>
      <c r="W13" s="10"/>
      <c r="X13" s="10" t="e">
        <f t="shared" si="6"/>
        <v>#DIV/0!</v>
      </c>
      <c r="Y13" s="10" t="e">
        <f t="shared" si="7"/>
        <v>#DIV/0!</v>
      </c>
      <c r="Z13" s="6">
        <v>44652</v>
      </c>
      <c r="AA13" s="6"/>
      <c r="AB13" s="6"/>
      <c r="AC13" s="9" t="s">
        <v>66</v>
      </c>
    </row>
    <row r="14" spans="1:29" s="3" customFormat="1" ht="94.5" x14ac:dyDescent="0.25">
      <c r="A14" s="4" t="s">
        <v>1047</v>
      </c>
      <c r="B14" s="5" t="s">
        <v>1078</v>
      </c>
      <c r="C14" s="6">
        <v>44599</v>
      </c>
      <c r="D14" s="37" t="s">
        <v>35</v>
      </c>
      <c r="E14" s="5" t="s">
        <v>1899</v>
      </c>
      <c r="F14" s="8" t="s">
        <v>1898</v>
      </c>
      <c r="G14" s="6">
        <v>44630</v>
      </c>
      <c r="H14" s="5" t="s">
        <v>1705</v>
      </c>
      <c r="I14" s="9" t="s">
        <v>585</v>
      </c>
      <c r="J14" s="9" t="s">
        <v>931</v>
      </c>
      <c r="K14" s="10">
        <v>1042883730</v>
      </c>
      <c r="L14" s="36">
        <f t="shared" si="3"/>
        <v>1042883730</v>
      </c>
      <c r="M14" s="36">
        <f t="shared" si="3"/>
        <v>1042883730</v>
      </c>
      <c r="N14" s="9" t="s">
        <v>1706</v>
      </c>
      <c r="O14" s="9" t="s">
        <v>1707</v>
      </c>
      <c r="P14" s="37" t="s">
        <v>41</v>
      </c>
      <c r="Q14" s="68"/>
      <c r="R14" s="36">
        <f>K14/T14</f>
        <v>180.6</v>
      </c>
      <c r="S14" s="10">
        <f t="shared" si="4"/>
        <v>0</v>
      </c>
      <c r="T14" s="10">
        <f t="shared" si="5"/>
        <v>5774550</v>
      </c>
      <c r="U14" s="10">
        <v>1417920</v>
      </c>
      <c r="V14" s="10">
        <v>4356630</v>
      </c>
      <c r="W14" s="10"/>
      <c r="X14" s="10" t="e">
        <f t="shared" si="6"/>
        <v>#DIV/0!</v>
      </c>
      <c r="Y14" s="10" t="e">
        <f t="shared" si="7"/>
        <v>#DIV/0!</v>
      </c>
      <c r="Z14" s="6">
        <v>44652</v>
      </c>
      <c r="AA14" s="6">
        <v>44774</v>
      </c>
      <c r="AB14" s="6"/>
      <c r="AC14" s="9" t="s">
        <v>66</v>
      </c>
    </row>
    <row r="15" spans="1:29" s="3" customFormat="1" ht="94.5" x14ac:dyDescent="0.25">
      <c r="A15" s="4" t="s">
        <v>1052</v>
      </c>
      <c r="B15" s="5" t="s">
        <v>1077</v>
      </c>
      <c r="C15" s="6">
        <v>44599</v>
      </c>
      <c r="D15" s="37" t="s">
        <v>35</v>
      </c>
      <c r="E15" s="5" t="s">
        <v>2162</v>
      </c>
      <c r="F15" s="8" t="s">
        <v>1902</v>
      </c>
      <c r="G15" s="6">
        <v>44636</v>
      </c>
      <c r="H15" s="37" t="s">
        <v>1903</v>
      </c>
      <c r="I15" s="9" t="s">
        <v>585</v>
      </c>
      <c r="J15" s="13" t="s">
        <v>824</v>
      </c>
      <c r="K15" s="10">
        <v>662615323.70000005</v>
      </c>
      <c r="L15" s="36">
        <f t="shared" si="3"/>
        <v>662615323.70000005</v>
      </c>
      <c r="M15" s="36">
        <f t="shared" si="3"/>
        <v>662615323.70000005</v>
      </c>
      <c r="N15" s="9" t="s">
        <v>1904</v>
      </c>
      <c r="O15" s="9" t="s">
        <v>1905</v>
      </c>
      <c r="P15" s="37" t="s">
        <v>41</v>
      </c>
      <c r="Q15" s="68"/>
      <c r="R15" s="36">
        <f>K15/T15</f>
        <v>27.830000000000002</v>
      </c>
      <c r="S15" s="10">
        <f t="shared" si="4"/>
        <v>0</v>
      </c>
      <c r="T15" s="10">
        <f t="shared" si="5"/>
        <v>23809390</v>
      </c>
      <c r="U15" s="10">
        <v>13683540</v>
      </c>
      <c r="V15" s="10">
        <v>10125850</v>
      </c>
      <c r="W15" s="10"/>
      <c r="X15" s="10" t="e">
        <f t="shared" si="6"/>
        <v>#DIV/0!</v>
      </c>
      <c r="Y15" s="10" t="e">
        <f t="shared" si="7"/>
        <v>#DIV/0!</v>
      </c>
      <c r="Z15" s="6">
        <v>44682</v>
      </c>
      <c r="AA15" s="6">
        <v>44774</v>
      </c>
      <c r="AB15" s="6"/>
      <c r="AC15" s="9" t="s">
        <v>66</v>
      </c>
    </row>
    <row r="16" spans="1:29" s="3" customFormat="1" ht="75" x14ac:dyDescent="0.25">
      <c r="A16" s="4" t="s">
        <v>1058</v>
      </c>
      <c r="B16" s="5" t="s">
        <v>1097</v>
      </c>
      <c r="C16" s="6">
        <v>44599</v>
      </c>
      <c r="D16" s="37" t="s">
        <v>35</v>
      </c>
      <c r="E16" s="5" t="s">
        <v>1907</v>
      </c>
      <c r="F16" s="8" t="s">
        <v>1906</v>
      </c>
      <c r="G16" s="6">
        <v>44622</v>
      </c>
      <c r="H16" s="37" t="s">
        <v>1504</v>
      </c>
      <c r="I16" s="9" t="s">
        <v>72</v>
      </c>
      <c r="J16" s="9" t="s">
        <v>838</v>
      </c>
      <c r="K16" s="10">
        <v>62240824.799999997</v>
      </c>
      <c r="L16" s="36">
        <f t="shared" si="3"/>
        <v>62240824.799999997</v>
      </c>
      <c r="M16" s="36">
        <f t="shared" si="3"/>
        <v>62240824.799999997</v>
      </c>
      <c r="N16" s="9" t="s">
        <v>1503</v>
      </c>
      <c r="O16" s="9" t="s">
        <v>631</v>
      </c>
      <c r="P16" s="37" t="s">
        <v>41</v>
      </c>
      <c r="Q16" s="68"/>
      <c r="R16" s="36">
        <f>K16/T16</f>
        <v>7.8599999999999994</v>
      </c>
      <c r="S16" s="10">
        <f t="shared" si="4"/>
        <v>0</v>
      </c>
      <c r="T16" s="10">
        <f t="shared" si="5"/>
        <v>7918680</v>
      </c>
      <c r="U16" s="10">
        <v>4549320</v>
      </c>
      <c r="V16" s="10">
        <v>3369360</v>
      </c>
      <c r="W16" s="10"/>
      <c r="X16" s="10" t="e">
        <f t="shared" si="6"/>
        <v>#DIV/0!</v>
      </c>
      <c r="Y16" s="10" t="e">
        <f t="shared" si="7"/>
        <v>#DIV/0!</v>
      </c>
      <c r="Z16" s="6">
        <v>44652</v>
      </c>
      <c r="AA16" s="6">
        <v>44774</v>
      </c>
      <c r="AB16" s="6"/>
      <c r="AC16" s="9" t="s">
        <v>66</v>
      </c>
    </row>
    <row r="17" spans="1:29" s="3" customFormat="1" ht="75" x14ac:dyDescent="0.25">
      <c r="A17" s="4" t="s">
        <v>1054</v>
      </c>
      <c r="B17" s="5" t="s">
        <v>1095</v>
      </c>
      <c r="C17" s="6">
        <v>44599</v>
      </c>
      <c r="D17" s="37" t="s">
        <v>35</v>
      </c>
      <c r="E17" s="5" t="s">
        <v>1911</v>
      </c>
      <c r="F17" s="8" t="s">
        <v>1910</v>
      </c>
      <c r="G17" s="6">
        <v>44622</v>
      </c>
      <c r="H17" s="5" t="s">
        <v>1505</v>
      </c>
      <c r="I17" s="9" t="s">
        <v>76</v>
      </c>
      <c r="J17" s="9" t="s">
        <v>932</v>
      </c>
      <c r="K17" s="10">
        <v>41124002.399999999</v>
      </c>
      <c r="L17" s="36">
        <f t="shared" ref="L17:M37" si="8">K17</f>
        <v>41124002.399999999</v>
      </c>
      <c r="M17" s="36">
        <f t="shared" si="8"/>
        <v>41124002.399999999</v>
      </c>
      <c r="N17" s="9" t="s">
        <v>1512</v>
      </c>
      <c r="O17" s="9" t="s">
        <v>705</v>
      </c>
      <c r="P17" s="37" t="s">
        <v>41</v>
      </c>
      <c r="Q17" s="68"/>
      <c r="R17" s="36">
        <f>K17/T17</f>
        <v>160.29</v>
      </c>
      <c r="S17" s="10">
        <f t="shared" si="4"/>
        <v>0</v>
      </c>
      <c r="T17" s="10">
        <f t="shared" si="5"/>
        <v>256560</v>
      </c>
      <c r="U17" s="10">
        <v>194880</v>
      </c>
      <c r="V17" s="10">
        <v>61680</v>
      </c>
      <c r="W17" s="10"/>
      <c r="X17" s="10" t="e">
        <f t="shared" si="6"/>
        <v>#DIV/0!</v>
      </c>
      <c r="Y17" s="10" t="e">
        <f t="shared" si="7"/>
        <v>#DIV/0!</v>
      </c>
      <c r="Z17" s="6">
        <v>44713</v>
      </c>
      <c r="AA17" s="6">
        <v>44880</v>
      </c>
      <c r="AB17" s="6"/>
      <c r="AC17" s="9" t="s">
        <v>66</v>
      </c>
    </row>
    <row r="18" spans="1:29" s="3" customFormat="1" ht="75" x14ac:dyDescent="0.25">
      <c r="A18" s="4" t="s">
        <v>1067</v>
      </c>
      <c r="B18" s="5" t="s">
        <v>1094</v>
      </c>
      <c r="C18" s="6">
        <v>44599</v>
      </c>
      <c r="D18" s="37" t="s">
        <v>35</v>
      </c>
      <c r="E18" s="5" t="s">
        <v>1913</v>
      </c>
      <c r="F18" s="8" t="s">
        <v>1912</v>
      </c>
      <c r="G18" s="6">
        <v>44622</v>
      </c>
      <c r="H18" s="5" t="s">
        <v>1511</v>
      </c>
      <c r="I18" s="9" t="s">
        <v>76</v>
      </c>
      <c r="J18" s="9" t="s">
        <v>818</v>
      </c>
      <c r="K18" s="10">
        <v>148929694.47999999</v>
      </c>
      <c r="L18" s="36">
        <f t="shared" si="8"/>
        <v>148929694.47999999</v>
      </c>
      <c r="M18" s="36">
        <f t="shared" si="8"/>
        <v>148929694.47999999</v>
      </c>
      <c r="N18" s="9" t="s">
        <v>1514</v>
      </c>
      <c r="O18" s="9" t="s">
        <v>631</v>
      </c>
      <c r="P18" s="37" t="s">
        <v>41</v>
      </c>
      <c r="Q18" s="68"/>
      <c r="R18" s="36">
        <f>K18/T18</f>
        <v>1492.82</v>
      </c>
      <c r="S18" s="10">
        <f t="shared" si="4"/>
        <v>0</v>
      </c>
      <c r="T18" s="10">
        <f t="shared" si="5"/>
        <v>99764</v>
      </c>
      <c r="U18" s="10">
        <v>99764</v>
      </c>
      <c r="V18" s="10"/>
      <c r="W18" s="10"/>
      <c r="X18" s="10" t="e">
        <f t="shared" si="6"/>
        <v>#DIV/0!</v>
      </c>
      <c r="Y18" s="10" t="e">
        <f t="shared" si="7"/>
        <v>#DIV/0!</v>
      </c>
      <c r="Z18" s="6">
        <v>44652</v>
      </c>
      <c r="AA18" s="6"/>
      <c r="AB18" s="6"/>
      <c r="AC18" s="9" t="s">
        <v>66</v>
      </c>
    </row>
    <row r="19" spans="1:29" s="3" customFormat="1" ht="75" x14ac:dyDescent="0.25">
      <c r="A19" s="4" t="s">
        <v>1059</v>
      </c>
      <c r="B19" s="5" t="s">
        <v>1093</v>
      </c>
      <c r="C19" s="6">
        <v>44599</v>
      </c>
      <c r="D19" s="37" t="s">
        <v>35</v>
      </c>
      <c r="E19" s="5" t="s">
        <v>1915</v>
      </c>
      <c r="F19" s="8" t="s">
        <v>1914</v>
      </c>
      <c r="G19" s="6">
        <v>44623</v>
      </c>
      <c r="H19" s="5" t="s">
        <v>1533</v>
      </c>
      <c r="I19" s="9" t="s">
        <v>585</v>
      </c>
      <c r="J19" s="9" t="s">
        <v>826</v>
      </c>
      <c r="K19" s="10">
        <v>3358649</v>
      </c>
      <c r="L19" s="36">
        <f t="shared" si="8"/>
        <v>3358649</v>
      </c>
      <c r="M19" s="36">
        <f t="shared" si="8"/>
        <v>3358649</v>
      </c>
      <c r="N19" s="9" t="s">
        <v>1535</v>
      </c>
      <c r="O19" s="9" t="s">
        <v>807</v>
      </c>
      <c r="P19" s="37" t="s">
        <v>24</v>
      </c>
      <c r="Q19" s="68"/>
      <c r="R19" s="36">
        <f>K19/T19</f>
        <v>0.95</v>
      </c>
      <c r="S19" s="10">
        <f t="shared" si="4"/>
        <v>0</v>
      </c>
      <c r="T19" s="10">
        <f t="shared" si="5"/>
        <v>3535420</v>
      </c>
      <c r="U19" s="10">
        <v>2031840</v>
      </c>
      <c r="V19" s="10">
        <v>1503580</v>
      </c>
      <c r="W19" s="10"/>
      <c r="X19" s="10" t="e">
        <f t="shared" si="6"/>
        <v>#DIV/0!</v>
      </c>
      <c r="Y19" s="10" t="e">
        <f t="shared" si="7"/>
        <v>#DIV/0!</v>
      </c>
      <c r="Z19" s="6">
        <v>44652</v>
      </c>
      <c r="AA19" s="6">
        <v>44774</v>
      </c>
      <c r="AB19" s="6"/>
      <c r="AC19" s="9" t="s">
        <v>66</v>
      </c>
    </row>
    <row r="20" spans="1:29" s="3" customFormat="1" ht="75" x14ac:dyDescent="0.2">
      <c r="A20" s="4" t="s">
        <v>1051</v>
      </c>
      <c r="B20" s="5" t="s">
        <v>1091</v>
      </c>
      <c r="C20" s="6">
        <v>44599</v>
      </c>
      <c r="D20" s="37" t="s">
        <v>35</v>
      </c>
      <c r="E20" s="5" t="s">
        <v>1919</v>
      </c>
      <c r="F20" s="8" t="s">
        <v>1918</v>
      </c>
      <c r="G20" s="6">
        <v>44622</v>
      </c>
      <c r="H20" s="5" t="s">
        <v>1507</v>
      </c>
      <c r="I20" s="14" t="s">
        <v>72</v>
      </c>
      <c r="J20" s="15" t="s">
        <v>812</v>
      </c>
      <c r="K20" s="10">
        <v>169174882.80000001</v>
      </c>
      <c r="L20" s="36">
        <f t="shared" si="8"/>
        <v>169174882.80000001</v>
      </c>
      <c r="M20" s="36">
        <f t="shared" si="8"/>
        <v>169174882.80000001</v>
      </c>
      <c r="N20" s="9" t="s">
        <v>34</v>
      </c>
      <c r="O20" s="9" t="s">
        <v>1513</v>
      </c>
      <c r="P20" s="37" t="s">
        <v>41</v>
      </c>
      <c r="Q20" s="68"/>
      <c r="R20" s="36">
        <f>K20/T20</f>
        <v>127.82000000000001</v>
      </c>
      <c r="S20" s="10">
        <f t="shared" si="4"/>
        <v>0</v>
      </c>
      <c r="T20" s="10">
        <f t="shared" ref="T20:T49" si="9">U20+V20+W20</f>
        <v>1323540</v>
      </c>
      <c r="U20" s="10">
        <v>323460</v>
      </c>
      <c r="V20" s="10">
        <v>1000080</v>
      </c>
      <c r="W20" s="10"/>
      <c r="X20" s="10" t="e">
        <f t="shared" si="6"/>
        <v>#DIV/0!</v>
      </c>
      <c r="Y20" s="10" t="e">
        <f t="shared" si="7"/>
        <v>#DIV/0!</v>
      </c>
      <c r="Z20" s="6">
        <v>44652</v>
      </c>
      <c r="AA20" s="6">
        <v>44743</v>
      </c>
      <c r="AB20" s="6"/>
      <c r="AC20" s="9" t="s">
        <v>66</v>
      </c>
    </row>
    <row r="21" spans="1:29" s="3" customFormat="1" ht="75" x14ac:dyDescent="0.25">
      <c r="A21" s="4" t="s">
        <v>1050</v>
      </c>
      <c r="B21" s="5" t="s">
        <v>1090</v>
      </c>
      <c r="C21" s="6">
        <v>44599</v>
      </c>
      <c r="D21" s="37" t="s">
        <v>35</v>
      </c>
      <c r="E21" s="5" t="s">
        <v>1921</v>
      </c>
      <c r="F21" s="8" t="s">
        <v>1920</v>
      </c>
      <c r="G21" s="6">
        <v>44622</v>
      </c>
      <c r="H21" s="5" t="s">
        <v>1508</v>
      </c>
      <c r="I21" s="14" t="s">
        <v>72</v>
      </c>
      <c r="J21" s="9" t="s">
        <v>825</v>
      </c>
      <c r="K21" s="10">
        <v>81586985.480000004</v>
      </c>
      <c r="L21" s="36">
        <f t="shared" si="8"/>
        <v>81586985.480000004</v>
      </c>
      <c r="M21" s="36">
        <f t="shared" si="8"/>
        <v>81586985.480000004</v>
      </c>
      <c r="N21" s="9" t="s">
        <v>1516</v>
      </c>
      <c r="O21" s="9" t="s">
        <v>631</v>
      </c>
      <c r="P21" s="37"/>
      <c r="Q21" s="68"/>
      <c r="R21" s="36">
        <f>K21/T21</f>
        <v>2910.9100000000003</v>
      </c>
      <c r="S21" s="10">
        <f t="shared" si="4"/>
        <v>0</v>
      </c>
      <c r="T21" s="10">
        <f t="shared" si="9"/>
        <v>28028</v>
      </c>
      <c r="U21" s="10">
        <v>28028</v>
      </c>
      <c r="V21" s="10"/>
      <c r="W21" s="10"/>
      <c r="X21" s="10" t="e">
        <f t="shared" si="6"/>
        <v>#DIV/0!</v>
      </c>
      <c r="Y21" s="10" t="e">
        <f t="shared" si="7"/>
        <v>#DIV/0!</v>
      </c>
      <c r="Z21" s="6">
        <v>44652</v>
      </c>
      <c r="AA21" s="6"/>
      <c r="AB21" s="6"/>
      <c r="AC21" s="9" t="s">
        <v>66</v>
      </c>
    </row>
    <row r="22" spans="1:29" s="3" customFormat="1" ht="75" x14ac:dyDescent="0.25">
      <c r="A22" s="4" t="s">
        <v>1046</v>
      </c>
      <c r="B22" s="5" t="s">
        <v>1089</v>
      </c>
      <c r="C22" s="6">
        <v>44599</v>
      </c>
      <c r="D22" s="37" t="s">
        <v>35</v>
      </c>
      <c r="E22" s="5" t="s">
        <v>1923</v>
      </c>
      <c r="F22" s="8" t="s">
        <v>1922</v>
      </c>
      <c r="G22" s="6">
        <v>44623</v>
      </c>
      <c r="H22" s="5" t="s">
        <v>1534</v>
      </c>
      <c r="I22" s="14" t="s">
        <v>585</v>
      </c>
      <c r="J22" s="9" t="s">
        <v>815</v>
      </c>
      <c r="K22" s="10">
        <v>3142560.48</v>
      </c>
      <c r="L22" s="36">
        <f t="shared" si="8"/>
        <v>3142560.48</v>
      </c>
      <c r="M22" s="36">
        <f t="shared" si="8"/>
        <v>3142560.48</v>
      </c>
      <c r="N22" s="9" t="s">
        <v>1536</v>
      </c>
      <c r="O22" s="9" t="s">
        <v>807</v>
      </c>
      <c r="P22" s="37" t="s">
        <v>24</v>
      </c>
      <c r="Q22" s="68"/>
      <c r="R22" s="36">
        <f>K22/T22</f>
        <v>0.48</v>
      </c>
      <c r="S22" s="10">
        <f t="shared" si="4"/>
        <v>0</v>
      </c>
      <c r="T22" s="10">
        <f t="shared" si="9"/>
        <v>6547001</v>
      </c>
      <c r="U22" s="10">
        <v>2126158</v>
      </c>
      <c r="V22" s="10">
        <v>4420843</v>
      </c>
      <c r="W22" s="10"/>
      <c r="X22" s="10" t="e">
        <f t="shared" si="6"/>
        <v>#DIV/0!</v>
      </c>
      <c r="Y22" s="10" t="e">
        <f t="shared" si="7"/>
        <v>#DIV/0!</v>
      </c>
      <c r="Z22" s="6">
        <v>44652</v>
      </c>
      <c r="AA22" s="6">
        <v>44743</v>
      </c>
      <c r="AB22" s="6"/>
      <c r="AC22" s="9" t="s">
        <v>66</v>
      </c>
    </row>
    <row r="23" spans="1:29" s="3" customFormat="1" ht="75" x14ac:dyDescent="0.25">
      <c r="A23" s="4" t="s">
        <v>1055</v>
      </c>
      <c r="B23" s="5" t="s">
        <v>1133</v>
      </c>
      <c r="C23" s="6">
        <v>44600</v>
      </c>
      <c r="D23" s="37" t="s">
        <v>35</v>
      </c>
      <c r="E23" s="5" t="s">
        <v>1925</v>
      </c>
      <c r="F23" s="8" t="s">
        <v>1924</v>
      </c>
      <c r="G23" s="6">
        <v>44622</v>
      </c>
      <c r="H23" s="5" t="s">
        <v>1509</v>
      </c>
      <c r="I23" s="9" t="s">
        <v>72</v>
      </c>
      <c r="J23" s="9" t="s">
        <v>822</v>
      </c>
      <c r="K23" s="10">
        <v>157690.29999999999</v>
      </c>
      <c r="L23" s="36">
        <f t="shared" si="8"/>
        <v>157690.29999999999</v>
      </c>
      <c r="M23" s="36">
        <f t="shared" si="8"/>
        <v>157690.29999999999</v>
      </c>
      <c r="N23" s="9" t="s">
        <v>1503</v>
      </c>
      <c r="O23" s="9" t="s">
        <v>631</v>
      </c>
      <c r="P23" s="37" t="s">
        <v>41</v>
      </c>
      <c r="Q23" s="68"/>
      <c r="R23" s="36">
        <f>K23/T23</f>
        <v>6.2899999999999991</v>
      </c>
      <c r="S23" s="10">
        <f t="shared" si="4"/>
        <v>0</v>
      </c>
      <c r="T23" s="10">
        <f t="shared" si="9"/>
        <v>25070</v>
      </c>
      <c r="U23" s="10">
        <v>14400</v>
      </c>
      <c r="V23" s="10">
        <v>10670</v>
      </c>
      <c r="W23" s="10"/>
      <c r="X23" s="10" t="e">
        <f t="shared" si="6"/>
        <v>#DIV/0!</v>
      </c>
      <c r="Y23" s="10" t="e">
        <f t="shared" si="7"/>
        <v>#DIV/0!</v>
      </c>
      <c r="Z23" s="6">
        <v>44652</v>
      </c>
      <c r="AA23" s="6">
        <v>44774</v>
      </c>
      <c r="AB23" s="6"/>
      <c r="AC23" s="9" t="s">
        <v>66</v>
      </c>
    </row>
    <row r="24" spans="1:29" s="3" customFormat="1" ht="75" x14ac:dyDescent="0.25">
      <c r="A24" s="4" t="s">
        <v>1062</v>
      </c>
      <c r="B24" s="5" t="s">
        <v>1132</v>
      </c>
      <c r="C24" s="6">
        <v>44600</v>
      </c>
      <c r="D24" s="37" t="s">
        <v>35</v>
      </c>
      <c r="E24" s="5" t="s">
        <v>1927</v>
      </c>
      <c r="F24" s="8" t="s">
        <v>1926</v>
      </c>
      <c r="G24" s="6">
        <v>44625</v>
      </c>
      <c r="H24" s="37" t="s">
        <v>1590</v>
      </c>
      <c r="I24" s="9" t="s">
        <v>76</v>
      </c>
      <c r="J24" s="9" t="s">
        <v>1061</v>
      </c>
      <c r="K24" s="10">
        <v>6620839.2000000002</v>
      </c>
      <c r="L24" s="36">
        <f t="shared" si="8"/>
        <v>6620839.2000000002</v>
      </c>
      <c r="M24" s="36">
        <f t="shared" si="8"/>
        <v>6620839.2000000002</v>
      </c>
      <c r="N24" s="9" t="s">
        <v>1512</v>
      </c>
      <c r="O24" s="9" t="s">
        <v>705</v>
      </c>
      <c r="P24" s="37" t="s">
        <v>41</v>
      </c>
      <c r="Q24" s="68"/>
      <c r="R24" s="36">
        <f>K24/T24</f>
        <v>64.38</v>
      </c>
      <c r="S24" s="10">
        <f t="shared" si="4"/>
        <v>0</v>
      </c>
      <c r="T24" s="10">
        <f t="shared" si="9"/>
        <v>102840</v>
      </c>
      <c r="U24" s="10">
        <v>102840</v>
      </c>
      <c r="V24" s="10"/>
      <c r="W24" s="10"/>
      <c r="X24" s="10" t="e">
        <f t="shared" si="6"/>
        <v>#DIV/0!</v>
      </c>
      <c r="Y24" s="10" t="e">
        <f t="shared" si="7"/>
        <v>#DIV/0!</v>
      </c>
      <c r="Z24" s="6">
        <v>44713</v>
      </c>
      <c r="AA24" s="6"/>
      <c r="AB24" s="6"/>
      <c r="AC24" s="9" t="s">
        <v>66</v>
      </c>
    </row>
    <row r="25" spans="1:29" s="3" customFormat="1" ht="75" x14ac:dyDescent="0.25">
      <c r="A25" s="4" t="s">
        <v>1057</v>
      </c>
      <c r="B25" s="5" t="s">
        <v>1131</v>
      </c>
      <c r="C25" s="6">
        <v>44600</v>
      </c>
      <c r="D25" s="37" t="s">
        <v>35</v>
      </c>
      <c r="E25" s="5" t="s">
        <v>1929</v>
      </c>
      <c r="F25" s="8" t="s">
        <v>1928</v>
      </c>
      <c r="G25" s="6">
        <v>44622</v>
      </c>
      <c r="H25" s="5" t="s">
        <v>1510</v>
      </c>
      <c r="I25" s="14" t="s">
        <v>72</v>
      </c>
      <c r="J25" s="9" t="s">
        <v>819</v>
      </c>
      <c r="K25" s="10">
        <v>318044.3</v>
      </c>
      <c r="L25" s="36">
        <v>349848.73</v>
      </c>
      <c r="M25" s="36">
        <f t="shared" si="8"/>
        <v>349848.73</v>
      </c>
      <c r="N25" s="9" t="s">
        <v>1503</v>
      </c>
      <c r="O25" s="9" t="s">
        <v>631</v>
      </c>
      <c r="P25" s="37" t="s">
        <v>41</v>
      </c>
      <c r="Q25" s="68">
        <v>30</v>
      </c>
      <c r="R25" s="36">
        <f>L25/T25</f>
        <v>3.29</v>
      </c>
      <c r="S25" s="10">
        <f t="shared" si="4"/>
        <v>98.7</v>
      </c>
      <c r="T25" s="10">
        <f t="shared" si="9"/>
        <v>106337</v>
      </c>
      <c r="U25" s="10">
        <v>55500</v>
      </c>
      <c r="V25" s="10">
        <v>50837</v>
      </c>
      <c r="W25" s="10"/>
      <c r="X25" s="10">
        <f t="shared" si="6"/>
        <v>3544.5666666666666</v>
      </c>
      <c r="Y25" s="10">
        <f t="shared" si="7"/>
        <v>3545</v>
      </c>
      <c r="Z25" s="6">
        <v>44652</v>
      </c>
      <c r="AA25" s="6">
        <v>44774</v>
      </c>
      <c r="AB25" s="6"/>
      <c r="AC25" s="9" t="s">
        <v>66</v>
      </c>
    </row>
    <row r="26" spans="1:29" s="3" customFormat="1" ht="47.25" x14ac:dyDescent="0.25">
      <c r="A26" s="4" t="s">
        <v>1060</v>
      </c>
      <c r="B26" s="5" t="s">
        <v>1135</v>
      </c>
      <c r="C26" s="6">
        <v>44600</v>
      </c>
      <c r="D26" s="37" t="s">
        <v>35</v>
      </c>
      <c r="E26" s="5" t="s">
        <v>604</v>
      </c>
      <c r="F26" s="9" t="s">
        <v>604</v>
      </c>
      <c r="G26" s="6" t="s">
        <v>604</v>
      </c>
      <c r="H26" s="37" t="s">
        <v>604</v>
      </c>
      <c r="I26" s="9" t="s">
        <v>604</v>
      </c>
      <c r="J26" s="9" t="s">
        <v>827</v>
      </c>
      <c r="K26" s="10"/>
      <c r="L26" s="36">
        <f t="shared" si="8"/>
        <v>0</v>
      </c>
      <c r="M26" s="36">
        <f t="shared" si="8"/>
        <v>0</v>
      </c>
      <c r="N26" s="9"/>
      <c r="O26" s="9"/>
      <c r="P26" s="37"/>
      <c r="Q26" s="68"/>
      <c r="R26" s="36" t="e">
        <f>K26/T26</f>
        <v>#DIV/0!</v>
      </c>
      <c r="S26" s="10" t="e">
        <f t="shared" si="4"/>
        <v>#DIV/0!</v>
      </c>
      <c r="T26" s="10">
        <f t="shared" si="9"/>
        <v>0</v>
      </c>
      <c r="U26" s="10"/>
      <c r="V26" s="10"/>
      <c r="W26" s="10"/>
      <c r="X26" s="10" t="e">
        <f t="shared" si="6"/>
        <v>#DIV/0!</v>
      </c>
      <c r="Y26" s="10" t="e">
        <f t="shared" si="7"/>
        <v>#DIV/0!</v>
      </c>
      <c r="Z26" s="6"/>
      <c r="AA26" s="6"/>
      <c r="AB26" s="6"/>
      <c r="AC26" s="9"/>
    </row>
    <row r="27" spans="1:29" s="3" customFormat="1" ht="75" x14ac:dyDescent="0.25">
      <c r="A27" s="4" t="s">
        <v>1065</v>
      </c>
      <c r="B27" s="5" t="s">
        <v>1130</v>
      </c>
      <c r="C27" s="6">
        <v>44600</v>
      </c>
      <c r="D27" s="37" t="s">
        <v>35</v>
      </c>
      <c r="E27" s="5" t="s">
        <v>2316</v>
      </c>
      <c r="F27" s="8" t="s">
        <v>1930</v>
      </c>
      <c r="G27" s="6">
        <v>44624</v>
      </c>
      <c r="H27" s="5" t="s">
        <v>1556</v>
      </c>
      <c r="I27" s="9" t="s">
        <v>1558</v>
      </c>
      <c r="J27" s="17" t="s">
        <v>814</v>
      </c>
      <c r="K27" s="10">
        <v>8982664</v>
      </c>
      <c r="L27" s="36">
        <f t="shared" si="8"/>
        <v>8982664</v>
      </c>
      <c r="M27" s="36">
        <f t="shared" si="8"/>
        <v>8982664</v>
      </c>
      <c r="N27" s="9" t="s">
        <v>1559</v>
      </c>
      <c r="O27" s="9" t="s">
        <v>807</v>
      </c>
      <c r="P27" s="37" t="s">
        <v>24</v>
      </c>
      <c r="Q27" s="76"/>
      <c r="R27" s="36">
        <f>K27/T27</f>
        <v>2.57</v>
      </c>
      <c r="S27" s="10">
        <f t="shared" si="4"/>
        <v>0</v>
      </c>
      <c r="T27" s="10">
        <f t="shared" si="9"/>
        <v>3495200</v>
      </c>
      <c r="U27" s="10">
        <v>3000000</v>
      </c>
      <c r="V27" s="10">
        <v>495200</v>
      </c>
      <c r="W27" s="10"/>
      <c r="X27" s="10" t="e">
        <f t="shared" si="6"/>
        <v>#DIV/0!</v>
      </c>
      <c r="Y27" s="10" t="e">
        <f t="shared" si="7"/>
        <v>#DIV/0!</v>
      </c>
      <c r="Z27" s="6">
        <v>44652</v>
      </c>
      <c r="AA27" s="6">
        <v>44805</v>
      </c>
      <c r="AB27" s="6"/>
      <c r="AC27" s="9" t="s">
        <v>66</v>
      </c>
    </row>
    <row r="28" spans="1:29" s="3" customFormat="1" ht="75" x14ac:dyDescent="0.2">
      <c r="A28" s="4" t="s">
        <v>1049</v>
      </c>
      <c r="B28" s="5" t="s">
        <v>1129</v>
      </c>
      <c r="C28" s="6">
        <v>44600</v>
      </c>
      <c r="D28" s="37" t="s">
        <v>35</v>
      </c>
      <c r="E28" s="5" t="s">
        <v>1932</v>
      </c>
      <c r="F28" s="8" t="s">
        <v>1931</v>
      </c>
      <c r="G28" s="6">
        <v>44625</v>
      </c>
      <c r="H28" s="37" t="s">
        <v>1591</v>
      </c>
      <c r="I28" s="9" t="s">
        <v>76</v>
      </c>
      <c r="J28" s="15" t="s">
        <v>821</v>
      </c>
      <c r="K28" s="10">
        <v>11589512.199999999</v>
      </c>
      <c r="L28" s="36">
        <f t="shared" si="8"/>
        <v>11589512.199999999</v>
      </c>
      <c r="M28" s="36">
        <f t="shared" si="8"/>
        <v>11589512.199999999</v>
      </c>
      <c r="N28" s="9" t="s">
        <v>1514</v>
      </c>
      <c r="O28" s="9" t="s">
        <v>631</v>
      </c>
      <c r="P28" s="37" t="s">
        <v>33</v>
      </c>
      <c r="Q28" s="68"/>
      <c r="R28" s="36">
        <f>K28/T28</f>
        <v>942.84999999999991</v>
      </c>
      <c r="S28" s="10">
        <f t="shared" si="4"/>
        <v>0</v>
      </c>
      <c r="T28" s="10">
        <f t="shared" si="9"/>
        <v>12292</v>
      </c>
      <c r="U28" s="10">
        <v>12292</v>
      </c>
      <c r="V28" s="10"/>
      <c r="W28" s="10"/>
      <c r="X28" s="10" t="e">
        <f t="shared" si="6"/>
        <v>#DIV/0!</v>
      </c>
      <c r="Y28" s="10" t="e">
        <f t="shared" si="7"/>
        <v>#DIV/0!</v>
      </c>
      <c r="Z28" s="6">
        <v>44652</v>
      </c>
      <c r="AA28" s="6"/>
      <c r="AB28" s="6"/>
      <c r="AC28" s="9" t="s">
        <v>66</v>
      </c>
    </row>
    <row r="29" spans="1:29" s="3" customFormat="1" ht="75" x14ac:dyDescent="0.25">
      <c r="A29" s="4" t="s">
        <v>1044</v>
      </c>
      <c r="B29" s="5" t="s">
        <v>1126</v>
      </c>
      <c r="C29" s="6">
        <v>44600</v>
      </c>
      <c r="D29" s="37" t="s">
        <v>35</v>
      </c>
      <c r="E29" s="5" t="s">
        <v>1938</v>
      </c>
      <c r="F29" s="8" t="s">
        <v>1937</v>
      </c>
      <c r="G29" s="6">
        <v>44624</v>
      </c>
      <c r="H29" s="5" t="s">
        <v>1557</v>
      </c>
      <c r="I29" s="9" t="s">
        <v>133</v>
      </c>
      <c r="J29" s="9" t="s">
        <v>823</v>
      </c>
      <c r="K29" s="10">
        <v>12548932</v>
      </c>
      <c r="L29" s="36">
        <f t="shared" si="8"/>
        <v>12548932</v>
      </c>
      <c r="M29" s="36">
        <f t="shared" si="8"/>
        <v>12548932</v>
      </c>
      <c r="N29" s="9" t="s">
        <v>1560</v>
      </c>
      <c r="O29" s="9" t="s">
        <v>1561</v>
      </c>
      <c r="P29" s="37" t="s">
        <v>24</v>
      </c>
      <c r="Q29" s="68"/>
      <c r="R29" s="36">
        <f>K29/T29</f>
        <v>18.579999999999998</v>
      </c>
      <c r="S29" s="10">
        <f t="shared" si="4"/>
        <v>0</v>
      </c>
      <c r="T29" s="10">
        <f t="shared" si="9"/>
        <v>675400</v>
      </c>
      <c r="U29" s="10">
        <v>388000</v>
      </c>
      <c r="V29" s="10">
        <v>287400</v>
      </c>
      <c r="W29" s="10"/>
      <c r="X29" s="10" t="e">
        <f t="shared" si="6"/>
        <v>#DIV/0!</v>
      </c>
      <c r="Y29" s="10" t="e">
        <f t="shared" si="7"/>
        <v>#DIV/0!</v>
      </c>
      <c r="Z29" s="6">
        <v>44713</v>
      </c>
      <c r="AA29" s="6">
        <v>44774</v>
      </c>
      <c r="AB29" s="6"/>
      <c r="AC29" s="9" t="s">
        <v>66</v>
      </c>
    </row>
    <row r="30" spans="1:29" s="3" customFormat="1" ht="75" x14ac:dyDescent="0.25">
      <c r="A30" s="4" t="s">
        <v>1069</v>
      </c>
      <c r="B30" s="5" t="s">
        <v>1124</v>
      </c>
      <c r="C30" s="6">
        <v>44600</v>
      </c>
      <c r="D30" s="37" t="s">
        <v>35</v>
      </c>
      <c r="E30" s="5" t="s">
        <v>1940</v>
      </c>
      <c r="F30" s="8" t="s">
        <v>1939</v>
      </c>
      <c r="G30" s="6">
        <v>44622</v>
      </c>
      <c r="H30" s="5" t="s">
        <v>1526</v>
      </c>
      <c r="I30" s="9" t="s">
        <v>72</v>
      </c>
      <c r="J30" s="9" t="s">
        <v>1098</v>
      </c>
      <c r="K30" s="10">
        <v>3251082</v>
      </c>
      <c r="L30" s="36">
        <f t="shared" si="8"/>
        <v>3251082</v>
      </c>
      <c r="M30" s="36">
        <f t="shared" si="8"/>
        <v>3251082</v>
      </c>
      <c r="N30" s="9" t="s">
        <v>1528</v>
      </c>
      <c r="O30" s="9" t="s">
        <v>653</v>
      </c>
      <c r="P30" s="37" t="s">
        <v>41</v>
      </c>
      <c r="Q30" s="68"/>
      <c r="R30" s="36">
        <f>K30/T30</f>
        <v>13.24</v>
      </c>
      <c r="S30" s="10">
        <f t="shared" si="4"/>
        <v>0</v>
      </c>
      <c r="T30" s="10">
        <f t="shared" si="9"/>
        <v>245550</v>
      </c>
      <c r="U30" s="10">
        <v>129360</v>
      </c>
      <c r="V30" s="10">
        <v>116190</v>
      </c>
      <c r="W30" s="10"/>
      <c r="X30" s="10" t="e">
        <f t="shared" si="6"/>
        <v>#DIV/0!</v>
      </c>
      <c r="Y30" s="10" t="e">
        <f t="shared" si="7"/>
        <v>#DIV/0!</v>
      </c>
      <c r="Z30" s="6">
        <v>44652</v>
      </c>
      <c r="AA30" s="6">
        <v>44743</v>
      </c>
      <c r="AB30" s="6"/>
      <c r="AC30" s="9" t="s">
        <v>66</v>
      </c>
    </row>
    <row r="31" spans="1:29" s="3" customFormat="1" ht="126" x14ac:dyDescent="0.25">
      <c r="A31" s="4" t="s">
        <v>1038</v>
      </c>
      <c r="B31" s="5" t="s">
        <v>1125</v>
      </c>
      <c r="C31" s="6">
        <v>44600</v>
      </c>
      <c r="D31" s="37" t="s">
        <v>35</v>
      </c>
      <c r="E31" s="5" t="s">
        <v>1943</v>
      </c>
      <c r="F31" s="8" t="s">
        <v>1942</v>
      </c>
      <c r="G31" s="6">
        <v>44631</v>
      </c>
      <c r="H31" s="37" t="s">
        <v>1747</v>
      </c>
      <c r="I31" s="9" t="s">
        <v>585</v>
      </c>
      <c r="J31" s="9" t="s">
        <v>848</v>
      </c>
      <c r="K31" s="10">
        <v>522482798.13</v>
      </c>
      <c r="L31" s="36">
        <f t="shared" si="8"/>
        <v>522482798.13</v>
      </c>
      <c r="M31" s="36">
        <f t="shared" si="8"/>
        <v>522482798.13</v>
      </c>
      <c r="N31" s="9" t="s">
        <v>1748</v>
      </c>
      <c r="O31" s="9" t="s">
        <v>1749</v>
      </c>
      <c r="P31" s="37" t="s">
        <v>41</v>
      </c>
      <c r="Q31" s="68"/>
      <c r="R31" s="36">
        <f>K31/T31</f>
        <v>14.51</v>
      </c>
      <c r="S31" s="10">
        <f t="shared" si="4"/>
        <v>0</v>
      </c>
      <c r="T31" s="10">
        <f t="shared" si="9"/>
        <v>36008463</v>
      </c>
      <c r="U31" s="10">
        <v>10281963</v>
      </c>
      <c r="V31" s="10">
        <v>25726500</v>
      </c>
      <c r="W31" s="10"/>
      <c r="X31" s="10" t="e">
        <f t="shared" si="6"/>
        <v>#DIV/0!</v>
      </c>
      <c r="Y31" s="10" t="e">
        <f t="shared" si="7"/>
        <v>#DIV/0!</v>
      </c>
      <c r="Z31" s="6">
        <v>44652</v>
      </c>
      <c r="AA31" s="6">
        <v>44774</v>
      </c>
      <c r="AB31" s="6"/>
      <c r="AC31" s="9" t="s">
        <v>66</v>
      </c>
    </row>
    <row r="32" spans="1:29" s="3" customFormat="1" ht="75" x14ac:dyDescent="0.25">
      <c r="A32" s="4" t="s">
        <v>1034</v>
      </c>
      <c r="B32" s="5" t="s">
        <v>1117</v>
      </c>
      <c r="C32" s="6">
        <v>44600</v>
      </c>
      <c r="D32" s="37" t="s">
        <v>35</v>
      </c>
      <c r="E32" s="5" t="s">
        <v>1945</v>
      </c>
      <c r="F32" s="8" t="s">
        <v>1944</v>
      </c>
      <c r="G32" s="6">
        <v>44630</v>
      </c>
      <c r="H32" s="37" t="s">
        <v>1708</v>
      </c>
      <c r="I32" s="9" t="s">
        <v>76</v>
      </c>
      <c r="J32" s="9" t="s">
        <v>992</v>
      </c>
      <c r="K32" s="10">
        <v>484014139.19999999</v>
      </c>
      <c r="L32" s="36">
        <f t="shared" si="8"/>
        <v>484014139.19999999</v>
      </c>
      <c r="M32" s="36">
        <f t="shared" si="8"/>
        <v>484014139.19999999</v>
      </c>
      <c r="N32" s="9" t="s">
        <v>1710</v>
      </c>
      <c r="O32" s="9" t="s">
        <v>1711</v>
      </c>
      <c r="P32" s="37" t="s">
        <v>41</v>
      </c>
      <c r="Q32" s="68"/>
      <c r="R32" s="36">
        <f>K32/T32</f>
        <v>218.16</v>
      </c>
      <c r="S32" s="10">
        <f t="shared" ref="S32:S55" si="10">R32*Q32</f>
        <v>0</v>
      </c>
      <c r="T32" s="10">
        <f t="shared" si="9"/>
        <v>2218620</v>
      </c>
      <c r="U32" s="10">
        <v>1561200</v>
      </c>
      <c r="V32" s="10">
        <v>657420</v>
      </c>
      <c r="W32" s="10"/>
      <c r="X32" s="10" t="e">
        <f t="shared" ref="X32:X55" si="11">T32/Q32</f>
        <v>#DIV/0!</v>
      </c>
      <c r="Y32" s="10" t="e">
        <f t="shared" ref="Y32:Y55" si="12">_xlfn.CEILING.MATH(X32)</f>
        <v>#DIV/0!</v>
      </c>
      <c r="Z32" s="6">
        <v>44757</v>
      </c>
      <c r="AA32" s="6">
        <v>44866</v>
      </c>
      <c r="AB32" s="6"/>
      <c r="AC32" s="9" t="s">
        <v>66</v>
      </c>
    </row>
    <row r="33" spans="1:29" s="3" customFormat="1" ht="75" x14ac:dyDescent="0.25">
      <c r="A33" s="4" t="s">
        <v>1041</v>
      </c>
      <c r="B33" s="5" t="s">
        <v>1120</v>
      </c>
      <c r="C33" s="6">
        <v>44600</v>
      </c>
      <c r="D33" s="37" t="s">
        <v>35</v>
      </c>
      <c r="E33" s="5" t="s">
        <v>604</v>
      </c>
      <c r="F33" s="8" t="s">
        <v>1946</v>
      </c>
      <c r="G33" s="6" t="s">
        <v>604</v>
      </c>
      <c r="H33" s="37" t="s">
        <v>604</v>
      </c>
      <c r="I33" s="9" t="s">
        <v>604</v>
      </c>
      <c r="J33" s="9" t="s">
        <v>992</v>
      </c>
      <c r="K33" s="10"/>
      <c r="L33" s="36">
        <f t="shared" si="8"/>
        <v>0</v>
      </c>
      <c r="M33" s="36">
        <f t="shared" si="8"/>
        <v>0</v>
      </c>
      <c r="N33" s="9"/>
      <c r="O33" s="9"/>
      <c r="P33" s="37"/>
      <c r="Q33" s="68"/>
      <c r="R33" s="36" t="e">
        <f>K33/T33</f>
        <v>#DIV/0!</v>
      </c>
      <c r="S33" s="10" t="e">
        <f t="shared" si="10"/>
        <v>#DIV/0!</v>
      </c>
      <c r="T33" s="10">
        <f t="shared" si="9"/>
        <v>0</v>
      </c>
      <c r="U33" s="10"/>
      <c r="V33" s="10"/>
      <c r="W33" s="10"/>
      <c r="X33" s="10" t="e">
        <f t="shared" si="11"/>
        <v>#DIV/0!</v>
      </c>
      <c r="Y33" s="10" t="e">
        <f t="shared" si="12"/>
        <v>#DIV/0!</v>
      </c>
      <c r="Z33" s="6"/>
      <c r="AA33" s="6"/>
      <c r="AB33" s="6"/>
      <c r="AC33" s="9"/>
    </row>
    <row r="34" spans="1:29" s="3" customFormat="1" ht="75" x14ac:dyDescent="0.25">
      <c r="A34" s="4" t="s">
        <v>1033</v>
      </c>
      <c r="B34" s="5" t="s">
        <v>1118</v>
      </c>
      <c r="C34" s="6">
        <v>44600</v>
      </c>
      <c r="D34" s="37" t="s">
        <v>35</v>
      </c>
      <c r="E34" s="5" t="s">
        <v>1948</v>
      </c>
      <c r="F34" s="8" t="s">
        <v>1947</v>
      </c>
      <c r="G34" s="6">
        <v>44630</v>
      </c>
      <c r="H34" s="37" t="s">
        <v>1709</v>
      </c>
      <c r="I34" s="9" t="s">
        <v>76</v>
      </c>
      <c r="J34" s="9" t="s">
        <v>992</v>
      </c>
      <c r="K34" s="10">
        <v>486023392.80000001</v>
      </c>
      <c r="L34" s="36">
        <f t="shared" si="8"/>
        <v>486023392.80000001</v>
      </c>
      <c r="M34" s="36">
        <f t="shared" si="8"/>
        <v>486023392.80000001</v>
      </c>
      <c r="N34" s="9" t="s">
        <v>1710</v>
      </c>
      <c r="O34" s="9" t="s">
        <v>1711</v>
      </c>
      <c r="P34" s="37" t="s">
        <v>41</v>
      </c>
      <c r="Q34" s="68"/>
      <c r="R34" s="36">
        <f>K34/T34</f>
        <v>218.16</v>
      </c>
      <c r="S34" s="10">
        <f t="shared" si="10"/>
        <v>0</v>
      </c>
      <c r="T34" s="10">
        <f t="shared" si="9"/>
        <v>2227830</v>
      </c>
      <c r="U34" s="10">
        <v>1567650</v>
      </c>
      <c r="V34" s="10">
        <v>660180</v>
      </c>
      <c r="W34" s="10"/>
      <c r="X34" s="10" t="e">
        <f t="shared" si="11"/>
        <v>#DIV/0!</v>
      </c>
      <c r="Y34" s="10" t="e">
        <f t="shared" si="12"/>
        <v>#DIV/0!</v>
      </c>
      <c r="Z34" s="6">
        <v>44757</v>
      </c>
      <c r="AA34" s="6">
        <v>44866</v>
      </c>
      <c r="AB34" s="6"/>
      <c r="AC34" s="9" t="s">
        <v>66</v>
      </c>
    </row>
    <row r="35" spans="1:29" s="3" customFormat="1" ht="75" x14ac:dyDescent="0.25">
      <c r="A35" s="4" t="s">
        <v>1043</v>
      </c>
      <c r="B35" s="5" t="s">
        <v>1122</v>
      </c>
      <c r="C35" s="6">
        <v>44600</v>
      </c>
      <c r="D35" s="37" t="s">
        <v>35</v>
      </c>
      <c r="E35" s="5" t="s">
        <v>1950</v>
      </c>
      <c r="F35" s="8" t="s">
        <v>1949</v>
      </c>
      <c r="G35" s="6">
        <v>44630</v>
      </c>
      <c r="H35" s="37" t="s">
        <v>1775</v>
      </c>
      <c r="I35" s="9" t="s">
        <v>76</v>
      </c>
      <c r="J35" s="9" t="s">
        <v>992</v>
      </c>
      <c r="K35" s="10">
        <v>484845328.80000001</v>
      </c>
      <c r="L35" s="36">
        <f t="shared" si="8"/>
        <v>484845328.80000001</v>
      </c>
      <c r="M35" s="36">
        <f t="shared" si="8"/>
        <v>484845328.80000001</v>
      </c>
      <c r="N35" s="9" t="s">
        <v>1710</v>
      </c>
      <c r="O35" s="9" t="s">
        <v>1711</v>
      </c>
      <c r="P35" s="37" t="s">
        <v>41</v>
      </c>
      <c r="Q35" s="68"/>
      <c r="R35" s="36">
        <f>K35/T35</f>
        <v>218.16</v>
      </c>
      <c r="S35" s="10">
        <f t="shared" si="10"/>
        <v>0</v>
      </c>
      <c r="T35" s="10">
        <f t="shared" si="9"/>
        <v>2222430</v>
      </c>
      <c r="U35" s="10">
        <v>1563930</v>
      </c>
      <c r="V35" s="10">
        <v>658500</v>
      </c>
      <c r="W35" s="10"/>
      <c r="X35" s="10" t="e">
        <f t="shared" si="11"/>
        <v>#DIV/0!</v>
      </c>
      <c r="Y35" s="10" t="e">
        <f t="shared" si="12"/>
        <v>#DIV/0!</v>
      </c>
      <c r="Z35" s="6">
        <v>44757</v>
      </c>
      <c r="AA35" s="6">
        <v>44866</v>
      </c>
      <c r="AB35" s="6"/>
      <c r="AC35" s="9" t="s">
        <v>66</v>
      </c>
    </row>
    <row r="36" spans="1:29" s="3" customFormat="1" ht="75" x14ac:dyDescent="0.25">
      <c r="A36" s="4" t="s">
        <v>1035</v>
      </c>
      <c r="B36" s="5" t="s">
        <v>1119</v>
      </c>
      <c r="C36" s="6">
        <v>44600</v>
      </c>
      <c r="D36" s="37" t="s">
        <v>35</v>
      </c>
      <c r="E36" s="5" t="s">
        <v>1970</v>
      </c>
      <c r="F36" s="8" t="s">
        <v>1969</v>
      </c>
      <c r="G36" s="6">
        <v>44630</v>
      </c>
      <c r="H36" s="37" t="s">
        <v>1776</v>
      </c>
      <c r="I36" s="9" t="s">
        <v>76</v>
      </c>
      <c r="J36" s="9" t="s">
        <v>993</v>
      </c>
      <c r="K36" s="10">
        <v>495762055.19999999</v>
      </c>
      <c r="L36" s="36">
        <f t="shared" si="8"/>
        <v>495762055.19999999</v>
      </c>
      <c r="M36" s="36">
        <f t="shared" si="8"/>
        <v>495762055.19999999</v>
      </c>
      <c r="N36" s="9" t="s">
        <v>1710</v>
      </c>
      <c r="O36" s="9" t="s">
        <v>1711</v>
      </c>
      <c r="P36" s="37" t="s">
        <v>41</v>
      </c>
      <c r="Q36" s="68"/>
      <c r="R36" s="36">
        <f>K36/T36</f>
        <v>218.16</v>
      </c>
      <c r="S36" s="10">
        <f t="shared" si="10"/>
        <v>0</v>
      </c>
      <c r="T36" s="10">
        <f t="shared" si="9"/>
        <v>2272470</v>
      </c>
      <c r="U36" s="10">
        <v>1599180</v>
      </c>
      <c r="V36" s="10">
        <v>673290</v>
      </c>
      <c r="W36" s="10"/>
      <c r="X36" s="10" t="e">
        <f t="shared" si="11"/>
        <v>#DIV/0!</v>
      </c>
      <c r="Y36" s="10" t="e">
        <f t="shared" si="12"/>
        <v>#DIV/0!</v>
      </c>
      <c r="Z36" s="6">
        <v>44757</v>
      </c>
      <c r="AA36" s="6">
        <v>44866</v>
      </c>
      <c r="AB36" s="6"/>
      <c r="AC36" s="9" t="s">
        <v>66</v>
      </c>
    </row>
    <row r="37" spans="1:29" s="3" customFormat="1" ht="75" x14ac:dyDescent="0.25">
      <c r="A37" s="4" t="s">
        <v>1042</v>
      </c>
      <c r="B37" s="5" t="s">
        <v>1121</v>
      </c>
      <c r="C37" s="6">
        <v>44600</v>
      </c>
      <c r="D37" s="37" t="s">
        <v>35</v>
      </c>
      <c r="E37" s="5" t="s">
        <v>1972</v>
      </c>
      <c r="F37" s="8" t="s">
        <v>1971</v>
      </c>
      <c r="G37" s="6">
        <v>44630</v>
      </c>
      <c r="H37" s="37" t="s">
        <v>1777</v>
      </c>
      <c r="I37" s="9" t="s">
        <v>76</v>
      </c>
      <c r="J37" s="9" t="s">
        <v>992</v>
      </c>
      <c r="K37" s="10">
        <v>427833576</v>
      </c>
      <c r="L37" s="36">
        <f t="shared" si="8"/>
        <v>427833576</v>
      </c>
      <c r="M37" s="36">
        <f t="shared" si="8"/>
        <v>427833576</v>
      </c>
      <c r="N37" s="9" t="s">
        <v>1710</v>
      </c>
      <c r="O37" s="9" t="s">
        <v>1711</v>
      </c>
      <c r="P37" s="37" t="s">
        <v>41</v>
      </c>
      <c r="Q37" s="68"/>
      <c r="R37" s="36">
        <f>K37/T37</f>
        <v>218.16</v>
      </c>
      <c r="S37" s="10">
        <f t="shared" si="10"/>
        <v>0</v>
      </c>
      <c r="T37" s="10">
        <f t="shared" si="9"/>
        <v>1961100</v>
      </c>
      <c r="U37" s="10">
        <v>1380000</v>
      </c>
      <c r="V37" s="10">
        <v>581100</v>
      </c>
      <c r="W37" s="10"/>
      <c r="X37" s="10" t="e">
        <f t="shared" si="11"/>
        <v>#DIV/0!</v>
      </c>
      <c r="Y37" s="10" t="e">
        <f t="shared" si="12"/>
        <v>#DIV/0!</v>
      </c>
      <c r="Z37" s="6">
        <v>44757</v>
      </c>
      <c r="AA37" s="6">
        <v>44866</v>
      </c>
      <c r="AB37" s="6"/>
      <c r="AC37" s="9" t="s">
        <v>66</v>
      </c>
    </row>
    <row r="38" spans="1:29" s="3" customFormat="1" ht="75" x14ac:dyDescent="0.25">
      <c r="A38" s="4" t="s">
        <v>1237</v>
      </c>
      <c r="B38" s="5" t="s">
        <v>1238</v>
      </c>
      <c r="C38" s="6">
        <v>44603</v>
      </c>
      <c r="D38" s="37" t="s">
        <v>35</v>
      </c>
      <c r="E38" s="5" t="s">
        <v>2177</v>
      </c>
      <c r="F38" s="8" t="s">
        <v>2176</v>
      </c>
      <c r="G38" s="6">
        <v>44624</v>
      </c>
      <c r="H38" s="5" t="s">
        <v>1570</v>
      </c>
      <c r="I38" s="9" t="s">
        <v>72</v>
      </c>
      <c r="J38" s="9" t="s">
        <v>928</v>
      </c>
      <c r="K38" s="10">
        <v>196095327</v>
      </c>
      <c r="L38" s="36">
        <f t="shared" ref="L38:M48" si="13">K38</f>
        <v>196095327</v>
      </c>
      <c r="M38" s="36">
        <f t="shared" si="13"/>
        <v>196095327</v>
      </c>
      <c r="N38" s="9" t="s">
        <v>1528</v>
      </c>
      <c r="O38" s="9" t="s">
        <v>653</v>
      </c>
      <c r="P38" s="37" t="s">
        <v>41</v>
      </c>
      <c r="Q38" s="68"/>
      <c r="R38" s="36">
        <f>K38/T38</f>
        <v>25.95</v>
      </c>
      <c r="S38" s="10">
        <f t="shared" si="10"/>
        <v>0</v>
      </c>
      <c r="T38" s="10">
        <f t="shared" si="9"/>
        <v>7556660</v>
      </c>
      <c r="U38" s="10">
        <v>1927320</v>
      </c>
      <c r="V38" s="10">
        <v>5629340</v>
      </c>
      <c r="W38" s="10"/>
      <c r="X38" s="10" t="e">
        <f t="shared" si="11"/>
        <v>#DIV/0!</v>
      </c>
      <c r="Y38" s="10" t="e">
        <f t="shared" si="12"/>
        <v>#DIV/0!</v>
      </c>
      <c r="Z38" s="6">
        <v>44652</v>
      </c>
      <c r="AA38" s="6">
        <v>44743</v>
      </c>
      <c r="AB38" s="6"/>
      <c r="AC38" s="9" t="s">
        <v>66</v>
      </c>
    </row>
    <row r="39" spans="1:29" s="3" customFormat="1" ht="78.75" x14ac:dyDescent="0.25">
      <c r="A39" s="4" t="s">
        <v>1233</v>
      </c>
      <c r="B39" s="5" t="s">
        <v>1234</v>
      </c>
      <c r="C39" s="6">
        <v>44603</v>
      </c>
      <c r="D39" s="37" t="s">
        <v>35</v>
      </c>
      <c r="E39" s="5" t="s">
        <v>2182</v>
      </c>
      <c r="F39" s="8" t="s">
        <v>2181</v>
      </c>
      <c r="G39" s="6">
        <v>44635</v>
      </c>
      <c r="H39" s="37" t="s">
        <v>2180</v>
      </c>
      <c r="I39" s="9" t="s">
        <v>76</v>
      </c>
      <c r="J39" s="9" t="s">
        <v>1014</v>
      </c>
      <c r="K39" s="10">
        <v>1896883866.9000001</v>
      </c>
      <c r="L39" s="36">
        <f t="shared" si="13"/>
        <v>1896883866.9000001</v>
      </c>
      <c r="M39" s="36">
        <f t="shared" si="13"/>
        <v>1896883866.9000001</v>
      </c>
      <c r="N39" s="9" t="s">
        <v>2183</v>
      </c>
      <c r="O39" s="9" t="s">
        <v>631</v>
      </c>
      <c r="P39" s="37" t="s">
        <v>41</v>
      </c>
      <c r="Q39" s="68"/>
      <c r="R39" s="36">
        <f>K39/T39</f>
        <v>835.01</v>
      </c>
      <c r="S39" s="10">
        <f t="shared" si="10"/>
        <v>0</v>
      </c>
      <c r="T39" s="10">
        <f t="shared" si="9"/>
        <v>2271690</v>
      </c>
      <c r="U39" s="10">
        <v>2271690</v>
      </c>
      <c r="V39" s="10"/>
      <c r="W39" s="10"/>
      <c r="X39" s="10" t="e">
        <f t="shared" si="11"/>
        <v>#DIV/0!</v>
      </c>
      <c r="Y39" s="10" t="e">
        <f t="shared" si="12"/>
        <v>#DIV/0!</v>
      </c>
      <c r="Z39" s="6">
        <v>44666</v>
      </c>
      <c r="AA39" s="6"/>
      <c r="AB39" s="6"/>
      <c r="AC39" s="9" t="s">
        <v>66</v>
      </c>
    </row>
    <row r="40" spans="1:29" s="3" customFormat="1" ht="75" x14ac:dyDescent="0.25">
      <c r="A40" s="4" t="s">
        <v>1223</v>
      </c>
      <c r="B40" s="5" t="s">
        <v>1224</v>
      </c>
      <c r="C40" s="6">
        <v>44603</v>
      </c>
      <c r="D40" s="37" t="s">
        <v>35</v>
      </c>
      <c r="E40" s="5" t="s">
        <v>2192</v>
      </c>
      <c r="F40" s="8" t="s">
        <v>2191</v>
      </c>
      <c r="G40" s="6">
        <v>44638</v>
      </c>
      <c r="H40" s="37" t="s">
        <v>2027</v>
      </c>
      <c r="I40" s="9" t="s">
        <v>76</v>
      </c>
      <c r="J40" s="9" t="s">
        <v>999</v>
      </c>
      <c r="K40" s="10">
        <v>596590538.95000005</v>
      </c>
      <c r="L40" s="36">
        <f t="shared" si="13"/>
        <v>596590538.95000005</v>
      </c>
      <c r="M40" s="36">
        <f t="shared" si="13"/>
        <v>596590538.95000005</v>
      </c>
      <c r="N40" s="9" t="s">
        <v>2026</v>
      </c>
      <c r="O40" s="9" t="s">
        <v>631</v>
      </c>
      <c r="P40" s="37" t="s">
        <v>41</v>
      </c>
      <c r="Q40" s="68"/>
      <c r="R40" s="36">
        <f>K40/T40</f>
        <v>524.33000000000004</v>
      </c>
      <c r="S40" s="10">
        <f t="shared" si="10"/>
        <v>0</v>
      </c>
      <c r="T40" s="10">
        <f t="shared" si="9"/>
        <v>1137815</v>
      </c>
      <c r="U40" s="10">
        <v>356975</v>
      </c>
      <c r="V40" s="10">
        <v>780840</v>
      </c>
      <c r="W40" s="10"/>
      <c r="X40" s="10" t="e">
        <f t="shared" si="11"/>
        <v>#DIV/0!</v>
      </c>
      <c r="Y40" s="10" t="e">
        <f t="shared" si="12"/>
        <v>#DIV/0!</v>
      </c>
      <c r="Z40" s="6">
        <v>44713</v>
      </c>
      <c r="AA40" s="6">
        <v>44774</v>
      </c>
      <c r="AB40" s="6"/>
      <c r="AC40" s="9" t="s">
        <v>66</v>
      </c>
    </row>
    <row r="41" spans="1:29" s="3" customFormat="1" ht="75" x14ac:dyDescent="0.25">
      <c r="A41" s="4" t="s">
        <v>1221</v>
      </c>
      <c r="B41" s="5" t="s">
        <v>1222</v>
      </c>
      <c r="C41" s="6">
        <v>44603</v>
      </c>
      <c r="D41" s="37" t="s">
        <v>35</v>
      </c>
      <c r="E41" s="5" t="s">
        <v>2318</v>
      </c>
      <c r="F41" s="8" t="s">
        <v>2319</v>
      </c>
      <c r="G41" s="6">
        <v>44624</v>
      </c>
      <c r="H41" s="5" t="s">
        <v>1571</v>
      </c>
      <c r="I41" s="9" t="s">
        <v>72</v>
      </c>
      <c r="J41" s="9" t="s">
        <v>1084</v>
      </c>
      <c r="K41" s="10">
        <v>2223975.6</v>
      </c>
      <c r="L41" s="36">
        <f t="shared" si="13"/>
        <v>2223975.6</v>
      </c>
      <c r="M41" s="36">
        <f t="shared" si="13"/>
        <v>2223975.6</v>
      </c>
      <c r="N41" s="9" t="s">
        <v>1585</v>
      </c>
      <c r="O41" s="9" t="s">
        <v>631</v>
      </c>
      <c r="P41" s="37" t="s">
        <v>41</v>
      </c>
      <c r="Q41" s="68"/>
      <c r="R41" s="36">
        <f>K41/T41</f>
        <v>4.9700000000000006</v>
      </c>
      <c r="S41" s="10">
        <f t="shared" si="10"/>
        <v>0</v>
      </c>
      <c r="T41" s="10">
        <f t="shared" si="9"/>
        <v>447480</v>
      </c>
      <c r="U41" s="10">
        <v>146455</v>
      </c>
      <c r="V41" s="10">
        <v>301025</v>
      </c>
      <c r="W41" s="10"/>
      <c r="X41" s="10" t="e">
        <f t="shared" si="11"/>
        <v>#DIV/0!</v>
      </c>
      <c r="Y41" s="10" t="e">
        <f t="shared" si="12"/>
        <v>#DIV/0!</v>
      </c>
      <c r="Z41" s="6">
        <v>44652</v>
      </c>
      <c r="AA41" s="6">
        <v>44774</v>
      </c>
      <c r="AB41" s="6"/>
      <c r="AC41" s="9" t="s">
        <v>66</v>
      </c>
    </row>
    <row r="42" spans="1:29" s="3" customFormat="1" ht="75" x14ac:dyDescent="0.25">
      <c r="A42" s="4" t="s">
        <v>1218</v>
      </c>
      <c r="B42" s="5" t="s">
        <v>1220</v>
      </c>
      <c r="C42" s="6">
        <v>44603</v>
      </c>
      <c r="D42" s="37" t="s">
        <v>35</v>
      </c>
      <c r="E42" s="5" t="s">
        <v>2321</v>
      </c>
      <c r="F42" s="8" t="s">
        <v>2320</v>
      </c>
      <c r="G42" s="6">
        <v>44634</v>
      </c>
      <c r="H42" s="5" t="s">
        <v>1738</v>
      </c>
      <c r="I42" s="9" t="s">
        <v>585</v>
      </c>
      <c r="J42" s="9" t="s">
        <v>930</v>
      </c>
      <c r="K42" s="10">
        <v>498225745.93000001</v>
      </c>
      <c r="L42" s="36">
        <f t="shared" si="13"/>
        <v>498225745.93000001</v>
      </c>
      <c r="M42" s="36">
        <f t="shared" si="13"/>
        <v>498225745.93000001</v>
      </c>
      <c r="N42" s="9" t="s">
        <v>1716</v>
      </c>
      <c r="O42" s="9" t="s">
        <v>1717</v>
      </c>
      <c r="P42" s="37" t="s">
        <v>41</v>
      </c>
      <c r="Q42" s="68"/>
      <c r="R42" s="36">
        <f>K42/T42</f>
        <v>3.97</v>
      </c>
      <c r="S42" s="10">
        <f t="shared" si="10"/>
        <v>0</v>
      </c>
      <c r="T42" s="10">
        <f t="shared" si="9"/>
        <v>125497669</v>
      </c>
      <c r="U42" s="10">
        <v>54866220</v>
      </c>
      <c r="V42" s="10">
        <v>70631449</v>
      </c>
      <c r="W42" s="10"/>
      <c r="X42" s="10" t="e">
        <f t="shared" si="11"/>
        <v>#DIV/0!</v>
      </c>
      <c r="Y42" s="10" t="e">
        <f t="shared" si="12"/>
        <v>#DIV/0!</v>
      </c>
      <c r="Z42" s="6">
        <v>44652</v>
      </c>
      <c r="AA42" s="6">
        <v>44774</v>
      </c>
      <c r="AB42" s="6"/>
      <c r="AC42" s="9" t="s">
        <v>66</v>
      </c>
    </row>
    <row r="43" spans="1:29" s="3" customFormat="1" ht="75" x14ac:dyDescent="0.25">
      <c r="A43" s="4" t="s">
        <v>1032</v>
      </c>
      <c r="B43" s="5" t="s">
        <v>1215</v>
      </c>
      <c r="C43" s="6">
        <v>44603</v>
      </c>
      <c r="D43" s="37" t="s">
        <v>35</v>
      </c>
      <c r="E43" s="5" t="s">
        <v>2333</v>
      </c>
      <c r="F43" s="8" t="s">
        <v>2332</v>
      </c>
      <c r="G43" s="6">
        <v>44624</v>
      </c>
      <c r="H43" s="5" t="s">
        <v>1779</v>
      </c>
      <c r="I43" s="9" t="s">
        <v>585</v>
      </c>
      <c r="J43" s="9" t="s">
        <v>994</v>
      </c>
      <c r="K43" s="10">
        <v>28465719.539999999</v>
      </c>
      <c r="L43" s="36">
        <f t="shared" si="13"/>
        <v>28465719.539999999</v>
      </c>
      <c r="M43" s="36">
        <f t="shared" si="13"/>
        <v>28465719.539999999</v>
      </c>
      <c r="N43" s="9" t="s">
        <v>1587</v>
      </c>
      <c r="O43" s="9" t="s">
        <v>1588</v>
      </c>
      <c r="P43" s="37"/>
      <c r="Q43" s="68"/>
      <c r="R43" s="36">
        <f>K43/T43</f>
        <v>1.8299999999999998</v>
      </c>
      <c r="S43" s="10">
        <f t="shared" si="10"/>
        <v>0</v>
      </c>
      <c r="T43" s="10">
        <f t="shared" si="9"/>
        <v>15555038</v>
      </c>
      <c r="U43" s="10">
        <v>2263800</v>
      </c>
      <c r="V43" s="10">
        <v>13291238</v>
      </c>
      <c r="W43" s="10"/>
      <c r="X43" s="10" t="e">
        <f t="shared" si="11"/>
        <v>#DIV/0!</v>
      </c>
      <c r="Y43" s="10" t="e">
        <f t="shared" si="12"/>
        <v>#DIV/0!</v>
      </c>
      <c r="Z43" s="6">
        <v>44652</v>
      </c>
      <c r="AA43" s="6">
        <v>44805</v>
      </c>
      <c r="AB43" s="6"/>
      <c r="AC43" s="9" t="s">
        <v>66</v>
      </c>
    </row>
    <row r="44" spans="1:29" s="3" customFormat="1" ht="75" x14ac:dyDescent="0.25">
      <c r="A44" s="4" t="s">
        <v>1212</v>
      </c>
      <c r="B44" s="5" t="s">
        <v>1213</v>
      </c>
      <c r="C44" s="6">
        <v>44603</v>
      </c>
      <c r="D44" s="37" t="s">
        <v>35</v>
      </c>
      <c r="E44" s="5" t="s">
        <v>2335</v>
      </c>
      <c r="F44" s="8" t="s">
        <v>2334</v>
      </c>
      <c r="G44" s="6">
        <v>44638</v>
      </c>
      <c r="H44" s="5" t="s">
        <v>2028</v>
      </c>
      <c r="I44" s="9" t="s">
        <v>585</v>
      </c>
      <c r="J44" s="9" t="s">
        <v>1001</v>
      </c>
      <c r="K44" s="10">
        <v>714315666.89999998</v>
      </c>
      <c r="L44" s="36">
        <f t="shared" si="13"/>
        <v>714315666.89999998</v>
      </c>
      <c r="M44" s="36">
        <f t="shared" si="13"/>
        <v>714315666.89999998</v>
      </c>
      <c r="N44" s="9" t="s">
        <v>2029</v>
      </c>
      <c r="O44" s="9" t="s">
        <v>1169</v>
      </c>
      <c r="P44" s="37" t="s">
        <v>41</v>
      </c>
      <c r="Q44" s="68"/>
      <c r="R44" s="36">
        <f>K44/T44</f>
        <v>6.71</v>
      </c>
      <c r="S44" s="10">
        <f t="shared" si="10"/>
        <v>0</v>
      </c>
      <c r="T44" s="10">
        <f t="shared" si="9"/>
        <v>106455390</v>
      </c>
      <c r="U44" s="10">
        <v>61181310</v>
      </c>
      <c r="V44" s="10">
        <v>45274080</v>
      </c>
      <c r="W44" s="10"/>
      <c r="X44" s="10" t="e">
        <f t="shared" si="11"/>
        <v>#DIV/0!</v>
      </c>
      <c r="Y44" s="10" t="e">
        <f t="shared" si="12"/>
        <v>#DIV/0!</v>
      </c>
      <c r="Z44" s="6">
        <v>44652</v>
      </c>
      <c r="AA44" s="6">
        <v>44774</v>
      </c>
      <c r="AB44" s="6"/>
      <c r="AC44" s="9" t="s">
        <v>66</v>
      </c>
    </row>
    <row r="45" spans="1:29" s="3" customFormat="1" ht="94.5" x14ac:dyDescent="0.25">
      <c r="A45" s="4" t="s">
        <v>1304</v>
      </c>
      <c r="B45" s="5" t="s">
        <v>1303</v>
      </c>
      <c r="C45" s="6">
        <v>44606</v>
      </c>
      <c r="D45" s="37" t="s">
        <v>35</v>
      </c>
      <c r="E45" s="5" t="s">
        <v>2341</v>
      </c>
      <c r="F45" s="8" t="s">
        <v>2340</v>
      </c>
      <c r="G45" s="6">
        <v>44641</v>
      </c>
      <c r="H45" s="37" t="s">
        <v>2039</v>
      </c>
      <c r="I45" s="9" t="s">
        <v>72</v>
      </c>
      <c r="J45" s="9" t="s">
        <v>1025</v>
      </c>
      <c r="K45" s="10">
        <v>1616103885.9000001</v>
      </c>
      <c r="L45" s="36">
        <f t="shared" si="13"/>
        <v>1616103885.9000001</v>
      </c>
      <c r="M45" s="36">
        <f t="shared" si="13"/>
        <v>1616103885.9000001</v>
      </c>
      <c r="N45" s="9" t="s">
        <v>2030</v>
      </c>
      <c r="O45" s="9" t="s">
        <v>2031</v>
      </c>
      <c r="P45" s="37" t="s">
        <v>41</v>
      </c>
      <c r="Q45" s="68"/>
      <c r="R45" s="36">
        <f>K45/T45</f>
        <v>37.86</v>
      </c>
      <c r="S45" s="10">
        <f t="shared" si="10"/>
        <v>0</v>
      </c>
      <c r="T45" s="10">
        <f t="shared" si="9"/>
        <v>42686315</v>
      </c>
      <c r="U45" s="10">
        <v>16091220</v>
      </c>
      <c r="V45" s="10">
        <v>26595095</v>
      </c>
      <c r="W45" s="10"/>
      <c r="X45" s="10" t="e">
        <f t="shared" si="11"/>
        <v>#DIV/0!</v>
      </c>
      <c r="Y45" s="10" t="e">
        <f t="shared" si="12"/>
        <v>#DIV/0!</v>
      </c>
      <c r="Z45" s="6">
        <v>44652</v>
      </c>
      <c r="AA45" s="6">
        <v>44743</v>
      </c>
      <c r="AB45" s="6"/>
      <c r="AC45" s="9" t="s">
        <v>66</v>
      </c>
    </row>
    <row r="46" spans="1:29" s="3" customFormat="1" ht="94.5" x14ac:dyDescent="0.25">
      <c r="A46" s="4" t="s">
        <v>1302</v>
      </c>
      <c r="B46" s="5" t="s">
        <v>1301</v>
      </c>
      <c r="C46" s="6">
        <v>44606</v>
      </c>
      <c r="D46" s="37" t="s">
        <v>35</v>
      </c>
      <c r="E46" s="5" t="s">
        <v>2343</v>
      </c>
      <c r="F46" s="8" t="s">
        <v>2342</v>
      </c>
      <c r="G46" s="6">
        <v>44641</v>
      </c>
      <c r="H46" s="37" t="s">
        <v>2040</v>
      </c>
      <c r="I46" s="9" t="s">
        <v>72</v>
      </c>
      <c r="J46" s="9" t="s">
        <v>1025</v>
      </c>
      <c r="K46" s="10">
        <v>1881520848</v>
      </c>
      <c r="L46" s="36">
        <f t="shared" si="13"/>
        <v>1881520848</v>
      </c>
      <c r="M46" s="36">
        <f t="shared" si="13"/>
        <v>1881520848</v>
      </c>
      <c r="N46" s="9" t="s">
        <v>2030</v>
      </c>
      <c r="O46" s="9" t="s">
        <v>2031</v>
      </c>
      <c r="P46" s="37" t="s">
        <v>41</v>
      </c>
      <c r="Q46" s="68"/>
      <c r="R46" s="36">
        <f>K46/T46</f>
        <v>37.86</v>
      </c>
      <c r="S46" s="10">
        <f t="shared" si="10"/>
        <v>0</v>
      </c>
      <c r="T46" s="10">
        <f t="shared" si="9"/>
        <v>49696800</v>
      </c>
      <c r="U46" s="10">
        <v>18733860</v>
      </c>
      <c r="V46" s="10">
        <v>30962940</v>
      </c>
      <c r="W46" s="10"/>
      <c r="X46" s="10" t="e">
        <f t="shared" si="11"/>
        <v>#DIV/0!</v>
      </c>
      <c r="Y46" s="10" t="e">
        <f t="shared" si="12"/>
        <v>#DIV/0!</v>
      </c>
      <c r="Z46" s="6">
        <v>44652</v>
      </c>
      <c r="AA46" s="6">
        <v>44743</v>
      </c>
      <c r="AB46" s="6"/>
      <c r="AC46" s="9" t="s">
        <v>66</v>
      </c>
    </row>
    <row r="47" spans="1:29" s="3" customFormat="1" ht="75" x14ac:dyDescent="0.25">
      <c r="A47" s="4" t="s">
        <v>1296</v>
      </c>
      <c r="B47" s="5" t="s">
        <v>1295</v>
      </c>
      <c r="C47" s="6">
        <v>44606</v>
      </c>
      <c r="D47" s="37" t="s">
        <v>35</v>
      </c>
      <c r="E47" s="5" t="s">
        <v>2349</v>
      </c>
      <c r="F47" s="8" t="s">
        <v>2348</v>
      </c>
      <c r="G47" s="6">
        <v>44629</v>
      </c>
      <c r="H47" s="37" t="s">
        <v>1636</v>
      </c>
      <c r="I47" s="9" t="s">
        <v>72</v>
      </c>
      <c r="J47" s="9" t="s">
        <v>1024</v>
      </c>
      <c r="K47" s="10">
        <v>40091354.5</v>
      </c>
      <c r="L47" s="36">
        <f t="shared" si="13"/>
        <v>40091354.5</v>
      </c>
      <c r="M47" s="36">
        <f t="shared" si="13"/>
        <v>40091354.5</v>
      </c>
      <c r="N47" s="9" t="s">
        <v>1638</v>
      </c>
      <c r="O47" s="9" t="s">
        <v>631</v>
      </c>
      <c r="P47" s="37" t="s">
        <v>41</v>
      </c>
      <c r="Q47" s="68"/>
      <c r="R47" s="36">
        <f>K47/T47</f>
        <v>56.45</v>
      </c>
      <c r="S47" s="10">
        <f t="shared" si="10"/>
        <v>0</v>
      </c>
      <c r="T47" s="10">
        <f t="shared" si="9"/>
        <v>710210</v>
      </c>
      <c r="U47" s="10">
        <v>600000</v>
      </c>
      <c r="V47" s="10">
        <v>110210</v>
      </c>
      <c r="W47" s="10"/>
      <c r="X47" s="10" t="e">
        <f t="shared" si="11"/>
        <v>#DIV/0!</v>
      </c>
      <c r="Y47" s="10" t="e">
        <f t="shared" si="12"/>
        <v>#DIV/0!</v>
      </c>
      <c r="Z47" s="6">
        <v>44652</v>
      </c>
      <c r="AA47" s="6"/>
      <c r="AB47" s="6"/>
      <c r="AC47" s="9" t="s">
        <v>66</v>
      </c>
    </row>
    <row r="48" spans="1:29" s="3" customFormat="1" ht="75" x14ac:dyDescent="0.25">
      <c r="A48" s="4" t="s">
        <v>1294</v>
      </c>
      <c r="B48" s="5" t="s">
        <v>1293</v>
      </c>
      <c r="C48" s="6">
        <v>44606</v>
      </c>
      <c r="D48" s="37" t="s">
        <v>35</v>
      </c>
      <c r="E48" s="5" t="s">
        <v>2351</v>
      </c>
      <c r="F48" s="8" t="s">
        <v>2350</v>
      </c>
      <c r="G48" s="6">
        <v>44629</v>
      </c>
      <c r="H48" s="37" t="s">
        <v>1637</v>
      </c>
      <c r="I48" s="9" t="s">
        <v>72</v>
      </c>
      <c r="J48" s="9" t="s">
        <v>1008</v>
      </c>
      <c r="K48" s="10">
        <v>14684651.6</v>
      </c>
      <c r="L48" s="36">
        <f t="shared" si="13"/>
        <v>14684651.6</v>
      </c>
      <c r="M48" s="36">
        <f t="shared" si="13"/>
        <v>14684651.6</v>
      </c>
      <c r="N48" s="9" t="s">
        <v>1638</v>
      </c>
      <c r="O48" s="9" t="s">
        <v>807</v>
      </c>
      <c r="P48" s="37" t="s">
        <v>24</v>
      </c>
      <c r="Q48" s="68"/>
      <c r="R48" s="36">
        <f>K48/T48</f>
        <v>11.209999999999999</v>
      </c>
      <c r="S48" s="10">
        <f t="shared" si="10"/>
        <v>0</v>
      </c>
      <c r="T48" s="10">
        <f t="shared" si="9"/>
        <v>1309960</v>
      </c>
      <c r="U48" s="10">
        <v>163500</v>
      </c>
      <c r="V48" s="10">
        <v>1146460</v>
      </c>
      <c r="W48" s="10"/>
      <c r="X48" s="10" t="e">
        <f t="shared" si="11"/>
        <v>#DIV/0!</v>
      </c>
      <c r="Y48" s="10" t="e">
        <f t="shared" si="12"/>
        <v>#DIV/0!</v>
      </c>
      <c r="Z48" s="6">
        <v>44652</v>
      </c>
      <c r="AA48" s="6">
        <v>44774</v>
      </c>
      <c r="AB48" s="6"/>
      <c r="AC48" s="9" t="s">
        <v>66</v>
      </c>
    </row>
    <row r="49" spans="1:29" s="3" customFormat="1" ht="75" x14ac:dyDescent="0.25">
      <c r="A49" s="4" t="s">
        <v>1278</v>
      </c>
      <c r="B49" s="5" t="s">
        <v>1277</v>
      </c>
      <c r="C49" s="6">
        <v>44606</v>
      </c>
      <c r="D49" s="37" t="s">
        <v>35</v>
      </c>
      <c r="E49" s="5" t="s">
        <v>2363</v>
      </c>
      <c r="F49" s="8" t="s">
        <v>2362</v>
      </c>
      <c r="G49" s="6">
        <v>44631</v>
      </c>
      <c r="H49" s="5" t="s">
        <v>1753</v>
      </c>
      <c r="I49" s="9" t="s">
        <v>133</v>
      </c>
      <c r="J49" s="9" t="s">
        <v>1026</v>
      </c>
      <c r="K49" s="10">
        <v>765527.4</v>
      </c>
      <c r="L49" s="36">
        <f t="shared" ref="L49:M61" si="14">K49</f>
        <v>765527.4</v>
      </c>
      <c r="M49" s="36">
        <f t="shared" si="14"/>
        <v>765527.4</v>
      </c>
      <c r="N49" s="9" t="s">
        <v>1755</v>
      </c>
      <c r="O49" s="9" t="s">
        <v>631</v>
      </c>
      <c r="P49" s="37" t="s">
        <v>41</v>
      </c>
      <c r="Q49" s="68"/>
      <c r="R49" s="36">
        <f>K49/T49</f>
        <v>184.91</v>
      </c>
      <c r="S49" s="10">
        <f t="shared" si="10"/>
        <v>0</v>
      </c>
      <c r="T49" s="10">
        <f t="shared" si="9"/>
        <v>4140</v>
      </c>
      <c r="U49" s="10">
        <v>4140</v>
      </c>
      <c r="V49" s="10"/>
      <c r="W49" s="10"/>
      <c r="X49" s="10" t="e">
        <f t="shared" si="11"/>
        <v>#DIV/0!</v>
      </c>
      <c r="Y49" s="10" t="e">
        <f t="shared" si="12"/>
        <v>#DIV/0!</v>
      </c>
      <c r="Z49" s="6">
        <v>44666</v>
      </c>
      <c r="AA49" s="6"/>
      <c r="AB49" s="6"/>
      <c r="AC49" s="9" t="s">
        <v>66</v>
      </c>
    </row>
    <row r="50" spans="1:29" s="3" customFormat="1" ht="75" x14ac:dyDescent="0.25">
      <c r="A50" s="4" t="s">
        <v>1275</v>
      </c>
      <c r="B50" s="5" t="s">
        <v>1276</v>
      </c>
      <c r="C50" s="6">
        <v>44606</v>
      </c>
      <c r="D50" s="37" t="s">
        <v>35</v>
      </c>
      <c r="E50" s="5" t="s">
        <v>2365</v>
      </c>
      <c r="F50" s="8" t="s">
        <v>2364</v>
      </c>
      <c r="G50" s="6">
        <v>44631</v>
      </c>
      <c r="H50" s="5" t="s">
        <v>1754</v>
      </c>
      <c r="I50" s="9" t="s">
        <v>133</v>
      </c>
      <c r="J50" s="9" t="s">
        <v>1030</v>
      </c>
      <c r="K50" s="10">
        <v>3447873</v>
      </c>
      <c r="L50" s="36">
        <f t="shared" si="14"/>
        <v>3447873</v>
      </c>
      <c r="M50" s="36">
        <f t="shared" si="14"/>
        <v>3447873</v>
      </c>
      <c r="N50" s="9" t="s">
        <v>1755</v>
      </c>
      <c r="O50" s="9" t="s">
        <v>631</v>
      </c>
      <c r="P50" s="37" t="s">
        <v>41</v>
      </c>
      <c r="Q50" s="68"/>
      <c r="R50" s="36">
        <f>K50/T50</f>
        <v>336.05</v>
      </c>
      <c r="S50" s="10">
        <f t="shared" si="10"/>
        <v>0</v>
      </c>
      <c r="T50" s="10">
        <f t="shared" ref="T50:T62" si="15">U50+V50+W50</f>
        <v>10260</v>
      </c>
      <c r="U50" s="10">
        <v>10260</v>
      </c>
      <c r="V50" s="10"/>
      <c r="W50" s="10"/>
      <c r="X50" s="10" t="e">
        <f t="shared" si="11"/>
        <v>#DIV/0!</v>
      </c>
      <c r="Y50" s="10" t="e">
        <f t="shared" si="12"/>
        <v>#DIV/0!</v>
      </c>
      <c r="Z50" s="6">
        <v>44666</v>
      </c>
      <c r="AA50" s="6"/>
      <c r="AB50" s="6"/>
      <c r="AC50" s="9" t="s">
        <v>66</v>
      </c>
    </row>
    <row r="51" spans="1:29" s="3" customFormat="1" ht="75" x14ac:dyDescent="0.25">
      <c r="A51" s="4" t="s">
        <v>1265</v>
      </c>
      <c r="B51" s="5" t="s">
        <v>1266</v>
      </c>
      <c r="C51" s="6">
        <v>44606</v>
      </c>
      <c r="D51" s="37" t="s">
        <v>35</v>
      </c>
      <c r="E51" s="5" t="s">
        <v>2375</v>
      </c>
      <c r="F51" s="8" t="s">
        <v>2374</v>
      </c>
      <c r="G51" s="6">
        <v>44631</v>
      </c>
      <c r="H51" s="5" t="s">
        <v>1756</v>
      </c>
      <c r="I51" s="9" t="s">
        <v>585</v>
      </c>
      <c r="J51" s="9" t="s">
        <v>1004</v>
      </c>
      <c r="K51" s="10">
        <v>1473148.38</v>
      </c>
      <c r="L51" s="36">
        <f t="shared" si="14"/>
        <v>1473148.38</v>
      </c>
      <c r="M51" s="36">
        <f t="shared" si="14"/>
        <v>1473148.38</v>
      </c>
      <c r="N51" s="9" t="s">
        <v>1757</v>
      </c>
      <c r="O51" s="9" t="s">
        <v>1725</v>
      </c>
      <c r="P51" s="37" t="s">
        <v>41</v>
      </c>
      <c r="Q51" s="68"/>
      <c r="R51" s="36">
        <f>K51/T51</f>
        <v>70.179999999999993</v>
      </c>
      <c r="S51" s="10">
        <f t="shared" si="10"/>
        <v>0</v>
      </c>
      <c r="T51" s="10">
        <f t="shared" si="15"/>
        <v>20991</v>
      </c>
      <c r="U51" s="10">
        <v>20991</v>
      </c>
      <c r="V51" s="10"/>
      <c r="W51" s="10"/>
      <c r="X51" s="10" t="e">
        <f t="shared" si="11"/>
        <v>#DIV/0!</v>
      </c>
      <c r="Y51" s="10" t="e">
        <f t="shared" si="12"/>
        <v>#DIV/0!</v>
      </c>
      <c r="Z51" s="6">
        <v>44652</v>
      </c>
      <c r="AA51" s="6"/>
      <c r="AB51" s="6"/>
      <c r="AC51" s="9" t="s">
        <v>66</v>
      </c>
    </row>
    <row r="52" spans="1:29" s="3" customFormat="1" ht="75" x14ac:dyDescent="0.25">
      <c r="A52" s="4" t="s">
        <v>1337</v>
      </c>
      <c r="B52" s="5" t="s">
        <v>1338</v>
      </c>
      <c r="C52" s="6">
        <v>44607</v>
      </c>
      <c r="D52" s="37" t="s">
        <v>35</v>
      </c>
      <c r="E52" s="5" t="s">
        <v>2379</v>
      </c>
      <c r="F52" s="8" t="s">
        <v>2378</v>
      </c>
      <c r="G52" s="6">
        <v>44634</v>
      </c>
      <c r="H52" s="37" t="s">
        <v>1741</v>
      </c>
      <c r="I52" s="9" t="s">
        <v>72</v>
      </c>
      <c r="J52" s="9" t="s">
        <v>1336</v>
      </c>
      <c r="K52" s="10">
        <v>48690066.600000001</v>
      </c>
      <c r="L52" s="36">
        <f t="shared" si="14"/>
        <v>48690066.600000001</v>
      </c>
      <c r="M52" s="36">
        <f t="shared" si="14"/>
        <v>48690066.600000001</v>
      </c>
      <c r="N52" s="9" t="s">
        <v>1585</v>
      </c>
      <c r="O52" s="9" t="s">
        <v>631</v>
      </c>
      <c r="P52" s="37" t="s">
        <v>41</v>
      </c>
      <c r="Q52" s="68"/>
      <c r="R52" s="36">
        <f>K52/T52</f>
        <v>11.07</v>
      </c>
      <c r="S52" s="10">
        <f t="shared" si="10"/>
        <v>0</v>
      </c>
      <c r="T52" s="10">
        <f t="shared" si="15"/>
        <v>4398380</v>
      </c>
      <c r="U52" s="10">
        <v>2106000</v>
      </c>
      <c r="V52" s="10">
        <v>2292380</v>
      </c>
      <c r="W52" s="10"/>
      <c r="X52" s="10" t="e">
        <f t="shared" si="11"/>
        <v>#DIV/0!</v>
      </c>
      <c r="Y52" s="10" t="e">
        <f t="shared" si="12"/>
        <v>#DIV/0!</v>
      </c>
      <c r="Z52" s="6">
        <v>44652</v>
      </c>
      <c r="AA52" s="6">
        <v>44774</v>
      </c>
      <c r="AB52" s="6"/>
      <c r="AC52" s="9" t="s">
        <v>66</v>
      </c>
    </row>
    <row r="53" spans="1:29" s="3" customFormat="1" ht="75" x14ac:dyDescent="0.25">
      <c r="A53" s="4" t="s">
        <v>1335</v>
      </c>
      <c r="B53" s="5" t="s">
        <v>1334</v>
      </c>
      <c r="C53" s="6">
        <v>44607</v>
      </c>
      <c r="D53" s="37" t="s">
        <v>35</v>
      </c>
      <c r="E53" s="5" t="s">
        <v>2384</v>
      </c>
      <c r="F53" s="8" t="s">
        <v>2380</v>
      </c>
      <c r="G53" s="6">
        <v>44634</v>
      </c>
      <c r="H53" s="37" t="s">
        <v>1744</v>
      </c>
      <c r="I53" s="9" t="s">
        <v>585</v>
      </c>
      <c r="J53" s="9" t="s">
        <v>1112</v>
      </c>
      <c r="K53" s="10">
        <v>9953085.0999999996</v>
      </c>
      <c r="L53" s="36">
        <f t="shared" si="14"/>
        <v>9953085.0999999996</v>
      </c>
      <c r="M53" s="36">
        <f t="shared" si="14"/>
        <v>9953085.0999999996</v>
      </c>
      <c r="N53" s="9" t="s">
        <v>1721</v>
      </c>
      <c r="O53" s="9" t="s">
        <v>1722</v>
      </c>
      <c r="P53" s="37" t="s">
        <v>41</v>
      </c>
      <c r="Q53" s="68"/>
      <c r="R53" s="36">
        <f>K53/T53</f>
        <v>2.59</v>
      </c>
      <c r="S53" s="10">
        <f t="shared" si="10"/>
        <v>0</v>
      </c>
      <c r="T53" s="10">
        <f t="shared" si="15"/>
        <v>3842890</v>
      </c>
      <c r="U53" s="10">
        <v>1228030</v>
      </c>
      <c r="V53" s="10">
        <v>2614860</v>
      </c>
      <c r="W53" s="10"/>
      <c r="X53" s="10" t="e">
        <f t="shared" si="11"/>
        <v>#DIV/0!</v>
      </c>
      <c r="Y53" s="10" t="e">
        <f t="shared" si="12"/>
        <v>#DIV/0!</v>
      </c>
      <c r="Z53" s="6">
        <v>44652</v>
      </c>
      <c r="AA53" s="6">
        <v>44743</v>
      </c>
      <c r="AB53" s="6"/>
      <c r="AC53" s="9" t="s">
        <v>66</v>
      </c>
    </row>
    <row r="54" spans="1:29" s="3" customFormat="1" ht="75" x14ac:dyDescent="0.25">
      <c r="A54" s="4" t="s">
        <v>1333</v>
      </c>
      <c r="B54" s="5" t="s">
        <v>1332</v>
      </c>
      <c r="C54" s="6">
        <v>44607</v>
      </c>
      <c r="D54" s="37" t="s">
        <v>35</v>
      </c>
      <c r="E54" s="5" t="s">
        <v>2385</v>
      </c>
      <c r="F54" s="8" t="s">
        <v>2381</v>
      </c>
      <c r="G54" s="6">
        <v>44634</v>
      </c>
      <c r="H54" s="37" t="s">
        <v>1745</v>
      </c>
      <c r="I54" s="9" t="s">
        <v>585</v>
      </c>
      <c r="J54" s="9" t="s">
        <v>1190</v>
      </c>
      <c r="K54" s="10">
        <v>106851978</v>
      </c>
      <c r="L54" s="36">
        <f t="shared" si="14"/>
        <v>106851978</v>
      </c>
      <c r="M54" s="36">
        <f t="shared" si="14"/>
        <v>106851978</v>
      </c>
      <c r="N54" s="9" t="s">
        <v>1723</v>
      </c>
      <c r="O54" s="9" t="s">
        <v>631</v>
      </c>
      <c r="P54" s="37" t="s">
        <v>41</v>
      </c>
      <c r="Q54" s="68"/>
      <c r="R54" s="36">
        <f>K54/T54</f>
        <v>9.3000000000000007</v>
      </c>
      <c r="S54" s="10">
        <f t="shared" si="10"/>
        <v>0</v>
      </c>
      <c r="T54" s="10">
        <f t="shared" si="15"/>
        <v>11489460</v>
      </c>
      <c r="U54" s="10">
        <v>5743440</v>
      </c>
      <c r="V54" s="10">
        <v>5746020</v>
      </c>
      <c r="W54" s="10"/>
      <c r="X54" s="10" t="e">
        <f t="shared" si="11"/>
        <v>#DIV/0!</v>
      </c>
      <c r="Y54" s="10" t="e">
        <f t="shared" si="12"/>
        <v>#DIV/0!</v>
      </c>
      <c r="Z54" s="6">
        <v>44652</v>
      </c>
      <c r="AA54" s="6">
        <v>44774</v>
      </c>
      <c r="AB54" s="6"/>
      <c r="AC54" s="9" t="s">
        <v>66</v>
      </c>
    </row>
    <row r="55" spans="1:29" s="3" customFormat="1" ht="75" x14ac:dyDescent="0.25">
      <c r="A55" s="4" t="s">
        <v>1321</v>
      </c>
      <c r="B55" s="5" t="s">
        <v>1320</v>
      </c>
      <c r="C55" s="6">
        <v>44607</v>
      </c>
      <c r="D55" s="37" t="s">
        <v>35</v>
      </c>
      <c r="E55" s="5" t="s">
        <v>2394</v>
      </c>
      <c r="F55" s="8" t="s">
        <v>2389</v>
      </c>
      <c r="G55" s="6">
        <v>44631</v>
      </c>
      <c r="H55" s="37" t="s">
        <v>1758</v>
      </c>
      <c r="I55" s="9" t="s">
        <v>1761</v>
      </c>
      <c r="J55" s="9" t="s">
        <v>1019</v>
      </c>
      <c r="K55" s="10">
        <v>11688597.6</v>
      </c>
      <c r="L55" s="36">
        <f t="shared" si="14"/>
        <v>11688597.6</v>
      </c>
      <c r="M55" s="36">
        <f t="shared" si="14"/>
        <v>11688597.6</v>
      </c>
      <c r="N55" s="9" t="s">
        <v>1559</v>
      </c>
      <c r="O55" s="9" t="s">
        <v>631</v>
      </c>
      <c r="P55" s="37" t="s">
        <v>41</v>
      </c>
      <c r="Q55" s="68"/>
      <c r="R55" s="36">
        <f>K55/T55</f>
        <v>4.57</v>
      </c>
      <c r="S55" s="10">
        <f t="shared" si="10"/>
        <v>0</v>
      </c>
      <c r="T55" s="10">
        <f t="shared" si="15"/>
        <v>2557680</v>
      </c>
      <c r="U55" s="10">
        <v>694970</v>
      </c>
      <c r="V55" s="10">
        <v>1862710</v>
      </c>
      <c r="W55" s="10"/>
      <c r="X55" s="10" t="e">
        <f t="shared" si="11"/>
        <v>#DIV/0!</v>
      </c>
      <c r="Y55" s="10" t="e">
        <f t="shared" si="12"/>
        <v>#DIV/0!</v>
      </c>
      <c r="Z55" s="6">
        <v>44652</v>
      </c>
      <c r="AA55" s="6">
        <v>44774</v>
      </c>
      <c r="AB55" s="6"/>
      <c r="AC55" s="9" t="s">
        <v>66</v>
      </c>
    </row>
    <row r="56" spans="1:29" s="3" customFormat="1" ht="75" x14ac:dyDescent="0.25">
      <c r="A56" s="4" t="s">
        <v>1314</v>
      </c>
      <c r="B56" s="5" t="s">
        <v>1315</v>
      </c>
      <c r="C56" s="6">
        <v>44607</v>
      </c>
      <c r="D56" s="37" t="s">
        <v>35</v>
      </c>
      <c r="E56" s="5" t="s">
        <v>2400</v>
      </c>
      <c r="F56" s="8" t="s">
        <v>2397</v>
      </c>
      <c r="G56" s="6">
        <v>44631</v>
      </c>
      <c r="H56" s="5" t="s">
        <v>1759</v>
      </c>
      <c r="I56" s="9" t="s">
        <v>585</v>
      </c>
      <c r="J56" s="9" t="s">
        <v>998</v>
      </c>
      <c r="K56" s="10">
        <v>418783.2</v>
      </c>
      <c r="L56" s="36">
        <f t="shared" si="14"/>
        <v>418783.2</v>
      </c>
      <c r="M56" s="36">
        <f t="shared" si="14"/>
        <v>418783.2</v>
      </c>
      <c r="N56" s="9" t="s">
        <v>1766</v>
      </c>
      <c r="O56" s="9" t="s">
        <v>631</v>
      </c>
      <c r="P56" s="37" t="s">
        <v>41</v>
      </c>
      <c r="Q56" s="68"/>
      <c r="R56" s="36">
        <f>K56/T56</f>
        <v>6.38</v>
      </c>
      <c r="S56" s="10">
        <f t="shared" ref="S56:S67" si="16">R56*Q56</f>
        <v>0</v>
      </c>
      <c r="T56" s="10">
        <f t="shared" si="15"/>
        <v>65640</v>
      </c>
      <c r="U56" s="10">
        <v>65640</v>
      </c>
      <c r="V56" s="10"/>
      <c r="W56" s="10"/>
      <c r="X56" s="10" t="e">
        <f t="shared" ref="X56:X67" si="17">T56/Q56</f>
        <v>#DIV/0!</v>
      </c>
      <c r="Y56" s="10" t="e">
        <f t="shared" ref="Y56:Y67" si="18">_xlfn.CEILING.MATH(X56)</f>
        <v>#DIV/0!</v>
      </c>
      <c r="Z56" s="6">
        <v>44743</v>
      </c>
      <c r="AA56" s="6"/>
      <c r="AB56" s="6"/>
      <c r="AC56" s="9" t="s">
        <v>66</v>
      </c>
    </row>
    <row r="57" spans="1:29" s="3" customFormat="1" ht="75" x14ac:dyDescent="0.25">
      <c r="A57" s="4" t="s">
        <v>1311</v>
      </c>
      <c r="B57" s="5" t="s">
        <v>1310</v>
      </c>
      <c r="C57" s="6">
        <v>44607</v>
      </c>
      <c r="D57" s="37" t="s">
        <v>35</v>
      </c>
      <c r="E57" s="5" t="s">
        <v>2402</v>
      </c>
      <c r="F57" s="8" t="s">
        <v>2399</v>
      </c>
      <c r="G57" s="6">
        <v>44631</v>
      </c>
      <c r="H57" s="5" t="s">
        <v>1781</v>
      </c>
      <c r="I57" s="9" t="s">
        <v>72</v>
      </c>
      <c r="J57" s="9" t="s">
        <v>1002</v>
      </c>
      <c r="K57" s="10">
        <v>2563827.6</v>
      </c>
      <c r="L57" s="36">
        <f t="shared" si="14"/>
        <v>2563827.6</v>
      </c>
      <c r="M57" s="36">
        <f t="shared" si="14"/>
        <v>2563827.6</v>
      </c>
      <c r="N57" s="9" t="s">
        <v>34</v>
      </c>
      <c r="O57" s="9" t="s">
        <v>1513</v>
      </c>
      <c r="P57" s="37" t="s">
        <v>41</v>
      </c>
      <c r="Q57" s="68"/>
      <c r="R57" s="36">
        <f>K57/T57</f>
        <v>33.94</v>
      </c>
      <c r="S57" s="10">
        <f t="shared" si="16"/>
        <v>0</v>
      </c>
      <c r="T57" s="10">
        <f t="shared" si="15"/>
        <v>75540</v>
      </c>
      <c r="U57" s="10">
        <v>75540</v>
      </c>
      <c r="V57" s="10"/>
      <c r="W57" s="10"/>
      <c r="X57" s="10" t="e">
        <f t="shared" si="17"/>
        <v>#DIV/0!</v>
      </c>
      <c r="Y57" s="10" t="e">
        <f t="shared" si="18"/>
        <v>#DIV/0!</v>
      </c>
      <c r="Z57" s="6">
        <v>44652</v>
      </c>
      <c r="AA57" s="6"/>
      <c r="AB57" s="6"/>
      <c r="AC57" s="9" t="s">
        <v>66</v>
      </c>
    </row>
    <row r="58" spans="1:29" s="3" customFormat="1" ht="47.25" x14ac:dyDescent="0.25">
      <c r="A58" s="4" t="s">
        <v>1352</v>
      </c>
      <c r="B58" s="5" t="s">
        <v>1353</v>
      </c>
      <c r="C58" s="6">
        <v>44608</v>
      </c>
      <c r="D58" s="37" t="s">
        <v>35</v>
      </c>
      <c r="E58" s="5" t="s">
        <v>604</v>
      </c>
      <c r="F58" s="9" t="s">
        <v>604</v>
      </c>
      <c r="G58" s="6" t="s">
        <v>604</v>
      </c>
      <c r="H58" s="37" t="s">
        <v>604</v>
      </c>
      <c r="I58" s="9" t="s">
        <v>604</v>
      </c>
      <c r="J58" s="9" t="s">
        <v>1007</v>
      </c>
      <c r="K58" s="10"/>
      <c r="L58" s="36">
        <f t="shared" si="14"/>
        <v>0</v>
      </c>
      <c r="M58" s="36">
        <f t="shared" si="14"/>
        <v>0</v>
      </c>
      <c r="N58" s="9"/>
      <c r="O58" s="9"/>
      <c r="P58" s="37"/>
      <c r="Q58" s="68"/>
      <c r="R58" s="36" t="e">
        <f>K58/T58</f>
        <v>#DIV/0!</v>
      </c>
      <c r="S58" s="10" t="e">
        <f t="shared" si="16"/>
        <v>#DIV/0!</v>
      </c>
      <c r="T58" s="10">
        <f t="shared" si="15"/>
        <v>0</v>
      </c>
      <c r="U58" s="10"/>
      <c r="V58" s="10"/>
      <c r="W58" s="10"/>
      <c r="X58" s="10" t="e">
        <f t="shared" si="17"/>
        <v>#DIV/0!</v>
      </c>
      <c r="Y58" s="10" t="e">
        <f t="shared" si="18"/>
        <v>#DIV/0!</v>
      </c>
      <c r="Z58" s="6"/>
      <c r="AA58" s="6"/>
      <c r="AB58" s="6"/>
      <c r="AC58" s="9"/>
    </row>
    <row r="59" spans="1:29" s="3" customFormat="1" ht="75" x14ac:dyDescent="0.25">
      <c r="A59" s="4" t="s">
        <v>1374</v>
      </c>
      <c r="B59" s="5" t="s">
        <v>1373</v>
      </c>
      <c r="C59" s="6">
        <v>44609</v>
      </c>
      <c r="D59" s="37" t="s">
        <v>35</v>
      </c>
      <c r="E59" s="5" t="s">
        <v>2407</v>
      </c>
      <c r="F59" s="8" t="s">
        <v>2404</v>
      </c>
      <c r="G59" s="6">
        <v>44635</v>
      </c>
      <c r="H59" s="5" t="s">
        <v>1783</v>
      </c>
      <c r="I59" s="9" t="s">
        <v>72</v>
      </c>
      <c r="J59" s="9" t="s">
        <v>1191</v>
      </c>
      <c r="K59" s="10">
        <v>1518000</v>
      </c>
      <c r="L59" s="36">
        <f t="shared" si="14"/>
        <v>1518000</v>
      </c>
      <c r="M59" s="36">
        <f t="shared" si="14"/>
        <v>1518000</v>
      </c>
      <c r="N59" s="9" t="s">
        <v>1787</v>
      </c>
      <c r="O59" s="9" t="s">
        <v>74</v>
      </c>
      <c r="P59" s="37" t="s">
        <v>24</v>
      </c>
      <c r="Q59" s="68"/>
      <c r="R59" s="36">
        <f>K59/T59</f>
        <v>11000</v>
      </c>
      <c r="S59" s="10">
        <f t="shared" si="16"/>
        <v>0</v>
      </c>
      <c r="T59" s="10">
        <f t="shared" si="15"/>
        <v>138</v>
      </c>
      <c r="U59" s="10">
        <v>138</v>
      </c>
      <c r="V59" s="10"/>
      <c r="W59" s="10"/>
      <c r="X59" s="10" t="e">
        <f t="shared" si="17"/>
        <v>#DIV/0!</v>
      </c>
      <c r="Y59" s="10" t="e">
        <f t="shared" si="18"/>
        <v>#DIV/0!</v>
      </c>
      <c r="Z59" s="6">
        <v>44666</v>
      </c>
      <c r="AA59" s="6"/>
      <c r="AB59" s="6"/>
      <c r="AC59" s="9" t="s">
        <v>1489</v>
      </c>
    </row>
    <row r="60" spans="1:29" s="3" customFormat="1" ht="75" x14ac:dyDescent="0.25">
      <c r="A60" s="4" t="s">
        <v>1372</v>
      </c>
      <c r="B60" s="5" t="s">
        <v>1371</v>
      </c>
      <c r="C60" s="6">
        <v>44609</v>
      </c>
      <c r="D60" s="37" t="s">
        <v>35</v>
      </c>
      <c r="E60" s="5" t="s">
        <v>2408</v>
      </c>
      <c r="F60" s="8" t="s">
        <v>2405</v>
      </c>
      <c r="G60" s="6">
        <v>44637</v>
      </c>
      <c r="H60" s="37" t="s">
        <v>1984</v>
      </c>
      <c r="I60" s="9" t="s">
        <v>1761</v>
      </c>
      <c r="J60" s="9" t="s">
        <v>1192</v>
      </c>
      <c r="K60" s="10">
        <v>8031105.5999999996</v>
      </c>
      <c r="L60" s="36">
        <f t="shared" si="14"/>
        <v>8031105.5999999996</v>
      </c>
      <c r="M60" s="36">
        <f t="shared" si="14"/>
        <v>8031105.5999999996</v>
      </c>
      <c r="N60" s="9" t="s">
        <v>1985</v>
      </c>
      <c r="O60" s="9" t="s">
        <v>705</v>
      </c>
      <c r="P60" s="37" t="s">
        <v>41</v>
      </c>
      <c r="Q60" s="68"/>
      <c r="R60" s="36">
        <f>K60/T60</f>
        <v>34.93</v>
      </c>
      <c r="S60" s="10">
        <f t="shared" si="16"/>
        <v>0</v>
      </c>
      <c r="T60" s="10">
        <f t="shared" si="15"/>
        <v>229920</v>
      </c>
      <c r="U60" s="10">
        <v>132140</v>
      </c>
      <c r="V60" s="10">
        <v>97780</v>
      </c>
      <c r="W60" s="10"/>
      <c r="X60" s="10" t="e">
        <f t="shared" si="17"/>
        <v>#DIV/0!</v>
      </c>
      <c r="Y60" s="10" t="e">
        <f t="shared" si="18"/>
        <v>#DIV/0!</v>
      </c>
      <c r="Z60" s="6">
        <v>44652</v>
      </c>
      <c r="AA60" s="6">
        <v>44774</v>
      </c>
      <c r="AB60" s="6"/>
      <c r="AC60" s="9" t="s">
        <v>66</v>
      </c>
    </row>
    <row r="61" spans="1:29" s="3" customFormat="1" ht="31.5" x14ac:dyDescent="0.25">
      <c r="A61" s="4" t="s">
        <v>1366</v>
      </c>
      <c r="B61" s="5" t="s">
        <v>1365</v>
      </c>
      <c r="C61" s="6">
        <v>44609</v>
      </c>
      <c r="D61" s="37" t="s">
        <v>35</v>
      </c>
      <c r="E61" s="5" t="s">
        <v>604</v>
      </c>
      <c r="F61" s="9" t="s">
        <v>604</v>
      </c>
      <c r="G61" s="6" t="s">
        <v>604</v>
      </c>
      <c r="H61" s="37" t="s">
        <v>604</v>
      </c>
      <c r="I61" s="9" t="s">
        <v>604</v>
      </c>
      <c r="J61" s="9" t="s">
        <v>1197</v>
      </c>
      <c r="K61" s="10"/>
      <c r="L61" s="36">
        <f t="shared" si="14"/>
        <v>0</v>
      </c>
      <c r="M61" s="36">
        <f t="shared" si="14"/>
        <v>0</v>
      </c>
      <c r="N61" s="9"/>
      <c r="O61" s="9"/>
      <c r="P61" s="37"/>
      <c r="Q61" s="68"/>
      <c r="R61" s="36" t="e">
        <f>K61/T61</f>
        <v>#DIV/0!</v>
      </c>
      <c r="S61" s="10" t="e">
        <f t="shared" si="16"/>
        <v>#DIV/0!</v>
      </c>
      <c r="T61" s="10">
        <f t="shared" si="15"/>
        <v>0</v>
      </c>
      <c r="U61" s="10"/>
      <c r="V61" s="10"/>
      <c r="W61" s="10"/>
      <c r="X61" s="10" t="e">
        <f t="shared" si="17"/>
        <v>#DIV/0!</v>
      </c>
      <c r="Y61" s="10" t="e">
        <f t="shared" si="18"/>
        <v>#DIV/0!</v>
      </c>
      <c r="Z61" s="6"/>
      <c r="AA61" s="6"/>
      <c r="AB61" s="6"/>
      <c r="AC61" s="9"/>
    </row>
    <row r="62" spans="1:29" s="3" customFormat="1" ht="78.75" x14ac:dyDescent="0.25">
      <c r="A62" s="4" t="s">
        <v>1359</v>
      </c>
      <c r="B62" s="5" t="s">
        <v>1360</v>
      </c>
      <c r="C62" s="6">
        <v>44609</v>
      </c>
      <c r="D62" s="37" t="s">
        <v>35</v>
      </c>
      <c r="E62" s="5" t="s">
        <v>2415</v>
      </c>
      <c r="F62" s="8" t="s">
        <v>2413</v>
      </c>
      <c r="G62" s="6">
        <v>44635</v>
      </c>
      <c r="H62" s="5" t="s">
        <v>1784</v>
      </c>
      <c r="I62" s="9" t="s">
        <v>72</v>
      </c>
      <c r="J62" s="9" t="s">
        <v>1113</v>
      </c>
      <c r="K62" s="10">
        <v>14340296.4</v>
      </c>
      <c r="L62" s="36">
        <f t="shared" ref="L62:M62" si="19">K62</f>
        <v>14340296.4</v>
      </c>
      <c r="M62" s="36">
        <f t="shared" si="19"/>
        <v>14340296.4</v>
      </c>
      <c r="N62" s="9" t="s">
        <v>1788</v>
      </c>
      <c r="O62" s="9" t="s">
        <v>631</v>
      </c>
      <c r="P62" s="37" t="s">
        <v>41</v>
      </c>
      <c r="Q62" s="68"/>
      <c r="R62" s="36">
        <f>K62/T62</f>
        <v>414.22</v>
      </c>
      <c r="S62" s="10">
        <f t="shared" si="16"/>
        <v>0</v>
      </c>
      <c r="T62" s="10">
        <f t="shared" si="15"/>
        <v>34620</v>
      </c>
      <c r="U62" s="10">
        <v>34620</v>
      </c>
      <c r="V62" s="10"/>
      <c r="W62" s="10"/>
      <c r="X62" s="10" t="e">
        <f t="shared" si="17"/>
        <v>#DIV/0!</v>
      </c>
      <c r="Y62" s="10" t="e">
        <f t="shared" si="18"/>
        <v>#DIV/0!</v>
      </c>
      <c r="Z62" s="6">
        <v>44682</v>
      </c>
      <c r="AA62" s="6"/>
      <c r="AB62" s="6"/>
      <c r="AC62" s="9" t="s">
        <v>66</v>
      </c>
    </row>
    <row r="63" spans="1:29" s="3" customFormat="1" ht="94.5" x14ac:dyDescent="0.25">
      <c r="A63" s="4" t="s">
        <v>1468</v>
      </c>
      <c r="B63" s="5" t="s">
        <v>1467</v>
      </c>
      <c r="C63" s="6">
        <v>44614</v>
      </c>
      <c r="D63" s="37" t="s">
        <v>35</v>
      </c>
      <c r="E63" s="5"/>
      <c r="F63" s="8" t="s">
        <v>2203</v>
      </c>
      <c r="G63" s="6">
        <v>44649</v>
      </c>
      <c r="H63" s="5" t="s">
        <v>2202</v>
      </c>
      <c r="I63" s="9" t="s">
        <v>72</v>
      </c>
      <c r="J63" s="9" t="s">
        <v>1204</v>
      </c>
      <c r="K63" s="10">
        <v>329362190.5</v>
      </c>
      <c r="L63" s="36">
        <f t="shared" ref="L63:M64" si="20">K63</f>
        <v>329362190.5</v>
      </c>
      <c r="M63" s="36">
        <f t="shared" si="20"/>
        <v>329362190.5</v>
      </c>
      <c r="N63" s="9" t="s">
        <v>2204</v>
      </c>
      <c r="O63" s="9" t="s">
        <v>2205</v>
      </c>
      <c r="P63" s="37" t="s">
        <v>41</v>
      </c>
      <c r="Q63" s="68"/>
      <c r="R63" s="36">
        <f>K63/T63</f>
        <v>25.33</v>
      </c>
      <c r="S63" s="10">
        <f t="shared" si="16"/>
        <v>0</v>
      </c>
      <c r="T63" s="10">
        <f t="shared" ref="T63:T68" si="21">U63+V63+W63</f>
        <v>13002850</v>
      </c>
      <c r="U63" s="10">
        <v>8537590</v>
      </c>
      <c r="V63" s="10">
        <v>4465260</v>
      </c>
      <c r="W63" s="10"/>
      <c r="X63" s="10" t="e">
        <f t="shared" si="17"/>
        <v>#DIV/0!</v>
      </c>
      <c r="Y63" s="10" t="e">
        <f t="shared" si="18"/>
        <v>#DIV/0!</v>
      </c>
      <c r="Z63" s="6">
        <v>44682</v>
      </c>
      <c r="AA63" s="6">
        <v>44743</v>
      </c>
      <c r="AB63" s="6"/>
      <c r="AC63" s="9" t="s">
        <v>66</v>
      </c>
    </row>
    <row r="64" spans="1:29" s="3" customFormat="1" ht="31.5" x14ac:dyDescent="0.25">
      <c r="A64" s="4" t="s">
        <v>1377</v>
      </c>
      <c r="B64" s="5" t="s">
        <v>1462</v>
      </c>
      <c r="C64" s="6">
        <v>44614</v>
      </c>
      <c r="D64" s="37" t="s">
        <v>35</v>
      </c>
      <c r="E64" s="5"/>
      <c r="F64" s="9"/>
      <c r="G64" s="6">
        <v>44638</v>
      </c>
      <c r="H64" s="5" t="s">
        <v>2024</v>
      </c>
      <c r="I64" s="9" t="s">
        <v>72</v>
      </c>
      <c r="J64" s="9" t="s">
        <v>1194</v>
      </c>
      <c r="K64" s="10">
        <v>87556423.200000003</v>
      </c>
      <c r="L64" s="36">
        <f t="shared" si="20"/>
        <v>87556423.200000003</v>
      </c>
      <c r="M64" s="36">
        <f t="shared" si="20"/>
        <v>87556423.200000003</v>
      </c>
      <c r="N64" s="9" t="s">
        <v>2006</v>
      </c>
      <c r="O64" s="9" t="s">
        <v>631</v>
      </c>
      <c r="P64" s="37" t="s">
        <v>41</v>
      </c>
      <c r="Q64" s="68"/>
      <c r="R64" s="36">
        <f>K64/T64</f>
        <v>23.18</v>
      </c>
      <c r="S64" s="10">
        <f t="shared" si="16"/>
        <v>0</v>
      </c>
      <c r="T64" s="10">
        <f t="shared" si="21"/>
        <v>3777240</v>
      </c>
      <c r="U64" s="10">
        <v>2095320</v>
      </c>
      <c r="V64" s="10">
        <v>1681920</v>
      </c>
      <c r="W64" s="10"/>
      <c r="X64" s="10" t="e">
        <f t="shared" si="17"/>
        <v>#DIV/0!</v>
      </c>
      <c r="Y64" s="10" t="e">
        <f t="shared" si="18"/>
        <v>#DIV/0!</v>
      </c>
      <c r="Z64" s="6">
        <v>44652</v>
      </c>
      <c r="AA64" s="6">
        <v>44774</v>
      </c>
      <c r="AB64" s="6"/>
      <c r="AC64" s="9" t="s">
        <v>66</v>
      </c>
    </row>
    <row r="65" spans="1:29" s="3" customFormat="1" ht="94.5" x14ac:dyDescent="0.25">
      <c r="A65" s="4" t="s">
        <v>1378</v>
      </c>
      <c r="B65" s="5" t="s">
        <v>1449</v>
      </c>
      <c r="C65" s="6">
        <v>44614</v>
      </c>
      <c r="D65" s="37" t="s">
        <v>35</v>
      </c>
      <c r="E65" s="5"/>
      <c r="F65" s="8" t="s">
        <v>2222</v>
      </c>
      <c r="G65" s="6">
        <v>44650</v>
      </c>
      <c r="H65" s="5" t="s">
        <v>2220</v>
      </c>
      <c r="I65" s="9" t="s">
        <v>76</v>
      </c>
      <c r="J65" s="9" t="s">
        <v>1193</v>
      </c>
      <c r="K65" s="10">
        <v>316034664.19999999</v>
      </c>
      <c r="L65" s="36">
        <f t="shared" ref="L65:M65" si="22">K65</f>
        <v>316034664.19999999</v>
      </c>
      <c r="M65" s="36">
        <f t="shared" si="22"/>
        <v>316034664.19999999</v>
      </c>
      <c r="N65" s="9" t="s">
        <v>2223</v>
      </c>
      <c r="O65" s="9" t="s">
        <v>631</v>
      </c>
      <c r="P65" s="37" t="s">
        <v>41</v>
      </c>
      <c r="Q65" s="68"/>
      <c r="R65" s="36">
        <f>K65/T65</f>
        <v>524.32999999999993</v>
      </c>
      <c r="S65" s="10">
        <f t="shared" si="16"/>
        <v>0</v>
      </c>
      <c r="T65" s="10">
        <f t="shared" si="21"/>
        <v>602740</v>
      </c>
      <c r="U65" s="10">
        <v>300000</v>
      </c>
      <c r="V65" s="10">
        <v>302740</v>
      </c>
      <c r="W65" s="10"/>
      <c r="X65" s="10" t="e">
        <f t="shared" si="17"/>
        <v>#DIV/0!</v>
      </c>
      <c r="Y65" s="10" t="e">
        <f t="shared" si="18"/>
        <v>#DIV/0!</v>
      </c>
      <c r="Z65" s="6">
        <v>44743</v>
      </c>
      <c r="AA65" s="6"/>
      <c r="AB65" s="6"/>
      <c r="AC65" s="9" t="s">
        <v>66</v>
      </c>
    </row>
    <row r="66" spans="1:29" s="3" customFormat="1" ht="47.25" x14ac:dyDescent="0.25">
      <c r="A66" s="4" t="s">
        <v>1517</v>
      </c>
      <c r="B66" s="5" t="s">
        <v>1665</v>
      </c>
      <c r="C66" s="6">
        <v>44625</v>
      </c>
      <c r="D66" s="37" t="s">
        <v>35</v>
      </c>
      <c r="E66" s="5"/>
      <c r="F66" s="9"/>
      <c r="G66" s="6">
        <v>44645</v>
      </c>
      <c r="H66" s="37" t="s">
        <v>2055</v>
      </c>
      <c r="I66" s="9" t="s">
        <v>585</v>
      </c>
      <c r="J66" s="9" t="s">
        <v>1433</v>
      </c>
      <c r="K66" s="10">
        <v>47133191.100000001</v>
      </c>
      <c r="L66" s="36">
        <f t="shared" ref="L66:M68" si="23">K66</f>
        <v>47133191.100000001</v>
      </c>
      <c r="M66" s="36">
        <f t="shared" si="23"/>
        <v>47133191.100000001</v>
      </c>
      <c r="N66" s="9" t="s">
        <v>2042</v>
      </c>
      <c r="O66" s="9" t="s">
        <v>631</v>
      </c>
      <c r="P66" s="37" t="s">
        <v>41</v>
      </c>
      <c r="Q66" s="68"/>
      <c r="R66" s="36">
        <f>K66/T66</f>
        <v>65.850000000000009</v>
      </c>
      <c r="S66" s="10">
        <f t="shared" si="16"/>
        <v>0</v>
      </c>
      <c r="T66" s="10">
        <f t="shared" si="21"/>
        <v>715766</v>
      </c>
      <c r="U66" s="10">
        <v>715766</v>
      </c>
      <c r="V66" s="10"/>
      <c r="W66" s="10"/>
      <c r="X66" s="10" t="e">
        <f t="shared" si="17"/>
        <v>#DIV/0!</v>
      </c>
      <c r="Y66" s="10" t="e">
        <f t="shared" si="18"/>
        <v>#DIV/0!</v>
      </c>
      <c r="Z66" s="6">
        <v>44666</v>
      </c>
      <c r="AA66" s="6"/>
      <c r="AB66" s="6"/>
      <c r="AC66" s="9" t="s">
        <v>66</v>
      </c>
    </row>
    <row r="67" spans="1:29" s="3" customFormat="1" ht="31.5" x14ac:dyDescent="0.25">
      <c r="A67" s="4" t="s">
        <v>1518</v>
      </c>
      <c r="B67" s="5" t="s">
        <v>1655</v>
      </c>
      <c r="C67" s="6">
        <v>44625</v>
      </c>
      <c r="D67" s="37" t="s">
        <v>35</v>
      </c>
      <c r="E67" s="5"/>
      <c r="F67" s="9"/>
      <c r="G67" s="6">
        <v>44648</v>
      </c>
      <c r="H67" s="37" t="s">
        <v>2151</v>
      </c>
      <c r="I67" s="9" t="s">
        <v>2045</v>
      </c>
      <c r="J67" s="9" t="s">
        <v>2152</v>
      </c>
      <c r="K67" s="10">
        <v>211894.27</v>
      </c>
      <c r="L67" s="36">
        <f t="shared" si="23"/>
        <v>211894.27</v>
      </c>
      <c r="M67" s="36">
        <f t="shared" si="23"/>
        <v>211894.27</v>
      </c>
      <c r="N67" s="9" t="s">
        <v>2046</v>
      </c>
      <c r="O67" s="9" t="s">
        <v>653</v>
      </c>
      <c r="P67" s="37" t="s">
        <v>41</v>
      </c>
      <c r="Q67" s="68"/>
      <c r="R67" s="36">
        <f>K67/T67</f>
        <v>1.3299999999999998</v>
      </c>
      <c r="S67" s="10">
        <f t="shared" si="16"/>
        <v>0</v>
      </c>
      <c r="T67" s="10">
        <f t="shared" si="21"/>
        <v>159319</v>
      </c>
      <c r="U67" s="10">
        <v>159319</v>
      </c>
      <c r="V67" s="10"/>
      <c r="W67" s="10"/>
      <c r="X67" s="10" t="e">
        <f t="shared" si="17"/>
        <v>#DIV/0!</v>
      </c>
      <c r="Y67" s="10" t="e">
        <f t="shared" si="18"/>
        <v>#DIV/0!</v>
      </c>
      <c r="Z67" s="6">
        <v>44666</v>
      </c>
      <c r="AA67" s="6"/>
      <c r="AB67" s="6"/>
      <c r="AC67" s="9" t="s">
        <v>66</v>
      </c>
    </row>
    <row r="68" spans="1:29" s="3" customFormat="1" ht="75" x14ac:dyDescent="0.25">
      <c r="A68" s="4" t="s">
        <v>1689</v>
      </c>
      <c r="B68" s="5" t="s">
        <v>1661</v>
      </c>
      <c r="C68" s="6">
        <v>44629</v>
      </c>
      <c r="D68" s="37" t="s">
        <v>35</v>
      </c>
      <c r="E68" s="5"/>
      <c r="F68" s="8" t="s">
        <v>2224</v>
      </c>
      <c r="G68" s="6">
        <v>44650</v>
      </c>
      <c r="H68" s="5" t="s">
        <v>2225</v>
      </c>
      <c r="I68" s="9" t="s">
        <v>76</v>
      </c>
      <c r="J68" s="9" t="s">
        <v>1434</v>
      </c>
      <c r="K68" s="10">
        <v>15237750</v>
      </c>
      <c r="L68" s="36">
        <f t="shared" si="23"/>
        <v>15237750</v>
      </c>
      <c r="M68" s="36">
        <f t="shared" si="23"/>
        <v>15237750</v>
      </c>
      <c r="N68" s="9" t="s">
        <v>2226</v>
      </c>
      <c r="O68" s="9" t="s">
        <v>631</v>
      </c>
      <c r="P68" s="37" t="s">
        <v>41</v>
      </c>
      <c r="Q68" s="68"/>
      <c r="R68" s="36">
        <f>K68/T68</f>
        <v>275</v>
      </c>
      <c r="S68" s="10">
        <f t="shared" ref="S68:S76" si="24">R68*Q68</f>
        <v>0</v>
      </c>
      <c r="T68" s="10">
        <f t="shared" si="21"/>
        <v>55410</v>
      </c>
      <c r="U68" s="10">
        <v>55410</v>
      </c>
      <c r="V68" s="10"/>
      <c r="W68" s="10"/>
      <c r="X68" s="10" t="e">
        <f t="shared" ref="X68:X76" si="25">T68/Q68</f>
        <v>#DIV/0!</v>
      </c>
      <c r="Y68" s="10" t="e">
        <f t="shared" ref="Y68:Y76" si="26">_xlfn.CEILING.MATH(X68)</f>
        <v>#DIV/0!</v>
      </c>
      <c r="Z68" s="6">
        <v>44727</v>
      </c>
      <c r="AA68" s="6"/>
      <c r="AB68" s="6"/>
      <c r="AC68" s="9" t="s">
        <v>66</v>
      </c>
    </row>
    <row r="69" spans="1:29" s="3" customFormat="1" ht="75" x14ac:dyDescent="0.25">
      <c r="A69" s="4" t="s">
        <v>2123</v>
      </c>
      <c r="B69" s="5" t="s">
        <v>2121</v>
      </c>
      <c r="C69" s="6">
        <v>44631</v>
      </c>
      <c r="D69" s="37" t="s">
        <v>35</v>
      </c>
      <c r="E69" s="5"/>
      <c r="F69" s="8" t="s">
        <v>2269</v>
      </c>
      <c r="G69" s="6">
        <v>44652</v>
      </c>
      <c r="H69" s="37" t="s">
        <v>2261</v>
      </c>
      <c r="I69" s="9" t="s">
        <v>683</v>
      </c>
      <c r="J69" s="9" t="s">
        <v>2122</v>
      </c>
      <c r="K69" s="10">
        <v>80841099.599999994</v>
      </c>
      <c r="L69" s="36">
        <f t="shared" ref="L69:M72" si="27">K69</f>
        <v>80841099.599999994</v>
      </c>
      <c r="M69" s="36">
        <f t="shared" si="27"/>
        <v>80841099.599999994</v>
      </c>
      <c r="N69" s="9" t="s">
        <v>2270</v>
      </c>
      <c r="O69" s="9" t="s">
        <v>1169</v>
      </c>
      <c r="P69" s="37" t="s">
        <v>41</v>
      </c>
      <c r="Q69" s="68"/>
      <c r="R69" s="36">
        <f>K69/T69</f>
        <v>91.8</v>
      </c>
      <c r="S69" s="10">
        <f t="shared" si="24"/>
        <v>0</v>
      </c>
      <c r="T69" s="10">
        <f t="shared" ref="T69:T79" si="28">U69+V69+W69</f>
        <v>880622</v>
      </c>
      <c r="U69" s="10">
        <v>880622</v>
      </c>
      <c r="V69" s="10"/>
      <c r="W69" s="10"/>
      <c r="X69" s="10" t="e">
        <f t="shared" si="25"/>
        <v>#DIV/0!</v>
      </c>
      <c r="Y69" s="10" t="e">
        <f t="shared" si="26"/>
        <v>#DIV/0!</v>
      </c>
      <c r="Z69" s="6">
        <v>44682</v>
      </c>
      <c r="AA69" s="6"/>
      <c r="AB69" s="6"/>
      <c r="AC69" s="9" t="s">
        <v>66</v>
      </c>
    </row>
    <row r="70" spans="1:29" s="3" customFormat="1" ht="63" x14ac:dyDescent="0.25">
      <c r="A70" s="4" t="s">
        <v>2125</v>
      </c>
      <c r="B70" s="5" t="s">
        <v>2124</v>
      </c>
      <c r="C70" s="6">
        <v>44631</v>
      </c>
      <c r="D70" s="37" t="s">
        <v>35</v>
      </c>
      <c r="E70" s="5" t="s">
        <v>604</v>
      </c>
      <c r="F70" s="9" t="s">
        <v>604</v>
      </c>
      <c r="G70" s="6" t="s">
        <v>604</v>
      </c>
      <c r="H70" s="37" t="s">
        <v>604</v>
      </c>
      <c r="I70" s="9" t="s">
        <v>604</v>
      </c>
      <c r="J70" s="9" t="s">
        <v>1555</v>
      </c>
      <c r="K70" s="10"/>
      <c r="L70" s="36">
        <f t="shared" si="27"/>
        <v>0</v>
      </c>
      <c r="M70" s="36">
        <f t="shared" si="27"/>
        <v>0</v>
      </c>
      <c r="N70" s="9"/>
      <c r="O70" s="9"/>
      <c r="P70" s="37"/>
      <c r="Q70" s="68"/>
      <c r="R70" s="36" t="e">
        <f>K70/T70</f>
        <v>#DIV/0!</v>
      </c>
      <c r="S70" s="10" t="e">
        <f t="shared" si="24"/>
        <v>#DIV/0!</v>
      </c>
      <c r="T70" s="10">
        <f t="shared" si="28"/>
        <v>0</v>
      </c>
      <c r="U70" s="10"/>
      <c r="V70" s="10"/>
      <c r="W70" s="10"/>
      <c r="X70" s="10" t="e">
        <f t="shared" si="25"/>
        <v>#DIV/0!</v>
      </c>
      <c r="Y70" s="10" t="e">
        <f t="shared" si="26"/>
        <v>#DIV/0!</v>
      </c>
      <c r="Z70" s="6"/>
      <c r="AA70" s="6"/>
      <c r="AB70" s="6"/>
      <c r="AC70" s="9"/>
    </row>
    <row r="71" spans="1:29" s="3" customFormat="1" ht="75" x14ac:dyDescent="0.25">
      <c r="A71" s="4" t="s">
        <v>2131</v>
      </c>
      <c r="B71" s="5" t="s">
        <v>2130</v>
      </c>
      <c r="C71" s="6">
        <v>44634</v>
      </c>
      <c r="D71" s="37" t="s">
        <v>35</v>
      </c>
      <c r="E71" s="5"/>
      <c r="F71" s="8" t="s">
        <v>2292</v>
      </c>
      <c r="G71" s="6">
        <v>44655</v>
      </c>
      <c r="H71" s="5" t="s">
        <v>2293</v>
      </c>
      <c r="I71" s="9" t="s">
        <v>1761</v>
      </c>
      <c r="J71" s="9" t="s">
        <v>1198</v>
      </c>
      <c r="K71" s="10">
        <v>73573674.120000005</v>
      </c>
      <c r="L71" s="36">
        <f t="shared" si="27"/>
        <v>73573674.120000005</v>
      </c>
      <c r="M71" s="36">
        <f t="shared" si="27"/>
        <v>73573674.120000005</v>
      </c>
      <c r="N71" s="9" t="s">
        <v>1985</v>
      </c>
      <c r="O71" s="9" t="s">
        <v>705</v>
      </c>
      <c r="P71" s="37" t="s">
        <v>41</v>
      </c>
      <c r="Q71" s="68"/>
      <c r="R71" s="36">
        <f>K71/T71</f>
        <v>31.89</v>
      </c>
      <c r="S71" s="10">
        <f t="shared" si="24"/>
        <v>0</v>
      </c>
      <c r="T71" s="10">
        <f t="shared" si="28"/>
        <v>2307108</v>
      </c>
      <c r="U71" s="10">
        <v>1325868</v>
      </c>
      <c r="V71" s="10">
        <v>981240</v>
      </c>
      <c r="W71" s="10"/>
      <c r="X71" s="10" t="e">
        <f t="shared" si="25"/>
        <v>#DIV/0!</v>
      </c>
      <c r="Y71" s="10" t="e">
        <f t="shared" si="26"/>
        <v>#DIV/0!</v>
      </c>
      <c r="Z71" s="6">
        <v>44682</v>
      </c>
      <c r="AA71" s="6">
        <v>44774</v>
      </c>
      <c r="AB71" s="6"/>
      <c r="AC71" s="9" t="s">
        <v>66</v>
      </c>
    </row>
    <row r="72" spans="1:29" s="3" customFormat="1" x14ac:dyDescent="0.25">
      <c r="A72" s="4" t="s">
        <v>1039</v>
      </c>
      <c r="B72" s="5" t="s">
        <v>2138</v>
      </c>
      <c r="C72" s="6">
        <v>44637</v>
      </c>
      <c r="D72" s="37" t="s">
        <v>35</v>
      </c>
      <c r="E72" s="5" t="s">
        <v>604</v>
      </c>
      <c r="F72" s="9" t="s">
        <v>604</v>
      </c>
      <c r="G72" s="6" t="s">
        <v>604</v>
      </c>
      <c r="H72" s="37" t="s">
        <v>604</v>
      </c>
      <c r="I72" s="9" t="s">
        <v>604</v>
      </c>
      <c r="J72" s="9" t="s">
        <v>828</v>
      </c>
      <c r="K72" s="10"/>
      <c r="L72" s="36">
        <f t="shared" si="27"/>
        <v>0</v>
      </c>
      <c r="M72" s="36">
        <f t="shared" si="27"/>
        <v>0</v>
      </c>
      <c r="N72" s="9"/>
      <c r="O72" s="9"/>
      <c r="P72" s="37" t="s">
        <v>41</v>
      </c>
      <c r="Q72" s="68"/>
      <c r="R72" s="36">
        <f>K72/T72</f>
        <v>0</v>
      </c>
      <c r="S72" s="10">
        <f t="shared" si="24"/>
        <v>0</v>
      </c>
      <c r="T72" s="10">
        <f t="shared" si="28"/>
        <v>134148</v>
      </c>
      <c r="U72" s="10">
        <v>134148</v>
      </c>
      <c r="V72" s="10"/>
      <c r="W72" s="10"/>
      <c r="X72" s="10" t="e">
        <f t="shared" si="25"/>
        <v>#DIV/0!</v>
      </c>
      <c r="Y72" s="10" t="e">
        <f t="shared" si="26"/>
        <v>#DIV/0!</v>
      </c>
      <c r="Z72" s="6">
        <v>44774</v>
      </c>
      <c r="AA72" s="6"/>
      <c r="AB72" s="6"/>
      <c r="AC72" s="9"/>
    </row>
    <row r="73" spans="1:29" s="3" customFormat="1" ht="63" x14ac:dyDescent="0.25">
      <c r="A73" s="4" t="s">
        <v>2145</v>
      </c>
      <c r="B73" s="5" t="s">
        <v>2144</v>
      </c>
      <c r="C73" s="6">
        <v>44637</v>
      </c>
      <c r="D73" s="37" t="s">
        <v>35</v>
      </c>
      <c r="E73" s="5" t="s">
        <v>604</v>
      </c>
      <c r="F73" s="9" t="s">
        <v>604</v>
      </c>
      <c r="G73" s="6" t="s">
        <v>604</v>
      </c>
      <c r="H73" s="37" t="s">
        <v>604</v>
      </c>
      <c r="I73" s="9" t="s">
        <v>604</v>
      </c>
      <c r="J73" s="9" t="s">
        <v>1702</v>
      </c>
      <c r="K73" s="10"/>
      <c r="L73" s="36">
        <f t="shared" ref="L73:M75" si="29">K73</f>
        <v>0</v>
      </c>
      <c r="M73" s="36">
        <f t="shared" si="29"/>
        <v>0</v>
      </c>
      <c r="N73" s="9"/>
      <c r="O73" s="9"/>
      <c r="P73" s="37"/>
      <c r="Q73" s="68"/>
      <c r="R73" s="36" t="e">
        <f>K73/T73</f>
        <v>#DIV/0!</v>
      </c>
      <c r="S73" s="10" t="e">
        <f t="shared" si="24"/>
        <v>#DIV/0!</v>
      </c>
      <c r="T73" s="10">
        <f t="shared" si="28"/>
        <v>0</v>
      </c>
      <c r="U73" s="10"/>
      <c r="V73" s="10"/>
      <c r="W73" s="10"/>
      <c r="X73" s="10" t="e">
        <f t="shared" si="25"/>
        <v>#DIV/0!</v>
      </c>
      <c r="Y73" s="10" t="e">
        <f t="shared" si="26"/>
        <v>#DIV/0!</v>
      </c>
      <c r="Z73" s="6"/>
      <c r="AA73" s="6"/>
      <c r="AB73" s="6"/>
      <c r="AC73" s="9"/>
    </row>
    <row r="74" spans="1:29" s="3" customFormat="1" ht="75" x14ac:dyDescent="0.25">
      <c r="A74" s="4" t="s">
        <v>2086</v>
      </c>
      <c r="B74" s="5" t="s">
        <v>2085</v>
      </c>
      <c r="C74" s="6">
        <v>44643</v>
      </c>
      <c r="D74" s="37" t="s">
        <v>35</v>
      </c>
      <c r="E74" s="5"/>
      <c r="F74" s="8" t="s">
        <v>2473</v>
      </c>
      <c r="G74" s="6">
        <v>44664</v>
      </c>
      <c r="H74" s="37" t="s">
        <v>2484</v>
      </c>
      <c r="I74" s="9" t="s">
        <v>585</v>
      </c>
      <c r="J74" s="9" t="s">
        <v>1355</v>
      </c>
      <c r="K74" s="10">
        <v>140658688</v>
      </c>
      <c r="L74" s="36">
        <f t="shared" si="29"/>
        <v>140658688</v>
      </c>
      <c r="M74" s="36">
        <f t="shared" si="29"/>
        <v>140658688</v>
      </c>
      <c r="N74" s="9" t="s">
        <v>1528</v>
      </c>
      <c r="O74" s="9" t="s">
        <v>653</v>
      </c>
      <c r="P74" s="37" t="s">
        <v>41</v>
      </c>
      <c r="Q74" s="68"/>
      <c r="R74" s="36">
        <f>K74/T74</f>
        <v>17.3</v>
      </c>
      <c r="S74" s="10">
        <f t="shared" si="24"/>
        <v>0</v>
      </c>
      <c r="T74" s="10">
        <f t="shared" si="28"/>
        <v>8130560</v>
      </c>
      <c r="U74" s="10">
        <v>2716380</v>
      </c>
      <c r="V74" s="10">
        <v>5414180</v>
      </c>
      <c r="W74" s="10"/>
      <c r="X74" s="10" t="e">
        <f t="shared" si="25"/>
        <v>#DIV/0!</v>
      </c>
      <c r="Y74" s="10" t="e">
        <f t="shared" si="26"/>
        <v>#DIV/0!</v>
      </c>
      <c r="Z74" s="6">
        <v>44682</v>
      </c>
      <c r="AA74" s="6">
        <v>44743</v>
      </c>
      <c r="AB74" s="6"/>
      <c r="AC74" s="9" t="s">
        <v>66</v>
      </c>
    </row>
    <row r="75" spans="1:29" s="3" customFormat="1" ht="47.25" x14ac:dyDescent="0.25">
      <c r="A75" s="4" t="s">
        <v>2081</v>
      </c>
      <c r="B75" s="5" t="s">
        <v>2080</v>
      </c>
      <c r="C75" s="6">
        <v>44645</v>
      </c>
      <c r="D75" s="37" t="s">
        <v>35</v>
      </c>
      <c r="E75" s="5"/>
      <c r="F75" s="9"/>
      <c r="G75" s="6">
        <v>44666</v>
      </c>
      <c r="H75" s="37" t="s">
        <v>2485</v>
      </c>
      <c r="I75" s="9" t="s">
        <v>72</v>
      </c>
      <c r="J75" s="9" t="s">
        <v>2079</v>
      </c>
      <c r="K75" s="10">
        <v>25569720</v>
      </c>
      <c r="L75" s="36">
        <f t="shared" si="29"/>
        <v>25569720</v>
      </c>
      <c r="M75" s="36">
        <f t="shared" si="29"/>
        <v>25569720</v>
      </c>
      <c r="N75" s="9" t="s">
        <v>2486</v>
      </c>
      <c r="O75" s="9" t="s">
        <v>631</v>
      </c>
      <c r="P75" s="37" t="s">
        <v>41</v>
      </c>
      <c r="Q75" s="68"/>
      <c r="R75" s="36">
        <f>K75/T75</f>
        <v>387.42</v>
      </c>
      <c r="S75" s="10">
        <f t="shared" si="24"/>
        <v>0</v>
      </c>
      <c r="T75" s="10">
        <f t="shared" si="28"/>
        <v>66000</v>
      </c>
      <c r="U75" s="10">
        <v>66000</v>
      </c>
      <c r="V75" s="10"/>
      <c r="W75" s="10"/>
      <c r="X75" s="10" t="e">
        <f t="shared" si="25"/>
        <v>#DIV/0!</v>
      </c>
      <c r="Y75" s="10" t="e">
        <f t="shared" si="26"/>
        <v>#DIV/0!</v>
      </c>
      <c r="Z75" s="6">
        <v>44757</v>
      </c>
      <c r="AA75" s="6"/>
      <c r="AB75" s="6"/>
      <c r="AC75" s="9" t="s">
        <v>66</v>
      </c>
    </row>
    <row r="76" spans="1:29" s="3" customFormat="1" ht="31.5" x14ac:dyDescent="0.25">
      <c r="A76" s="4" t="s">
        <v>1039</v>
      </c>
      <c r="B76" s="5" t="s">
        <v>2229</v>
      </c>
      <c r="C76" s="6">
        <v>44650</v>
      </c>
      <c r="D76" s="37" t="s">
        <v>35</v>
      </c>
      <c r="E76" s="5"/>
      <c r="F76" s="9"/>
      <c r="G76" s="6">
        <v>44670</v>
      </c>
      <c r="H76" s="37" t="s">
        <v>2514</v>
      </c>
      <c r="I76" s="9" t="s">
        <v>72</v>
      </c>
      <c r="J76" s="9" t="s">
        <v>2149</v>
      </c>
      <c r="K76" s="10">
        <v>7440000</v>
      </c>
      <c r="L76" s="36">
        <f t="shared" ref="L76:M79" si="30">K76</f>
        <v>7440000</v>
      </c>
      <c r="M76" s="36">
        <f t="shared" si="30"/>
        <v>7440000</v>
      </c>
      <c r="N76" s="9" t="s">
        <v>2524</v>
      </c>
      <c r="O76" s="9" t="s">
        <v>2526</v>
      </c>
      <c r="P76" s="37" t="s">
        <v>24</v>
      </c>
      <c r="Q76" s="68">
        <v>240</v>
      </c>
      <c r="R76" s="36">
        <f>K76/T76</f>
        <v>3.1</v>
      </c>
      <c r="S76" s="10">
        <f t="shared" si="24"/>
        <v>744</v>
      </c>
      <c r="T76" s="10">
        <f t="shared" si="28"/>
        <v>2400000</v>
      </c>
      <c r="U76" s="10">
        <v>2400000</v>
      </c>
      <c r="V76" s="10"/>
      <c r="W76" s="10"/>
      <c r="X76" s="10">
        <f t="shared" si="25"/>
        <v>10000</v>
      </c>
      <c r="Y76" s="10">
        <f t="shared" si="26"/>
        <v>10000</v>
      </c>
      <c r="Z76" s="6">
        <v>44774</v>
      </c>
      <c r="AA76" s="6"/>
      <c r="AB76" s="6"/>
      <c r="AC76" s="9" t="s">
        <v>66</v>
      </c>
    </row>
    <row r="77" spans="1:29" s="3" customFormat="1" ht="47.25" x14ac:dyDescent="0.25">
      <c r="A77" s="4" t="s">
        <v>2457</v>
      </c>
      <c r="B77" s="5" t="s">
        <v>2455</v>
      </c>
      <c r="C77" s="6">
        <v>44659</v>
      </c>
      <c r="D77" s="37" t="s">
        <v>35</v>
      </c>
      <c r="E77" s="5"/>
      <c r="F77" s="9"/>
      <c r="G77" s="6"/>
      <c r="H77" s="37"/>
      <c r="I77" s="9"/>
      <c r="J77" s="9" t="s">
        <v>2456</v>
      </c>
      <c r="K77" s="10"/>
      <c r="L77" s="36">
        <f t="shared" si="30"/>
        <v>0</v>
      </c>
      <c r="M77" s="36">
        <f t="shared" si="30"/>
        <v>0</v>
      </c>
      <c r="N77" s="9"/>
      <c r="O77" s="9"/>
      <c r="P77" s="37"/>
      <c r="Q77" s="68"/>
      <c r="R77" s="36" t="e">
        <f>K77/T77</f>
        <v>#DIV/0!</v>
      </c>
      <c r="S77" s="10" t="e">
        <f t="shared" ref="S77:S80" si="31">R77*Q77</f>
        <v>#DIV/0!</v>
      </c>
      <c r="T77" s="10">
        <f t="shared" si="28"/>
        <v>0</v>
      </c>
      <c r="U77" s="10"/>
      <c r="V77" s="10"/>
      <c r="W77" s="10"/>
      <c r="X77" s="10" t="e">
        <f t="shared" ref="X77:X80" si="32">T77/Q77</f>
        <v>#DIV/0!</v>
      </c>
      <c r="Y77" s="10" t="e">
        <f t="shared" ref="Y77:Y80" si="33">_xlfn.CEILING.MATH(X77)</f>
        <v>#DIV/0!</v>
      </c>
      <c r="Z77" s="6"/>
      <c r="AA77" s="6"/>
      <c r="AB77" s="6"/>
      <c r="AC77" s="9"/>
    </row>
    <row r="78" spans="1:29" s="3" customFormat="1" ht="63" x14ac:dyDescent="0.25">
      <c r="A78" s="4" t="s">
        <v>2454</v>
      </c>
      <c r="B78" s="5" t="s">
        <v>2453</v>
      </c>
      <c r="C78" s="6">
        <v>44659</v>
      </c>
      <c r="D78" s="37" t="s">
        <v>35</v>
      </c>
      <c r="E78" s="5"/>
      <c r="F78" s="9"/>
      <c r="G78" s="6"/>
      <c r="H78" s="37"/>
      <c r="I78" s="9"/>
      <c r="J78" s="9" t="s">
        <v>1765</v>
      </c>
      <c r="K78" s="10"/>
      <c r="L78" s="36">
        <f t="shared" si="30"/>
        <v>0</v>
      </c>
      <c r="M78" s="36">
        <f t="shared" si="30"/>
        <v>0</v>
      </c>
      <c r="N78" s="9"/>
      <c r="O78" s="9"/>
      <c r="P78" s="37"/>
      <c r="Q78" s="68"/>
      <c r="R78" s="36" t="e">
        <f>K78/T78</f>
        <v>#DIV/0!</v>
      </c>
      <c r="S78" s="10" t="e">
        <f t="shared" si="31"/>
        <v>#DIV/0!</v>
      </c>
      <c r="T78" s="10">
        <f t="shared" si="28"/>
        <v>0</v>
      </c>
      <c r="U78" s="10"/>
      <c r="V78" s="10"/>
      <c r="W78" s="10"/>
      <c r="X78" s="10" t="e">
        <f t="shared" si="32"/>
        <v>#DIV/0!</v>
      </c>
      <c r="Y78" s="10" t="e">
        <f t="shared" si="33"/>
        <v>#DIV/0!</v>
      </c>
      <c r="Z78" s="6"/>
      <c r="AA78" s="6"/>
      <c r="AB78" s="6"/>
      <c r="AC78" s="9"/>
    </row>
    <row r="79" spans="1:29" s="3" customFormat="1" ht="31.5" x14ac:dyDescent="0.25">
      <c r="A79" s="4" t="s">
        <v>2444</v>
      </c>
      <c r="B79" s="5" t="s">
        <v>2443</v>
      </c>
      <c r="C79" s="6">
        <v>44659</v>
      </c>
      <c r="D79" s="37" t="s">
        <v>35</v>
      </c>
      <c r="E79" s="5"/>
      <c r="F79" s="9"/>
      <c r="G79" s="6"/>
      <c r="H79" s="37"/>
      <c r="I79" s="9"/>
      <c r="J79" s="9" t="s">
        <v>1496</v>
      </c>
      <c r="K79" s="10"/>
      <c r="L79" s="36">
        <f t="shared" si="30"/>
        <v>0</v>
      </c>
      <c r="M79" s="36">
        <f t="shared" si="30"/>
        <v>0</v>
      </c>
      <c r="N79" s="9"/>
      <c r="O79" s="9"/>
      <c r="P79" s="37"/>
      <c r="Q79" s="68"/>
      <c r="R79" s="36" t="e">
        <f>K79/T79</f>
        <v>#DIV/0!</v>
      </c>
      <c r="S79" s="10" t="e">
        <f t="shared" si="31"/>
        <v>#DIV/0!</v>
      </c>
      <c r="T79" s="10">
        <f t="shared" si="28"/>
        <v>0</v>
      </c>
      <c r="U79" s="10"/>
      <c r="V79" s="10"/>
      <c r="W79" s="10"/>
      <c r="X79" s="10" t="e">
        <f t="shared" si="32"/>
        <v>#DIV/0!</v>
      </c>
      <c r="Y79" s="10" t="e">
        <f t="shared" si="33"/>
        <v>#DIV/0!</v>
      </c>
      <c r="Z79" s="6"/>
      <c r="AA79" s="6"/>
      <c r="AB79" s="6"/>
      <c r="AC79" s="9"/>
    </row>
    <row r="80" spans="1:29" s="3" customFormat="1" ht="47.25" x14ac:dyDescent="0.25">
      <c r="A80" s="4"/>
      <c r="B80" s="5"/>
      <c r="C80" s="6"/>
      <c r="D80" s="37" t="s">
        <v>35</v>
      </c>
      <c r="E80" s="5"/>
      <c r="F80" s="9"/>
      <c r="G80" s="6"/>
      <c r="H80" s="37"/>
      <c r="I80" s="9"/>
      <c r="J80" s="9" t="s">
        <v>1553</v>
      </c>
      <c r="K80" s="10"/>
      <c r="L80" s="36">
        <f t="shared" ref="L80:M80" si="34">K80</f>
        <v>0</v>
      </c>
      <c r="M80" s="36">
        <f t="shared" si="34"/>
        <v>0</v>
      </c>
      <c r="N80" s="9"/>
      <c r="O80" s="9"/>
      <c r="P80" s="37"/>
      <c r="Q80" s="68"/>
      <c r="R80" s="36" t="e">
        <f>K80/T80</f>
        <v>#DIV/0!</v>
      </c>
      <c r="S80" s="10" t="e">
        <f t="shared" si="31"/>
        <v>#DIV/0!</v>
      </c>
      <c r="T80" s="10">
        <f t="shared" ref="T80" si="35">U80+V80+W80</f>
        <v>0</v>
      </c>
      <c r="U80" s="10"/>
      <c r="V80" s="10"/>
      <c r="W80" s="10"/>
      <c r="X80" s="10" t="e">
        <f t="shared" si="32"/>
        <v>#DIV/0!</v>
      </c>
      <c r="Y80" s="10" t="e">
        <f t="shared" si="33"/>
        <v>#DIV/0!</v>
      </c>
      <c r="Z80" s="6"/>
      <c r="AA80" s="6"/>
      <c r="AB80" s="6"/>
      <c r="AC80" s="9"/>
    </row>
    <row r="81" spans="1:29" s="3" customFormat="1" x14ac:dyDescent="0.25">
      <c r="A81" s="27"/>
      <c r="B81" s="79"/>
      <c r="C81" s="16"/>
      <c r="E81" s="28"/>
      <c r="F81" s="29"/>
      <c r="G81" s="16"/>
      <c r="I81" s="29"/>
      <c r="J81" s="29"/>
      <c r="K81" s="30"/>
      <c r="L81" s="30">
        <f>SUBTOTAL(9,L11:L80)</f>
        <v>15735182425.250008</v>
      </c>
      <c r="M81" s="30">
        <f>SUBTOTAL(9,M11:M80)</f>
        <v>15735182425.250008</v>
      </c>
      <c r="N81" s="29"/>
      <c r="O81" s="29"/>
      <c r="Q81" s="80"/>
      <c r="S81" s="10">
        <f t="shared" ref="S81" si="36">R81*Q81</f>
        <v>0</v>
      </c>
      <c r="W81" s="30"/>
      <c r="X81" s="10" t="e">
        <f t="shared" ref="X81" si="37">T81/Q81</f>
        <v>#DIV/0!</v>
      </c>
      <c r="Y81" s="10" t="e">
        <f t="shared" ref="Y81" si="38">_xlfn.CEILING.MATH(X81)</f>
        <v>#DIV/0!</v>
      </c>
      <c r="Z81" s="16"/>
      <c r="AA81" s="16"/>
      <c r="AB81" s="16"/>
      <c r="AC81" s="29"/>
    </row>
  </sheetData>
  <autoFilter ref="A1:AC80">
    <filterColumn colId="13" showButton="0"/>
    <filterColumn colId="14" showButton="0"/>
    <filterColumn colId="15" showButton="0"/>
    <filterColumn colId="26" showButton="0"/>
    <filterColumn colId="27" showButton="0"/>
  </autoFilter>
  <mergeCells count="22">
    <mergeCell ref="Z1:AB1"/>
    <mergeCell ref="A1:A2"/>
    <mergeCell ref="B1:B2"/>
    <mergeCell ref="C1:C2"/>
    <mergeCell ref="H1:H2"/>
    <mergeCell ref="D1:D2"/>
    <mergeCell ref="E1:E2"/>
    <mergeCell ref="F1:F2"/>
    <mergeCell ref="G1:G2"/>
    <mergeCell ref="I1:I2"/>
    <mergeCell ref="J1:J2"/>
    <mergeCell ref="K1:K2"/>
    <mergeCell ref="L1:L2"/>
    <mergeCell ref="M1:M2"/>
    <mergeCell ref="R1:R2"/>
    <mergeCell ref="S1:S2"/>
    <mergeCell ref="T1:Y1"/>
    <mergeCell ref="AC1:AC2"/>
    <mergeCell ref="N1:N2"/>
    <mergeCell ref="O1:O2"/>
    <mergeCell ref="P1:P2"/>
    <mergeCell ref="Q1:Q2"/>
  </mergeCells>
  <hyperlinks>
    <hyperlink ref="F3" r:id="rId1"/>
    <hyperlink ref="F4" r:id="rId2"/>
    <hyperlink ref="F6" r:id="rId3"/>
    <hyperlink ref="F7" r:id="rId4"/>
    <hyperlink ref="F9" r:id="rId5"/>
    <hyperlink ref="F8" r:id="rId6"/>
    <hyperlink ref="F10" r:id="rId7"/>
    <hyperlink ref="F11" r:id="rId8"/>
    <hyperlink ref="F12"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 ref="F25" r:id="rId21"/>
    <hyperlink ref="F27"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13" r:id="rId33"/>
    <hyperlink ref="F38" r:id="rId34"/>
    <hyperlink ref="F39" r:id="rId35"/>
    <hyperlink ref="F40" r:id="rId36"/>
    <hyperlink ref="F63" r:id="rId37"/>
    <hyperlink ref="F65" r:id="rId38"/>
    <hyperlink ref="F68" r:id="rId39"/>
    <hyperlink ref="F69" r:id="rId40"/>
    <hyperlink ref="F71" r:id="rId41"/>
    <hyperlink ref="F41" r:id="rId42"/>
    <hyperlink ref="F42" r:id="rId43"/>
    <hyperlink ref="F43" r:id="rId44"/>
    <hyperlink ref="F44" r:id="rId45"/>
    <hyperlink ref="F45" r:id="rId46"/>
    <hyperlink ref="F46" r:id="rId47"/>
    <hyperlink ref="F47" r:id="rId48"/>
    <hyperlink ref="F48" r:id="rId49"/>
    <hyperlink ref="F49" r:id="rId50"/>
    <hyperlink ref="F50" r:id="rId51"/>
    <hyperlink ref="F51" r:id="rId52"/>
    <hyperlink ref="F52" r:id="rId53"/>
    <hyperlink ref="F53" r:id="rId54"/>
    <hyperlink ref="F54" r:id="rId55"/>
    <hyperlink ref="F55" r:id="rId56"/>
    <hyperlink ref="F56" r:id="rId57"/>
    <hyperlink ref="F57" r:id="rId58"/>
    <hyperlink ref="F59" r:id="rId59"/>
    <hyperlink ref="F60" r:id="rId60"/>
    <hyperlink ref="F62" r:id="rId61"/>
    <hyperlink ref="F74" r:id="rId6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workbookViewId="0">
      <selection sqref="A1:XFD1048576"/>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6.140625" style="16" customWidth="1"/>
    <col min="27" max="27" width="15.140625" style="16" customWidth="1"/>
    <col min="28" max="28" width="13.28515625" style="16" customWidth="1"/>
    <col min="29" max="29" width="16.7109375" style="29" customWidth="1"/>
    <col min="30" max="16384" width="9.140625" style="3"/>
  </cols>
  <sheetData>
    <row r="1" spans="1:29" ht="94.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1" t="s">
        <v>21</v>
      </c>
      <c r="AA1" s="41"/>
      <c r="AB1" s="41"/>
      <c r="AC1" s="48" t="s">
        <v>65</v>
      </c>
    </row>
    <row r="2" spans="1:29" ht="87"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33" t="s">
        <v>11</v>
      </c>
      <c r="AA2" s="33" t="s">
        <v>12</v>
      </c>
      <c r="AB2" s="33" t="s">
        <v>13</v>
      </c>
      <c r="AC2" s="48"/>
    </row>
    <row r="3" spans="1:29" ht="157.5" x14ac:dyDescent="0.25">
      <c r="A3" s="4" t="s">
        <v>1072</v>
      </c>
      <c r="B3" s="5" t="s">
        <v>1096</v>
      </c>
      <c r="C3" s="6">
        <v>44599</v>
      </c>
      <c r="D3" s="37" t="s">
        <v>1488</v>
      </c>
      <c r="E3" s="5" t="s">
        <v>1909</v>
      </c>
      <c r="F3" s="8" t="s">
        <v>1908</v>
      </c>
      <c r="G3" s="6">
        <v>44623</v>
      </c>
      <c r="H3" s="37" t="s">
        <v>1529</v>
      </c>
      <c r="I3" s="9" t="s">
        <v>1530</v>
      </c>
      <c r="J3" s="9" t="s">
        <v>767</v>
      </c>
      <c r="K3" s="10">
        <v>68944737.599999994</v>
      </c>
      <c r="L3" s="36">
        <f t="shared" ref="L3:M3" si="0">K3</f>
        <v>68944737.599999994</v>
      </c>
      <c r="M3" s="36">
        <f t="shared" si="0"/>
        <v>68944737.599999994</v>
      </c>
      <c r="N3" s="9" t="s">
        <v>1531</v>
      </c>
      <c r="O3" s="9" t="s">
        <v>1532</v>
      </c>
      <c r="P3" s="37" t="s">
        <v>41</v>
      </c>
      <c r="Q3" s="68"/>
      <c r="R3" s="36">
        <f>K3/T3</f>
        <v>32.4</v>
      </c>
      <c r="S3" s="10">
        <f t="shared" ref="S3:S6" si="1">R3*Q3</f>
        <v>0</v>
      </c>
      <c r="T3" s="10">
        <f t="shared" ref="T3" si="2">U3+V3+W3</f>
        <v>2127924</v>
      </c>
      <c r="U3" s="10">
        <v>2127924</v>
      </c>
      <c r="V3" s="10"/>
      <c r="W3" s="10"/>
      <c r="X3" s="10" t="e">
        <f t="shared" ref="X3:X6" si="3">T3/Q3</f>
        <v>#DIV/0!</v>
      </c>
      <c r="Y3" s="10" t="e">
        <f t="shared" ref="Y3:Y6" si="4">_xlfn.CEILING.MATH(X3)</f>
        <v>#DIV/0!</v>
      </c>
      <c r="Z3" s="6">
        <v>44743</v>
      </c>
      <c r="AA3" s="6"/>
      <c r="AB3" s="6"/>
      <c r="AC3" s="9" t="s">
        <v>66</v>
      </c>
    </row>
    <row r="4" spans="1:29" ht="75" x14ac:dyDescent="0.25">
      <c r="A4" s="4" t="s">
        <v>1070</v>
      </c>
      <c r="B4" s="5" t="s">
        <v>1128</v>
      </c>
      <c r="C4" s="6">
        <v>44600</v>
      </c>
      <c r="D4" s="37" t="s">
        <v>1488</v>
      </c>
      <c r="E4" s="5" t="s">
        <v>1934</v>
      </c>
      <c r="F4" s="8" t="s">
        <v>1933</v>
      </c>
      <c r="G4" s="6">
        <v>44625</v>
      </c>
      <c r="H4" s="37" t="s">
        <v>1592</v>
      </c>
      <c r="I4" s="9" t="s">
        <v>1594</v>
      </c>
      <c r="J4" s="9" t="s">
        <v>769</v>
      </c>
      <c r="K4" s="10">
        <v>3230008.8</v>
      </c>
      <c r="L4" s="36">
        <f t="shared" ref="L4:M6" si="5">K4</f>
        <v>3230008.8</v>
      </c>
      <c r="M4" s="36">
        <f t="shared" si="5"/>
        <v>3230008.8</v>
      </c>
      <c r="N4" s="9" t="s">
        <v>1595</v>
      </c>
      <c r="O4" s="9" t="s">
        <v>1596</v>
      </c>
      <c r="P4" s="37" t="s">
        <v>770</v>
      </c>
      <c r="Q4" s="68"/>
      <c r="R4" s="36">
        <f>K4/T4</f>
        <v>31.84</v>
      </c>
      <c r="S4" s="10">
        <f t="shared" si="1"/>
        <v>0</v>
      </c>
      <c r="T4" s="10">
        <f t="shared" ref="T4:T10" si="6">U4+V4+W4</f>
        <v>101445</v>
      </c>
      <c r="U4" s="10">
        <v>101445</v>
      </c>
      <c r="V4" s="10"/>
      <c r="W4" s="10"/>
      <c r="X4" s="10" t="e">
        <f t="shared" si="3"/>
        <v>#DIV/0!</v>
      </c>
      <c r="Y4" s="10" t="e">
        <f t="shared" si="4"/>
        <v>#DIV/0!</v>
      </c>
      <c r="Z4" s="6">
        <v>44743</v>
      </c>
      <c r="AA4" s="6"/>
      <c r="AB4" s="6"/>
      <c r="AC4" s="9" t="s">
        <v>66</v>
      </c>
    </row>
    <row r="5" spans="1:29" ht="75" x14ac:dyDescent="0.25">
      <c r="A5" s="4" t="s">
        <v>1063</v>
      </c>
      <c r="B5" s="5" t="s">
        <v>1127</v>
      </c>
      <c r="C5" s="6">
        <v>44600</v>
      </c>
      <c r="D5" s="37" t="s">
        <v>1488</v>
      </c>
      <c r="E5" s="5" t="s">
        <v>1936</v>
      </c>
      <c r="F5" s="8" t="s">
        <v>1935</v>
      </c>
      <c r="G5" s="6">
        <v>44625</v>
      </c>
      <c r="H5" s="37" t="s">
        <v>1593</v>
      </c>
      <c r="I5" s="9" t="s">
        <v>1597</v>
      </c>
      <c r="J5" s="17" t="s">
        <v>768</v>
      </c>
      <c r="K5" s="10">
        <v>17497576.84</v>
      </c>
      <c r="L5" s="36">
        <f t="shared" si="5"/>
        <v>17497576.84</v>
      </c>
      <c r="M5" s="36">
        <f t="shared" si="5"/>
        <v>17497576.84</v>
      </c>
      <c r="N5" s="9" t="s">
        <v>1598</v>
      </c>
      <c r="O5" s="9" t="s">
        <v>1561</v>
      </c>
      <c r="P5" s="37" t="s">
        <v>24</v>
      </c>
      <c r="Q5" s="68"/>
      <c r="R5" s="36">
        <f>K5/T5</f>
        <v>3.4698000007932071</v>
      </c>
      <c r="S5" s="10">
        <f t="shared" si="1"/>
        <v>0</v>
      </c>
      <c r="T5" s="10">
        <f t="shared" si="6"/>
        <v>5042820</v>
      </c>
      <c r="U5" s="10">
        <v>5042820</v>
      </c>
      <c r="V5" s="10"/>
      <c r="W5" s="10"/>
      <c r="X5" s="10" t="e">
        <f t="shared" si="3"/>
        <v>#DIV/0!</v>
      </c>
      <c r="Y5" s="10" t="e">
        <f t="shared" si="4"/>
        <v>#DIV/0!</v>
      </c>
      <c r="Z5" s="6">
        <v>44743</v>
      </c>
      <c r="AA5" s="6"/>
      <c r="AB5" s="6"/>
      <c r="AC5" s="9" t="s">
        <v>66</v>
      </c>
    </row>
    <row r="6" spans="1:29" ht="94.5" x14ac:dyDescent="0.25">
      <c r="A6" s="4" t="s">
        <v>1056</v>
      </c>
      <c r="B6" s="5" t="s">
        <v>1123</v>
      </c>
      <c r="C6" s="6">
        <v>44600</v>
      </c>
      <c r="D6" s="37" t="s">
        <v>1488</v>
      </c>
      <c r="E6" s="5" t="s">
        <v>604</v>
      </c>
      <c r="F6" s="8" t="s">
        <v>1941</v>
      </c>
      <c r="G6" s="6" t="s">
        <v>604</v>
      </c>
      <c r="H6" s="37" t="s">
        <v>604</v>
      </c>
      <c r="I6" s="9" t="s">
        <v>604</v>
      </c>
      <c r="J6" s="9" t="s">
        <v>810</v>
      </c>
      <c r="K6" s="10"/>
      <c r="L6" s="36">
        <f t="shared" si="5"/>
        <v>0</v>
      </c>
      <c r="M6" s="36">
        <f t="shared" si="5"/>
        <v>0</v>
      </c>
      <c r="N6" s="9"/>
      <c r="O6" s="9"/>
      <c r="P6" s="37"/>
      <c r="Q6" s="68"/>
      <c r="R6" s="36" t="e">
        <f>K6/T6</f>
        <v>#DIV/0!</v>
      </c>
      <c r="S6" s="10" t="e">
        <f t="shared" si="1"/>
        <v>#DIV/0!</v>
      </c>
      <c r="T6" s="10">
        <f t="shared" si="6"/>
        <v>0</v>
      </c>
      <c r="U6" s="10"/>
      <c r="V6" s="10"/>
      <c r="W6" s="10"/>
      <c r="X6" s="10" t="e">
        <f t="shared" si="3"/>
        <v>#DIV/0!</v>
      </c>
      <c r="Y6" s="10" t="e">
        <f t="shared" si="4"/>
        <v>#DIV/0!</v>
      </c>
      <c r="Z6" s="6"/>
      <c r="AA6" s="6"/>
      <c r="AB6" s="6"/>
      <c r="AC6" s="9"/>
    </row>
    <row r="7" spans="1:29" ht="75" x14ac:dyDescent="0.25">
      <c r="A7" s="4" t="s">
        <v>1040</v>
      </c>
      <c r="B7" s="5" t="s">
        <v>1239</v>
      </c>
      <c r="C7" s="6">
        <v>44603</v>
      </c>
      <c r="D7" s="37" t="s">
        <v>1488</v>
      </c>
      <c r="E7" s="5" t="s">
        <v>604</v>
      </c>
      <c r="F7" s="8" t="s">
        <v>2175</v>
      </c>
      <c r="G7" s="6" t="s">
        <v>604</v>
      </c>
      <c r="H7" s="37" t="s">
        <v>604</v>
      </c>
      <c r="I7" s="9" t="s">
        <v>604</v>
      </c>
      <c r="J7" s="9" t="s">
        <v>1006</v>
      </c>
      <c r="K7" s="10"/>
      <c r="L7" s="36">
        <f t="shared" ref="L7:M10" si="7">K7</f>
        <v>0</v>
      </c>
      <c r="M7" s="36">
        <f t="shared" si="7"/>
        <v>0</v>
      </c>
      <c r="N7" s="9"/>
      <c r="O7" s="9"/>
      <c r="P7" s="37"/>
      <c r="Q7" s="68"/>
      <c r="R7" s="36" t="e">
        <f>K7/T7</f>
        <v>#DIV/0!</v>
      </c>
      <c r="S7" s="10" t="e">
        <f t="shared" ref="S7:S12" si="8">R7*Q7</f>
        <v>#DIV/0!</v>
      </c>
      <c r="T7" s="10">
        <f t="shared" si="6"/>
        <v>0</v>
      </c>
      <c r="U7" s="10"/>
      <c r="V7" s="10"/>
      <c r="W7" s="10"/>
      <c r="X7" s="10" t="e">
        <f t="shared" ref="X7:X12" si="9">T7/Q7</f>
        <v>#DIV/0!</v>
      </c>
      <c r="Y7" s="10" t="e">
        <f t="shared" ref="Y7:Y12" si="10">_xlfn.CEILING.MATH(X7)</f>
        <v>#DIV/0!</v>
      </c>
      <c r="Z7" s="6"/>
      <c r="AA7" s="6"/>
      <c r="AB7" s="6"/>
      <c r="AC7" s="9"/>
    </row>
    <row r="8" spans="1:29" ht="75" x14ac:dyDescent="0.25">
      <c r="A8" s="4" t="s">
        <v>1231</v>
      </c>
      <c r="B8" s="5" t="s">
        <v>1232</v>
      </c>
      <c r="C8" s="6">
        <v>44603</v>
      </c>
      <c r="D8" s="37" t="s">
        <v>1488</v>
      </c>
      <c r="E8" s="5" t="s">
        <v>2185</v>
      </c>
      <c r="F8" s="8" t="s">
        <v>2184</v>
      </c>
      <c r="G8" s="6">
        <v>44624</v>
      </c>
      <c r="H8" s="5" t="s">
        <v>1574</v>
      </c>
      <c r="I8" s="9" t="s">
        <v>1578</v>
      </c>
      <c r="J8" s="9" t="s">
        <v>1018</v>
      </c>
      <c r="K8" s="10">
        <v>1293330</v>
      </c>
      <c r="L8" s="36">
        <f t="shared" si="7"/>
        <v>1293330</v>
      </c>
      <c r="M8" s="36">
        <f t="shared" si="7"/>
        <v>1293330</v>
      </c>
      <c r="N8" s="9" t="s">
        <v>1579</v>
      </c>
      <c r="O8" s="9" t="s">
        <v>1581</v>
      </c>
      <c r="P8" s="37" t="s">
        <v>770</v>
      </c>
      <c r="Q8" s="68"/>
      <c r="R8" s="36">
        <f>K8/T8</f>
        <v>190</v>
      </c>
      <c r="S8" s="10">
        <f t="shared" si="8"/>
        <v>0</v>
      </c>
      <c r="T8" s="10">
        <f t="shared" si="6"/>
        <v>6807</v>
      </c>
      <c r="U8" s="10">
        <v>6807</v>
      </c>
      <c r="V8" s="10"/>
      <c r="W8" s="10"/>
      <c r="X8" s="10" t="e">
        <f t="shared" si="9"/>
        <v>#DIV/0!</v>
      </c>
      <c r="Y8" s="10" t="e">
        <f t="shared" si="10"/>
        <v>#DIV/0!</v>
      </c>
      <c r="Z8" s="6">
        <v>44743</v>
      </c>
      <c r="AA8" s="6"/>
      <c r="AB8" s="6"/>
      <c r="AC8" s="9" t="s">
        <v>66</v>
      </c>
    </row>
    <row r="9" spans="1:29" ht="75" x14ac:dyDescent="0.25">
      <c r="A9" s="4" t="s">
        <v>1209</v>
      </c>
      <c r="B9" s="5" t="s">
        <v>1208</v>
      </c>
      <c r="C9" s="6">
        <v>44603</v>
      </c>
      <c r="D9" s="37" t="s">
        <v>1488</v>
      </c>
      <c r="E9" s="5" t="s">
        <v>2339</v>
      </c>
      <c r="F9" s="8" t="s">
        <v>2338</v>
      </c>
      <c r="G9" s="6">
        <v>44624</v>
      </c>
      <c r="H9" s="5" t="s">
        <v>1572</v>
      </c>
      <c r="I9" s="9" t="s">
        <v>1578</v>
      </c>
      <c r="J9" s="9" t="s">
        <v>1016</v>
      </c>
      <c r="K9" s="10">
        <v>1581951.58</v>
      </c>
      <c r="L9" s="36">
        <f t="shared" si="7"/>
        <v>1581951.58</v>
      </c>
      <c r="M9" s="36">
        <f t="shared" si="7"/>
        <v>1581951.58</v>
      </c>
      <c r="N9" s="9" t="s">
        <v>1579</v>
      </c>
      <c r="O9" s="9" t="s">
        <v>1581</v>
      </c>
      <c r="P9" s="37"/>
      <c r="Q9" s="68"/>
      <c r="R9" s="36">
        <f>K9/T9</f>
        <v>188.98000000000002</v>
      </c>
      <c r="S9" s="10">
        <f t="shared" si="8"/>
        <v>0</v>
      </c>
      <c r="T9" s="10">
        <f t="shared" si="6"/>
        <v>8371</v>
      </c>
      <c r="U9" s="10">
        <v>8371</v>
      </c>
      <c r="V9" s="10"/>
      <c r="W9" s="10"/>
      <c r="X9" s="10" t="e">
        <f t="shared" si="9"/>
        <v>#DIV/0!</v>
      </c>
      <c r="Y9" s="10" t="e">
        <f t="shared" si="10"/>
        <v>#DIV/0!</v>
      </c>
      <c r="Z9" s="6">
        <v>44743</v>
      </c>
      <c r="AA9" s="6"/>
      <c r="AB9" s="6"/>
      <c r="AC9" s="9" t="s">
        <v>66</v>
      </c>
    </row>
    <row r="10" spans="1:29" ht="31.5" x14ac:dyDescent="0.25">
      <c r="A10" s="4" t="s">
        <v>1286</v>
      </c>
      <c r="B10" s="5" t="s">
        <v>1285</v>
      </c>
      <c r="C10" s="6">
        <v>44606</v>
      </c>
      <c r="D10" s="37" t="s">
        <v>1488</v>
      </c>
      <c r="E10" s="5" t="s">
        <v>604</v>
      </c>
      <c r="F10" s="9" t="s">
        <v>604</v>
      </c>
      <c r="G10" s="6" t="s">
        <v>604</v>
      </c>
      <c r="H10" s="37" t="s">
        <v>604</v>
      </c>
      <c r="I10" s="9" t="s">
        <v>604</v>
      </c>
      <c r="J10" s="9" t="s">
        <v>1023</v>
      </c>
      <c r="K10" s="10"/>
      <c r="L10" s="36">
        <f t="shared" si="7"/>
        <v>0</v>
      </c>
      <c r="M10" s="36">
        <f t="shared" si="7"/>
        <v>0</v>
      </c>
      <c r="N10" s="9"/>
      <c r="O10" s="9"/>
      <c r="P10" s="37"/>
      <c r="Q10" s="68"/>
      <c r="R10" s="36" t="e">
        <f>K10/T10</f>
        <v>#DIV/0!</v>
      </c>
      <c r="S10" s="10" t="e">
        <f t="shared" si="8"/>
        <v>#DIV/0!</v>
      </c>
      <c r="T10" s="10">
        <f t="shared" si="6"/>
        <v>0</v>
      </c>
      <c r="U10" s="10"/>
      <c r="V10" s="10"/>
      <c r="W10" s="10"/>
      <c r="X10" s="10" t="e">
        <f t="shared" si="9"/>
        <v>#DIV/0!</v>
      </c>
      <c r="Y10" s="10" t="e">
        <f t="shared" si="10"/>
        <v>#DIV/0!</v>
      </c>
      <c r="Z10" s="6"/>
      <c r="AA10" s="6"/>
      <c r="AB10" s="6"/>
      <c r="AC10" s="9"/>
    </row>
    <row r="11" spans="1:29" ht="157.5" x14ac:dyDescent="0.25">
      <c r="A11" s="4" t="s">
        <v>1331</v>
      </c>
      <c r="B11" s="5" t="s">
        <v>1330</v>
      </c>
      <c r="C11" s="6">
        <v>44606</v>
      </c>
      <c r="D11" s="37" t="s">
        <v>1488</v>
      </c>
      <c r="E11" s="5" t="s">
        <v>2386</v>
      </c>
      <c r="F11" s="8" t="s">
        <v>1951</v>
      </c>
      <c r="G11" s="6">
        <v>44636</v>
      </c>
      <c r="H11" s="37" t="s">
        <v>1952</v>
      </c>
      <c r="I11" s="9" t="s">
        <v>1558</v>
      </c>
      <c r="J11" s="9" t="s">
        <v>1013</v>
      </c>
      <c r="K11" s="10">
        <v>147745299.24000001</v>
      </c>
      <c r="L11" s="36">
        <f t="shared" ref="L11:M12" si="11">K11</f>
        <v>147745299.24000001</v>
      </c>
      <c r="M11" s="36">
        <f t="shared" si="11"/>
        <v>147745299.24000001</v>
      </c>
      <c r="N11" s="9" t="s">
        <v>1953</v>
      </c>
      <c r="O11" s="9" t="s">
        <v>1954</v>
      </c>
      <c r="P11" s="37" t="s">
        <v>41</v>
      </c>
      <c r="Q11" s="68"/>
      <c r="R11" s="36">
        <f>K11/T11</f>
        <v>18.09</v>
      </c>
      <c r="S11" s="10">
        <f t="shared" si="8"/>
        <v>0</v>
      </c>
      <c r="T11" s="10">
        <f t="shared" ref="T11:T13" si="12">U11+V11+W11</f>
        <v>8167236</v>
      </c>
      <c r="U11" s="10">
        <v>8167236</v>
      </c>
      <c r="V11" s="10"/>
      <c r="W11" s="10"/>
      <c r="X11" s="10" t="e">
        <f t="shared" si="9"/>
        <v>#DIV/0!</v>
      </c>
      <c r="Y11" s="10" t="e">
        <f t="shared" si="10"/>
        <v>#DIV/0!</v>
      </c>
      <c r="Z11" s="6">
        <v>44743</v>
      </c>
      <c r="AA11" s="6"/>
      <c r="AB11" s="6"/>
      <c r="AC11" s="9" t="s">
        <v>66</v>
      </c>
    </row>
    <row r="12" spans="1:29" ht="78.75" x14ac:dyDescent="0.25">
      <c r="A12" s="4" t="s">
        <v>1329</v>
      </c>
      <c r="B12" s="5" t="s">
        <v>1328</v>
      </c>
      <c r="C12" s="6">
        <v>44607</v>
      </c>
      <c r="D12" s="37" t="s">
        <v>1488</v>
      </c>
      <c r="E12" s="5" t="s">
        <v>2390</v>
      </c>
      <c r="F12" s="8" t="s">
        <v>2387</v>
      </c>
      <c r="G12" s="6">
        <v>44634</v>
      </c>
      <c r="H12" s="37" t="s">
        <v>1742</v>
      </c>
      <c r="I12" s="9" t="s">
        <v>585</v>
      </c>
      <c r="J12" s="9" t="s">
        <v>1017</v>
      </c>
      <c r="K12" s="10">
        <v>3074831.65</v>
      </c>
      <c r="L12" s="36">
        <f t="shared" si="11"/>
        <v>3074831.65</v>
      </c>
      <c r="M12" s="36">
        <f t="shared" si="11"/>
        <v>3074831.65</v>
      </c>
      <c r="N12" s="9" t="s">
        <v>1724</v>
      </c>
      <c r="O12" s="9" t="s">
        <v>1561</v>
      </c>
      <c r="P12" s="37" t="s">
        <v>770</v>
      </c>
      <c r="Q12" s="68"/>
      <c r="R12" s="36">
        <f>K12/T12</f>
        <v>87.89</v>
      </c>
      <c r="S12" s="10">
        <f t="shared" si="8"/>
        <v>0</v>
      </c>
      <c r="T12" s="10">
        <f t="shared" si="12"/>
        <v>34985</v>
      </c>
      <c r="U12" s="10">
        <v>34985</v>
      </c>
      <c r="V12" s="10"/>
      <c r="W12" s="10"/>
      <c r="X12" s="10" t="e">
        <f t="shared" si="9"/>
        <v>#DIV/0!</v>
      </c>
      <c r="Y12" s="10" t="e">
        <f t="shared" si="10"/>
        <v>#DIV/0!</v>
      </c>
      <c r="Z12" s="6">
        <v>44743</v>
      </c>
      <c r="AA12" s="6"/>
      <c r="AB12" s="6"/>
      <c r="AC12" s="9" t="s">
        <v>66</v>
      </c>
    </row>
    <row r="13" spans="1:29" ht="299.25" x14ac:dyDescent="0.25">
      <c r="A13" s="4" t="s">
        <v>1362</v>
      </c>
      <c r="B13" s="5" t="s">
        <v>1361</v>
      </c>
      <c r="C13" s="6">
        <v>44609</v>
      </c>
      <c r="D13" s="37" t="s">
        <v>1488</v>
      </c>
      <c r="E13" s="5" t="s">
        <v>2414</v>
      </c>
      <c r="F13" s="8" t="s">
        <v>2412</v>
      </c>
      <c r="G13" s="6">
        <v>44638</v>
      </c>
      <c r="H13" s="5" t="s">
        <v>2022</v>
      </c>
      <c r="I13" s="9" t="s">
        <v>1530</v>
      </c>
      <c r="J13" s="9" t="s">
        <v>1027</v>
      </c>
      <c r="K13" s="10">
        <v>34329516</v>
      </c>
      <c r="L13" s="36">
        <f t="shared" ref="L13:M13" si="13">K13</f>
        <v>34329516</v>
      </c>
      <c r="M13" s="36">
        <f t="shared" si="13"/>
        <v>34329516</v>
      </c>
      <c r="N13" s="9" t="s">
        <v>2002</v>
      </c>
      <c r="O13" s="9" t="s">
        <v>2003</v>
      </c>
      <c r="P13" s="37" t="s">
        <v>41</v>
      </c>
      <c r="Q13" s="68"/>
      <c r="R13" s="36">
        <f>K13/T13</f>
        <v>13.06</v>
      </c>
      <c r="S13" s="10">
        <f t="shared" ref="S13:S24" si="14">R13*Q13</f>
        <v>0</v>
      </c>
      <c r="T13" s="10">
        <f t="shared" si="12"/>
        <v>2628600</v>
      </c>
      <c r="U13" s="10">
        <v>1314170</v>
      </c>
      <c r="V13" s="10">
        <v>1314430</v>
      </c>
      <c r="W13" s="10"/>
      <c r="X13" s="10" t="e">
        <f t="shared" ref="X13:X24" si="15">T13/Q13</f>
        <v>#DIV/0!</v>
      </c>
      <c r="Y13" s="10" t="e">
        <f t="shared" ref="Y13:Y24" si="16">_xlfn.CEILING.MATH(X13)</f>
        <v>#DIV/0!</v>
      </c>
      <c r="Z13" s="6">
        <v>44682</v>
      </c>
      <c r="AA13" s="6">
        <v>44805</v>
      </c>
      <c r="AB13" s="6"/>
      <c r="AC13" s="9" t="s">
        <v>66</v>
      </c>
    </row>
    <row r="14" spans="1:29" ht="236.25" x14ac:dyDescent="0.25">
      <c r="A14" s="4" t="s">
        <v>1474</v>
      </c>
      <c r="B14" s="5" t="s">
        <v>1473</v>
      </c>
      <c r="C14" s="6">
        <v>44614</v>
      </c>
      <c r="D14" s="37" t="s">
        <v>1488</v>
      </c>
      <c r="E14" s="5"/>
      <c r="F14" s="9"/>
      <c r="G14" s="6">
        <v>44638</v>
      </c>
      <c r="H14" s="5" t="s">
        <v>2023</v>
      </c>
      <c r="I14" s="9" t="s">
        <v>1530</v>
      </c>
      <c r="J14" s="9" t="s">
        <v>1200</v>
      </c>
      <c r="K14" s="10">
        <v>6982416.7000000002</v>
      </c>
      <c r="L14" s="36">
        <f t="shared" ref="L14:M14" si="17">K14</f>
        <v>6982416.7000000002</v>
      </c>
      <c r="M14" s="36">
        <f t="shared" si="17"/>
        <v>6982416.7000000002</v>
      </c>
      <c r="N14" s="9" t="s">
        <v>2004</v>
      </c>
      <c r="O14" s="9" t="s">
        <v>2005</v>
      </c>
      <c r="P14" s="37" t="s">
        <v>770</v>
      </c>
      <c r="Q14" s="68"/>
      <c r="R14" s="36">
        <f>K14/T14</f>
        <v>17.150000000000002</v>
      </c>
      <c r="S14" s="10">
        <f t="shared" si="14"/>
        <v>0</v>
      </c>
      <c r="T14" s="10">
        <f t="shared" ref="T14:T32" si="18">U14+V14+W14</f>
        <v>407138</v>
      </c>
      <c r="U14" s="10">
        <v>203600</v>
      </c>
      <c r="V14" s="10">
        <v>203538</v>
      </c>
      <c r="W14" s="10"/>
      <c r="X14" s="10" t="e">
        <f t="shared" si="15"/>
        <v>#DIV/0!</v>
      </c>
      <c r="Y14" s="10" t="e">
        <f t="shared" si="16"/>
        <v>#DIV/0!</v>
      </c>
      <c r="Z14" s="6">
        <v>44682</v>
      </c>
      <c r="AA14" s="6">
        <v>44805</v>
      </c>
      <c r="AB14" s="6"/>
      <c r="AC14" s="9" t="s">
        <v>66</v>
      </c>
    </row>
    <row r="15" spans="1:29" ht="75" x14ac:dyDescent="0.25">
      <c r="A15" s="4" t="s">
        <v>1453</v>
      </c>
      <c r="B15" s="5" t="s">
        <v>1452</v>
      </c>
      <c r="C15" s="6">
        <v>44614</v>
      </c>
      <c r="D15" s="37" t="s">
        <v>1488</v>
      </c>
      <c r="E15" s="5"/>
      <c r="F15" s="8" t="s">
        <v>2218</v>
      </c>
      <c r="G15" s="6">
        <v>44650</v>
      </c>
      <c r="H15" s="37" t="s">
        <v>2219</v>
      </c>
      <c r="I15" s="9" t="s">
        <v>76</v>
      </c>
      <c r="J15" s="9" t="s">
        <v>1309</v>
      </c>
      <c r="K15" s="10">
        <v>906573252.20000005</v>
      </c>
      <c r="L15" s="36">
        <f t="shared" ref="L15:M24" si="19">K15</f>
        <v>906573252.20000005</v>
      </c>
      <c r="M15" s="36">
        <f t="shared" si="19"/>
        <v>906573252.20000005</v>
      </c>
      <c r="N15" s="9" t="s">
        <v>2221</v>
      </c>
      <c r="O15" s="9" t="s">
        <v>705</v>
      </c>
      <c r="P15" s="37" t="s">
        <v>41</v>
      </c>
      <c r="Q15" s="68"/>
      <c r="R15" s="36">
        <f>K15/T15</f>
        <v>574.55000000000007</v>
      </c>
      <c r="S15" s="10">
        <f t="shared" si="14"/>
        <v>0</v>
      </c>
      <c r="T15" s="10">
        <f t="shared" si="18"/>
        <v>1577884</v>
      </c>
      <c r="U15" s="10">
        <v>1577884</v>
      </c>
      <c r="V15" s="10"/>
      <c r="W15" s="10"/>
      <c r="X15" s="10" t="e">
        <f t="shared" si="15"/>
        <v>#DIV/0!</v>
      </c>
      <c r="Y15" s="10" t="e">
        <f t="shared" si="16"/>
        <v>#DIV/0!</v>
      </c>
      <c r="Z15" s="6">
        <v>44743</v>
      </c>
      <c r="AA15" s="6"/>
      <c r="AB15" s="6"/>
      <c r="AC15" s="9" t="s">
        <v>66</v>
      </c>
    </row>
    <row r="16" spans="1:29" ht="47.25" x14ac:dyDescent="0.25">
      <c r="A16" s="4" t="s">
        <v>1521</v>
      </c>
      <c r="B16" s="5" t="s">
        <v>1676</v>
      </c>
      <c r="C16" s="6">
        <v>44625</v>
      </c>
      <c r="D16" s="37" t="s">
        <v>1488</v>
      </c>
      <c r="E16" s="5" t="s">
        <v>604</v>
      </c>
      <c r="F16" s="9" t="s">
        <v>604</v>
      </c>
      <c r="G16" s="6" t="s">
        <v>604</v>
      </c>
      <c r="H16" s="37" t="s">
        <v>604</v>
      </c>
      <c r="I16" s="9" t="s">
        <v>604</v>
      </c>
      <c r="J16" s="9" t="s">
        <v>1407</v>
      </c>
      <c r="K16" s="10"/>
      <c r="L16" s="36">
        <f t="shared" si="19"/>
        <v>0</v>
      </c>
      <c r="M16" s="36">
        <f t="shared" si="19"/>
        <v>0</v>
      </c>
      <c r="N16" s="9"/>
      <c r="O16" s="9"/>
      <c r="P16" s="37"/>
      <c r="Q16" s="68"/>
      <c r="R16" s="36" t="e">
        <f>K16/T16</f>
        <v>#DIV/0!</v>
      </c>
      <c r="S16" s="10" t="e">
        <f t="shared" si="14"/>
        <v>#DIV/0!</v>
      </c>
      <c r="T16" s="10">
        <f t="shared" si="18"/>
        <v>0</v>
      </c>
      <c r="U16" s="10"/>
      <c r="V16" s="10"/>
      <c r="W16" s="10"/>
      <c r="X16" s="10" t="e">
        <f t="shared" si="15"/>
        <v>#DIV/0!</v>
      </c>
      <c r="Y16" s="10" t="e">
        <f t="shared" si="16"/>
        <v>#DIV/0!</v>
      </c>
      <c r="Z16" s="6"/>
      <c r="AA16" s="6"/>
      <c r="AB16" s="6"/>
      <c r="AC16" s="9"/>
    </row>
    <row r="17" spans="1:29" ht="47.25" x14ac:dyDescent="0.25">
      <c r="A17" s="4" t="s">
        <v>1520</v>
      </c>
      <c r="B17" s="5" t="s">
        <v>1675</v>
      </c>
      <c r="C17" s="6">
        <v>44625</v>
      </c>
      <c r="D17" s="37" t="s">
        <v>1488</v>
      </c>
      <c r="E17" s="5" t="s">
        <v>604</v>
      </c>
      <c r="F17" s="9" t="s">
        <v>604</v>
      </c>
      <c r="G17" s="6" t="s">
        <v>604</v>
      </c>
      <c r="H17" s="37" t="s">
        <v>604</v>
      </c>
      <c r="I17" s="9" t="s">
        <v>604</v>
      </c>
      <c r="J17" s="9" t="s">
        <v>1406</v>
      </c>
      <c r="K17" s="10"/>
      <c r="L17" s="36">
        <f t="shared" si="19"/>
        <v>0</v>
      </c>
      <c r="M17" s="36">
        <f t="shared" si="19"/>
        <v>0</v>
      </c>
      <c r="N17" s="9"/>
      <c r="O17" s="9"/>
      <c r="P17" s="37"/>
      <c r="Q17" s="68"/>
      <c r="R17" s="36" t="e">
        <f>K17/T17</f>
        <v>#DIV/0!</v>
      </c>
      <c r="S17" s="10" t="e">
        <f t="shared" si="14"/>
        <v>#DIV/0!</v>
      </c>
      <c r="T17" s="10">
        <f t="shared" si="18"/>
        <v>0</v>
      </c>
      <c r="U17" s="10"/>
      <c r="V17" s="10"/>
      <c r="W17" s="10"/>
      <c r="X17" s="10" t="e">
        <f t="shared" si="15"/>
        <v>#DIV/0!</v>
      </c>
      <c r="Y17" s="10" t="e">
        <f t="shared" si="16"/>
        <v>#DIV/0!</v>
      </c>
      <c r="Z17" s="6"/>
      <c r="AA17" s="6"/>
      <c r="AB17" s="6"/>
      <c r="AC17" s="9"/>
    </row>
    <row r="18" spans="1:29" ht="47.25" x14ac:dyDescent="0.25">
      <c r="A18" s="4" t="s">
        <v>1697</v>
      </c>
      <c r="B18" s="5" t="s">
        <v>1674</v>
      </c>
      <c r="C18" s="6">
        <v>44625</v>
      </c>
      <c r="D18" s="37" t="s">
        <v>1488</v>
      </c>
      <c r="E18" s="5" t="s">
        <v>604</v>
      </c>
      <c r="F18" s="9" t="s">
        <v>604</v>
      </c>
      <c r="G18" s="6" t="s">
        <v>604</v>
      </c>
      <c r="H18" s="37" t="s">
        <v>604</v>
      </c>
      <c r="I18" s="9" t="s">
        <v>604</v>
      </c>
      <c r="J18" s="9" t="s">
        <v>1358</v>
      </c>
      <c r="K18" s="10"/>
      <c r="L18" s="36">
        <f t="shared" si="19"/>
        <v>0</v>
      </c>
      <c r="M18" s="36">
        <f t="shared" si="19"/>
        <v>0</v>
      </c>
      <c r="N18" s="9"/>
      <c r="O18" s="9"/>
      <c r="P18" s="37"/>
      <c r="Q18" s="68"/>
      <c r="R18" s="36" t="e">
        <f>K18/T18</f>
        <v>#DIV/0!</v>
      </c>
      <c r="S18" s="10" t="e">
        <f t="shared" si="14"/>
        <v>#DIV/0!</v>
      </c>
      <c r="T18" s="10">
        <f t="shared" si="18"/>
        <v>0</v>
      </c>
      <c r="U18" s="10"/>
      <c r="V18" s="10"/>
      <c r="W18" s="10"/>
      <c r="X18" s="10" t="e">
        <f t="shared" si="15"/>
        <v>#DIV/0!</v>
      </c>
      <c r="Y18" s="10" t="e">
        <f t="shared" si="16"/>
        <v>#DIV/0!</v>
      </c>
      <c r="Z18" s="6"/>
      <c r="AA18" s="6"/>
      <c r="AB18" s="6"/>
      <c r="AC18" s="9"/>
    </row>
    <row r="19" spans="1:29" ht="47.25" x14ac:dyDescent="0.25">
      <c r="A19" s="4" t="s">
        <v>1696</v>
      </c>
      <c r="B19" s="5" t="s">
        <v>1672</v>
      </c>
      <c r="C19" s="6">
        <v>44625</v>
      </c>
      <c r="D19" s="37" t="s">
        <v>1488</v>
      </c>
      <c r="E19" s="5" t="s">
        <v>604</v>
      </c>
      <c r="F19" s="9" t="s">
        <v>604</v>
      </c>
      <c r="G19" s="6" t="s">
        <v>604</v>
      </c>
      <c r="H19" s="37" t="s">
        <v>604</v>
      </c>
      <c r="I19" s="9" t="s">
        <v>604</v>
      </c>
      <c r="J19" s="9" t="s">
        <v>1392</v>
      </c>
      <c r="K19" s="10"/>
      <c r="L19" s="36">
        <f t="shared" si="19"/>
        <v>0</v>
      </c>
      <c r="M19" s="36">
        <f t="shared" si="19"/>
        <v>0</v>
      </c>
      <c r="N19" s="9"/>
      <c r="O19" s="9"/>
      <c r="P19" s="37"/>
      <c r="Q19" s="68"/>
      <c r="R19" s="36" t="e">
        <f>K19/T19</f>
        <v>#DIV/0!</v>
      </c>
      <c r="S19" s="10" t="e">
        <f t="shared" si="14"/>
        <v>#DIV/0!</v>
      </c>
      <c r="T19" s="10">
        <f t="shared" si="18"/>
        <v>0</v>
      </c>
      <c r="U19" s="10"/>
      <c r="V19" s="10"/>
      <c r="W19" s="10"/>
      <c r="X19" s="10" t="e">
        <f t="shared" si="15"/>
        <v>#DIV/0!</v>
      </c>
      <c r="Y19" s="10" t="e">
        <f t="shared" si="16"/>
        <v>#DIV/0!</v>
      </c>
      <c r="Z19" s="6"/>
      <c r="AA19" s="6"/>
      <c r="AB19" s="6"/>
      <c r="AC19" s="9"/>
    </row>
    <row r="20" spans="1:29" ht="31.5" x14ac:dyDescent="0.25">
      <c r="A20" s="4" t="s">
        <v>1525</v>
      </c>
      <c r="B20" s="5" t="s">
        <v>1671</v>
      </c>
      <c r="C20" s="6">
        <v>44625</v>
      </c>
      <c r="D20" s="37" t="s">
        <v>1488</v>
      </c>
      <c r="E20" s="5"/>
      <c r="F20" s="9"/>
      <c r="G20" s="6">
        <v>44645</v>
      </c>
      <c r="H20" s="37" t="s">
        <v>2058</v>
      </c>
      <c r="I20" s="9" t="s">
        <v>585</v>
      </c>
      <c r="J20" s="9" t="s">
        <v>1432</v>
      </c>
      <c r="K20" s="10">
        <v>7853216.3600000003</v>
      </c>
      <c r="L20" s="36">
        <f t="shared" si="19"/>
        <v>7853216.3600000003</v>
      </c>
      <c r="M20" s="36">
        <f t="shared" si="19"/>
        <v>7853216.3600000003</v>
      </c>
      <c r="N20" s="9" t="s">
        <v>2052</v>
      </c>
      <c r="O20" s="9" t="s">
        <v>1711</v>
      </c>
      <c r="P20" s="37" t="s">
        <v>41</v>
      </c>
      <c r="Q20" s="68"/>
      <c r="R20" s="36">
        <f>K20/T20</f>
        <v>26.51</v>
      </c>
      <c r="S20" s="10">
        <f t="shared" si="14"/>
        <v>0</v>
      </c>
      <c r="T20" s="10">
        <f t="shared" si="18"/>
        <v>296236</v>
      </c>
      <c r="U20" s="10">
        <v>150000</v>
      </c>
      <c r="V20" s="10">
        <v>146236</v>
      </c>
      <c r="W20" s="10"/>
      <c r="X20" s="10" t="e">
        <f t="shared" si="15"/>
        <v>#DIV/0!</v>
      </c>
      <c r="Y20" s="10" t="e">
        <f t="shared" si="16"/>
        <v>#DIV/0!</v>
      </c>
      <c r="Z20" s="6">
        <v>44743</v>
      </c>
      <c r="AA20" s="6">
        <v>44805</v>
      </c>
      <c r="AB20" s="6"/>
      <c r="AC20" s="9" t="s">
        <v>66</v>
      </c>
    </row>
    <row r="21" spans="1:29" ht="63" x14ac:dyDescent="0.25">
      <c r="A21" s="4" t="s">
        <v>1522</v>
      </c>
      <c r="B21" s="5" t="s">
        <v>1670</v>
      </c>
      <c r="C21" s="6">
        <v>44625</v>
      </c>
      <c r="D21" s="37" t="s">
        <v>1488</v>
      </c>
      <c r="E21" s="5"/>
      <c r="F21" s="9"/>
      <c r="G21" s="6">
        <v>44645</v>
      </c>
      <c r="H21" s="37" t="s">
        <v>2053</v>
      </c>
      <c r="I21" s="9" t="s">
        <v>585</v>
      </c>
      <c r="J21" s="9" t="s">
        <v>1487</v>
      </c>
      <c r="K21" s="10">
        <v>114127200</v>
      </c>
      <c r="L21" s="36">
        <f t="shared" si="19"/>
        <v>114127200</v>
      </c>
      <c r="M21" s="36">
        <f t="shared" si="19"/>
        <v>114127200</v>
      </c>
      <c r="N21" s="9" t="s">
        <v>2059</v>
      </c>
      <c r="O21" s="9" t="s">
        <v>2060</v>
      </c>
      <c r="P21" s="37" t="s">
        <v>41</v>
      </c>
      <c r="Q21" s="68"/>
      <c r="R21" s="36">
        <f>K21/T21</f>
        <v>396</v>
      </c>
      <c r="S21" s="10">
        <f t="shared" si="14"/>
        <v>0</v>
      </c>
      <c r="T21" s="10">
        <f t="shared" si="18"/>
        <v>288200</v>
      </c>
      <c r="U21" s="10">
        <v>288200</v>
      </c>
      <c r="V21" s="10"/>
      <c r="W21" s="10"/>
      <c r="X21" s="10" t="e">
        <f t="shared" si="15"/>
        <v>#DIV/0!</v>
      </c>
      <c r="Y21" s="10" t="e">
        <f t="shared" si="16"/>
        <v>#DIV/0!</v>
      </c>
      <c r="Z21" s="6">
        <v>44743</v>
      </c>
      <c r="AA21" s="6"/>
      <c r="AB21" s="6"/>
      <c r="AC21" s="9" t="s">
        <v>66</v>
      </c>
    </row>
    <row r="22" spans="1:29" ht="78.75" x14ac:dyDescent="0.25">
      <c r="A22" s="4" t="s">
        <v>1524</v>
      </c>
      <c r="B22" s="5" t="s">
        <v>1669</v>
      </c>
      <c r="C22" s="6">
        <v>44625</v>
      </c>
      <c r="D22" s="37" t="s">
        <v>1488</v>
      </c>
      <c r="E22" s="5"/>
      <c r="F22" s="9"/>
      <c r="G22" s="6">
        <v>44645</v>
      </c>
      <c r="H22" s="37" t="s">
        <v>2056</v>
      </c>
      <c r="I22" s="9" t="s">
        <v>585</v>
      </c>
      <c r="J22" s="9" t="s">
        <v>1431</v>
      </c>
      <c r="K22" s="10">
        <v>76136016.950000003</v>
      </c>
      <c r="L22" s="36">
        <f t="shared" si="19"/>
        <v>76136016.950000003</v>
      </c>
      <c r="M22" s="36">
        <f t="shared" si="19"/>
        <v>76136016.950000003</v>
      </c>
      <c r="N22" s="9" t="s">
        <v>2061</v>
      </c>
      <c r="O22" s="9" t="s">
        <v>653</v>
      </c>
      <c r="P22" s="37" t="s">
        <v>33</v>
      </c>
      <c r="Q22" s="68"/>
      <c r="R22" s="36">
        <f>K22/T22</f>
        <v>69.650000000000006</v>
      </c>
      <c r="S22" s="10">
        <f t="shared" si="14"/>
        <v>0</v>
      </c>
      <c r="T22" s="10">
        <f t="shared" si="18"/>
        <v>1093123</v>
      </c>
      <c r="U22" s="10">
        <v>550000</v>
      </c>
      <c r="V22" s="10">
        <v>543123</v>
      </c>
      <c r="W22" s="10"/>
      <c r="X22" s="10" t="e">
        <f t="shared" si="15"/>
        <v>#DIV/0!</v>
      </c>
      <c r="Y22" s="10" t="e">
        <f t="shared" si="16"/>
        <v>#DIV/0!</v>
      </c>
      <c r="Z22" s="6">
        <v>44743</v>
      </c>
      <c r="AA22" s="6">
        <v>44805</v>
      </c>
      <c r="AB22" s="6"/>
      <c r="AC22" s="9" t="s">
        <v>66</v>
      </c>
    </row>
    <row r="23" spans="1:29" ht="110.25" x14ac:dyDescent="0.25">
      <c r="A23" s="4" t="s">
        <v>1523</v>
      </c>
      <c r="B23" s="5" t="s">
        <v>1656</v>
      </c>
      <c r="C23" s="6">
        <v>44625</v>
      </c>
      <c r="D23" s="37" t="s">
        <v>1488</v>
      </c>
      <c r="E23" s="5"/>
      <c r="F23" s="9"/>
      <c r="G23" s="6">
        <v>44645</v>
      </c>
      <c r="H23" s="37" t="s">
        <v>2057</v>
      </c>
      <c r="I23" s="9" t="s">
        <v>585</v>
      </c>
      <c r="J23" s="9" t="s">
        <v>1430</v>
      </c>
      <c r="K23" s="10">
        <v>105892851.12</v>
      </c>
      <c r="L23" s="36">
        <f t="shared" si="19"/>
        <v>105892851.12</v>
      </c>
      <c r="M23" s="36">
        <f t="shared" si="19"/>
        <v>105892851.12</v>
      </c>
      <c r="N23" s="9" t="s">
        <v>2044</v>
      </c>
      <c r="O23" s="9" t="s">
        <v>653</v>
      </c>
      <c r="P23" s="37" t="s">
        <v>41</v>
      </c>
      <c r="Q23" s="68"/>
      <c r="R23" s="36">
        <f>K23/T23</f>
        <v>83.58</v>
      </c>
      <c r="S23" s="10">
        <f t="shared" si="14"/>
        <v>0</v>
      </c>
      <c r="T23" s="10">
        <f t="shared" si="18"/>
        <v>1266964</v>
      </c>
      <c r="U23" s="10">
        <v>700000</v>
      </c>
      <c r="V23" s="10">
        <v>566964</v>
      </c>
      <c r="W23" s="10"/>
      <c r="X23" s="10" t="e">
        <f t="shared" si="15"/>
        <v>#DIV/0!</v>
      </c>
      <c r="Y23" s="10" t="e">
        <f t="shared" si="16"/>
        <v>#DIV/0!</v>
      </c>
      <c r="Z23" s="6">
        <v>44743</v>
      </c>
      <c r="AA23" s="6">
        <v>44805</v>
      </c>
      <c r="AB23" s="6"/>
      <c r="AC23" s="9" t="s">
        <v>66</v>
      </c>
    </row>
    <row r="24" spans="1:29" ht="31.5" x14ac:dyDescent="0.25">
      <c r="A24" s="4" t="s">
        <v>1695</v>
      </c>
      <c r="B24" s="5" t="s">
        <v>1668</v>
      </c>
      <c r="C24" s="6">
        <v>44625</v>
      </c>
      <c r="D24" s="37" t="s">
        <v>1488</v>
      </c>
      <c r="E24" s="5" t="s">
        <v>604</v>
      </c>
      <c r="F24" s="9" t="s">
        <v>604</v>
      </c>
      <c r="G24" s="6" t="s">
        <v>604</v>
      </c>
      <c r="H24" s="37" t="s">
        <v>604</v>
      </c>
      <c r="I24" s="9" t="s">
        <v>604</v>
      </c>
      <c r="J24" s="9" t="s">
        <v>1308</v>
      </c>
      <c r="K24" s="10"/>
      <c r="L24" s="36">
        <f t="shared" si="19"/>
        <v>0</v>
      </c>
      <c r="M24" s="36">
        <f t="shared" si="19"/>
        <v>0</v>
      </c>
      <c r="N24" s="9"/>
      <c r="O24" s="9"/>
      <c r="P24" s="37"/>
      <c r="Q24" s="68"/>
      <c r="R24" s="36" t="e">
        <f>K24/T24</f>
        <v>#DIV/0!</v>
      </c>
      <c r="S24" s="10" t="e">
        <f t="shared" si="14"/>
        <v>#DIV/0!</v>
      </c>
      <c r="T24" s="10">
        <f t="shared" si="18"/>
        <v>0</v>
      </c>
      <c r="U24" s="10"/>
      <c r="V24" s="10"/>
      <c r="W24" s="10"/>
      <c r="X24" s="10" t="e">
        <f t="shared" si="15"/>
        <v>#DIV/0!</v>
      </c>
      <c r="Y24" s="10" t="e">
        <f t="shared" si="16"/>
        <v>#DIV/0!</v>
      </c>
      <c r="Z24" s="6"/>
      <c r="AA24" s="6"/>
      <c r="AB24" s="6"/>
      <c r="AC24" s="9"/>
    </row>
    <row r="25" spans="1:29" ht="75" x14ac:dyDescent="0.25">
      <c r="A25" s="4" t="s">
        <v>1691</v>
      </c>
      <c r="B25" s="5" t="s">
        <v>1663</v>
      </c>
      <c r="C25" s="6">
        <v>44629</v>
      </c>
      <c r="D25" s="37" t="s">
        <v>1488</v>
      </c>
      <c r="E25" s="5"/>
      <c r="F25" s="8" t="s">
        <v>2227</v>
      </c>
      <c r="G25" s="6">
        <v>44652</v>
      </c>
      <c r="H25" s="37" t="s">
        <v>2228</v>
      </c>
      <c r="I25" s="9" t="s">
        <v>1252</v>
      </c>
      <c r="J25" s="9" t="s">
        <v>1484</v>
      </c>
      <c r="K25" s="10">
        <v>12258811.35</v>
      </c>
      <c r="L25" s="36">
        <f t="shared" ref="L25:M32" si="20">K25</f>
        <v>12258811.35</v>
      </c>
      <c r="M25" s="36">
        <f t="shared" si="20"/>
        <v>12258811.35</v>
      </c>
      <c r="N25" s="9" t="s">
        <v>2238</v>
      </c>
      <c r="O25" s="9" t="s">
        <v>2239</v>
      </c>
      <c r="P25" s="37" t="s">
        <v>770</v>
      </c>
      <c r="Q25" s="68"/>
      <c r="R25" s="36">
        <f>K25/T25</f>
        <v>134.13</v>
      </c>
      <c r="S25" s="10">
        <f t="shared" ref="S25:S45" si="21">R25*Q25</f>
        <v>0</v>
      </c>
      <c r="T25" s="10">
        <f t="shared" si="18"/>
        <v>91395</v>
      </c>
      <c r="U25" s="10">
        <v>26400</v>
      </c>
      <c r="V25" s="10">
        <v>64995</v>
      </c>
      <c r="W25" s="10"/>
      <c r="X25" s="10" t="e">
        <f t="shared" ref="X25:X45" si="22">T25/Q25</f>
        <v>#DIV/0!</v>
      </c>
      <c r="Y25" s="10" t="e">
        <f t="shared" ref="Y25:Y45" si="23">_xlfn.CEILING.MATH(X25)</f>
        <v>#DIV/0!</v>
      </c>
      <c r="Z25" s="6">
        <v>44743</v>
      </c>
      <c r="AA25" s="6">
        <v>44835</v>
      </c>
      <c r="AB25" s="6"/>
      <c r="AC25" s="9" t="s">
        <v>66</v>
      </c>
    </row>
    <row r="26" spans="1:29" ht="126" x14ac:dyDescent="0.25">
      <c r="A26" s="4" t="s">
        <v>1690</v>
      </c>
      <c r="B26" s="5" t="s">
        <v>1662</v>
      </c>
      <c r="C26" s="6">
        <v>44629</v>
      </c>
      <c r="D26" s="37" t="s">
        <v>1488</v>
      </c>
      <c r="E26" s="5" t="s">
        <v>604</v>
      </c>
      <c r="F26" s="9" t="s">
        <v>604</v>
      </c>
      <c r="G26" s="6" t="s">
        <v>604</v>
      </c>
      <c r="H26" s="37" t="s">
        <v>604</v>
      </c>
      <c r="I26" s="9" t="s">
        <v>604</v>
      </c>
      <c r="J26" s="9" t="s">
        <v>1482</v>
      </c>
      <c r="K26" s="10"/>
      <c r="L26" s="36">
        <f t="shared" si="20"/>
        <v>0</v>
      </c>
      <c r="M26" s="36">
        <f t="shared" si="20"/>
        <v>0</v>
      </c>
      <c r="N26" s="9"/>
      <c r="O26" s="9"/>
      <c r="P26" s="37"/>
      <c r="Q26" s="68"/>
      <c r="R26" s="36" t="e">
        <f>K26/T26</f>
        <v>#DIV/0!</v>
      </c>
      <c r="S26" s="10" t="e">
        <f t="shared" si="21"/>
        <v>#DIV/0!</v>
      </c>
      <c r="T26" s="10">
        <f t="shared" si="18"/>
        <v>0</v>
      </c>
      <c r="U26" s="10"/>
      <c r="V26" s="10"/>
      <c r="W26" s="10"/>
      <c r="X26" s="10" t="e">
        <f t="shared" si="22"/>
        <v>#DIV/0!</v>
      </c>
      <c r="Y26" s="10" t="e">
        <f t="shared" si="23"/>
        <v>#DIV/0!</v>
      </c>
      <c r="Z26" s="6"/>
      <c r="AA26" s="6"/>
      <c r="AB26" s="6"/>
      <c r="AC26" s="9"/>
    </row>
    <row r="27" spans="1:29" ht="189" x14ac:dyDescent="0.25">
      <c r="A27" s="4" t="s">
        <v>1688</v>
      </c>
      <c r="B27" s="5" t="s">
        <v>1660</v>
      </c>
      <c r="C27" s="6">
        <v>44629</v>
      </c>
      <c r="D27" s="37" t="s">
        <v>1488</v>
      </c>
      <c r="E27" s="5"/>
      <c r="F27" s="8" t="s">
        <v>2240</v>
      </c>
      <c r="G27" s="6">
        <v>44652</v>
      </c>
      <c r="H27" s="5" t="s">
        <v>2241</v>
      </c>
      <c r="I27" s="9" t="s">
        <v>1530</v>
      </c>
      <c r="J27" s="9" t="s">
        <v>1429</v>
      </c>
      <c r="K27" s="10">
        <v>53021375.68</v>
      </c>
      <c r="L27" s="36">
        <f t="shared" si="20"/>
        <v>53021375.68</v>
      </c>
      <c r="M27" s="36">
        <f t="shared" si="20"/>
        <v>53021375.68</v>
      </c>
      <c r="N27" s="9" t="s">
        <v>2244</v>
      </c>
      <c r="O27" s="9" t="s">
        <v>2243</v>
      </c>
      <c r="P27" s="37" t="s">
        <v>41</v>
      </c>
      <c r="Q27" s="68"/>
      <c r="R27" s="36">
        <f>K27/T27</f>
        <v>298.49</v>
      </c>
      <c r="S27" s="10">
        <f t="shared" si="21"/>
        <v>0</v>
      </c>
      <c r="T27" s="10">
        <f t="shared" si="18"/>
        <v>177632</v>
      </c>
      <c r="U27" s="10">
        <v>89000</v>
      </c>
      <c r="V27" s="10">
        <v>88632</v>
      </c>
      <c r="W27" s="10"/>
      <c r="X27" s="10" t="e">
        <f t="shared" si="22"/>
        <v>#DIV/0!</v>
      </c>
      <c r="Y27" s="10" t="e">
        <f t="shared" si="23"/>
        <v>#DIV/0!</v>
      </c>
      <c r="Z27" s="6">
        <v>44743</v>
      </c>
      <c r="AA27" s="6">
        <v>44805</v>
      </c>
      <c r="AB27" s="6"/>
      <c r="AC27" s="9" t="s">
        <v>66</v>
      </c>
    </row>
    <row r="28" spans="1:29" ht="78.75" x14ac:dyDescent="0.25">
      <c r="A28" s="4" t="s">
        <v>1686</v>
      </c>
      <c r="B28" s="5" t="s">
        <v>1659</v>
      </c>
      <c r="C28" s="6">
        <v>44629</v>
      </c>
      <c r="D28" s="37" t="s">
        <v>1488</v>
      </c>
      <c r="E28" s="5"/>
      <c r="F28" s="8" t="s">
        <v>2275</v>
      </c>
      <c r="G28" s="6">
        <v>44655</v>
      </c>
      <c r="H28" s="37" t="s">
        <v>2278</v>
      </c>
      <c r="I28" s="9" t="s">
        <v>2250</v>
      </c>
      <c r="J28" s="9" t="s">
        <v>1495</v>
      </c>
      <c r="K28" s="10">
        <v>8533000.3200000003</v>
      </c>
      <c r="L28" s="36">
        <f t="shared" si="20"/>
        <v>8533000.3200000003</v>
      </c>
      <c r="M28" s="36">
        <f t="shared" si="20"/>
        <v>8533000.3200000003</v>
      </c>
      <c r="N28" s="9" t="s">
        <v>2279</v>
      </c>
      <c r="O28" s="9" t="s">
        <v>2280</v>
      </c>
      <c r="P28" s="37" t="s">
        <v>770</v>
      </c>
      <c r="Q28" s="68"/>
      <c r="R28" s="36">
        <f>K28/T28</f>
        <v>93.86</v>
      </c>
      <c r="S28" s="10">
        <f t="shared" si="21"/>
        <v>0</v>
      </c>
      <c r="T28" s="10">
        <f t="shared" si="18"/>
        <v>90912</v>
      </c>
      <c r="U28" s="10">
        <v>90912</v>
      </c>
      <c r="V28" s="10"/>
      <c r="W28" s="10"/>
      <c r="X28" s="10" t="e">
        <f t="shared" si="22"/>
        <v>#DIV/0!</v>
      </c>
      <c r="Y28" s="10" t="e">
        <f t="shared" si="23"/>
        <v>#DIV/0!</v>
      </c>
      <c r="Z28" s="6">
        <v>44743</v>
      </c>
      <c r="AA28" s="6"/>
      <c r="AB28" s="6"/>
      <c r="AC28" s="9" t="s">
        <v>66</v>
      </c>
    </row>
    <row r="29" spans="1:29" ht="126" x14ac:dyDescent="0.25">
      <c r="A29" s="4" t="s">
        <v>1685</v>
      </c>
      <c r="B29" s="5" t="s">
        <v>1658</v>
      </c>
      <c r="C29" s="6">
        <v>44629</v>
      </c>
      <c r="D29" s="37" t="s">
        <v>1488</v>
      </c>
      <c r="E29" s="5"/>
      <c r="F29" s="8" t="s">
        <v>2245</v>
      </c>
      <c r="G29" s="6">
        <v>44652</v>
      </c>
      <c r="H29" s="37" t="s">
        <v>2242</v>
      </c>
      <c r="I29" s="9" t="s">
        <v>1530</v>
      </c>
      <c r="J29" s="9" t="s">
        <v>1481</v>
      </c>
      <c r="K29" s="10">
        <v>58225539.009999998</v>
      </c>
      <c r="L29" s="36">
        <f t="shared" si="20"/>
        <v>58225539.009999998</v>
      </c>
      <c r="M29" s="36">
        <f t="shared" si="20"/>
        <v>58225539.009999998</v>
      </c>
      <c r="N29" s="9" t="s">
        <v>2247</v>
      </c>
      <c r="O29" s="9" t="s">
        <v>2248</v>
      </c>
      <c r="P29" s="37" t="s">
        <v>41</v>
      </c>
      <c r="Q29" s="68"/>
      <c r="R29" s="36">
        <f>K29/T29</f>
        <v>397.99</v>
      </c>
      <c r="S29" s="10">
        <f t="shared" si="21"/>
        <v>0</v>
      </c>
      <c r="T29" s="10">
        <f t="shared" si="18"/>
        <v>146299</v>
      </c>
      <c r="U29" s="10">
        <v>75000</v>
      </c>
      <c r="V29" s="10">
        <v>71299</v>
      </c>
      <c r="W29" s="10"/>
      <c r="X29" s="10" t="e">
        <f t="shared" si="22"/>
        <v>#DIV/0!</v>
      </c>
      <c r="Y29" s="10" t="e">
        <f t="shared" si="23"/>
        <v>#DIV/0!</v>
      </c>
      <c r="Z29" s="6">
        <v>44743</v>
      </c>
      <c r="AA29" s="6">
        <v>44805</v>
      </c>
      <c r="AB29" s="6"/>
      <c r="AC29" s="9" t="s">
        <v>66</v>
      </c>
    </row>
    <row r="30" spans="1:29" ht="94.5" x14ac:dyDescent="0.25">
      <c r="A30" s="4" t="s">
        <v>1683</v>
      </c>
      <c r="B30" s="5" t="s">
        <v>1657</v>
      </c>
      <c r="C30" s="6">
        <v>44629</v>
      </c>
      <c r="D30" s="37" t="s">
        <v>1488</v>
      </c>
      <c r="E30" s="5" t="s">
        <v>604</v>
      </c>
      <c r="F30" s="9" t="s">
        <v>604</v>
      </c>
      <c r="G30" s="6" t="s">
        <v>604</v>
      </c>
      <c r="H30" s="37" t="s">
        <v>604</v>
      </c>
      <c r="I30" s="9" t="s">
        <v>604</v>
      </c>
      <c r="J30" s="9" t="s">
        <v>1391</v>
      </c>
      <c r="K30" s="10" t="s">
        <v>604</v>
      </c>
      <c r="L30" s="36" t="str">
        <f t="shared" si="20"/>
        <v>нет заявок</v>
      </c>
      <c r="M30" s="36" t="str">
        <f t="shared" si="20"/>
        <v>нет заявок</v>
      </c>
      <c r="N30" s="9"/>
      <c r="O30" s="9"/>
      <c r="P30" s="37"/>
      <c r="Q30" s="68"/>
      <c r="R30" s="36" t="e">
        <f>K30/T30</f>
        <v>#VALUE!</v>
      </c>
      <c r="S30" s="10" t="e">
        <f t="shared" si="21"/>
        <v>#VALUE!</v>
      </c>
      <c r="T30" s="10">
        <f t="shared" si="18"/>
        <v>0</v>
      </c>
      <c r="U30" s="10"/>
      <c r="V30" s="10"/>
      <c r="W30" s="10"/>
      <c r="X30" s="10" t="e">
        <f t="shared" si="22"/>
        <v>#DIV/0!</v>
      </c>
      <c r="Y30" s="10" t="e">
        <f t="shared" si="23"/>
        <v>#DIV/0!</v>
      </c>
      <c r="Z30" s="6"/>
      <c r="AA30" s="6"/>
      <c r="AB30" s="6"/>
      <c r="AC30" s="9"/>
    </row>
    <row r="31" spans="1:29" ht="220.5" x14ac:dyDescent="0.25">
      <c r="A31" s="4" t="s">
        <v>1682</v>
      </c>
      <c r="B31" s="5" t="s">
        <v>1599</v>
      </c>
      <c r="C31" s="6">
        <v>44629</v>
      </c>
      <c r="D31" s="37" t="s">
        <v>1488</v>
      </c>
      <c r="E31" s="5"/>
      <c r="F31" s="8" t="s">
        <v>2249</v>
      </c>
      <c r="G31" s="6">
        <v>44652</v>
      </c>
      <c r="H31" s="37" t="s">
        <v>2246</v>
      </c>
      <c r="I31" s="9" t="s">
        <v>2250</v>
      </c>
      <c r="J31" s="9" t="s">
        <v>1483</v>
      </c>
      <c r="K31" s="10">
        <v>179630600</v>
      </c>
      <c r="L31" s="36">
        <f t="shared" si="20"/>
        <v>179630600</v>
      </c>
      <c r="M31" s="36">
        <f t="shared" si="20"/>
        <v>179630600</v>
      </c>
      <c r="N31" s="9" t="s">
        <v>2251</v>
      </c>
      <c r="O31" s="9" t="s">
        <v>2252</v>
      </c>
      <c r="P31" s="37" t="s">
        <v>41</v>
      </c>
      <c r="Q31" s="68"/>
      <c r="R31" s="36">
        <f>K31/T31</f>
        <v>200</v>
      </c>
      <c r="S31" s="10">
        <f t="shared" si="21"/>
        <v>0</v>
      </c>
      <c r="T31" s="10">
        <f t="shared" si="18"/>
        <v>898153</v>
      </c>
      <c r="U31" s="10">
        <v>450000</v>
      </c>
      <c r="V31" s="10">
        <v>448153</v>
      </c>
      <c r="W31" s="10"/>
      <c r="X31" s="10" t="e">
        <f t="shared" si="22"/>
        <v>#DIV/0!</v>
      </c>
      <c r="Y31" s="10" t="e">
        <f t="shared" si="23"/>
        <v>#DIV/0!</v>
      </c>
      <c r="Z31" s="6">
        <v>44743</v>
      </c>
      <c r="AA31" s="6">
        <v>44805</v>
      </c>
      <c r="AB31" s="6"/>
      <c r="AC31" s="9" t="s">
        <v>66</v>
      </c>
    </row>
    <row r="32" spans="1:29" ht="31.5" x14ac:dyDescent="0.25">
      <c r="A32" s="4" t="s">
        <v>1681</v>
      </c>
      <c r="B32" s="5" t="s">
        <v>1653</v>
      </c>
      <c r="C32" s="6">
        <v>44630</v>
      </c>
      <c r="D32" s="37" t="s">
        <v>1488</v>
      </c>
      <c r="E32" s="5" t="s">
        <v>604</v>
      </c>
      <c r="F32" s="9" t="s">
        <v>604</v>
      </c>
      <c r="G32" s="6" t="s">
        <v>604</v>
      </c>
      <c r="H32" s="37" t="s">
        <v>604</v>
      </c>
      <c r="I32" s="9" t="s">
        <v>604</v>
      </c>
      <c r="J32" s="9" t="s">
        <v>1486</v>
      </c>
      <c r="K32" s="10"/>
      <c r="L32" s="36">
        <f t="shared" si="20"/>
        <v>0</v>
      </c>
      <c r="M32" s="36">
        <f t="shared" si="20"/>
        <v>0</v>
      </c>
      <c r="N32" s="9"/>
      <c r="O32" s="9"/>
      <c r="P32" s="37"/>
      <c r="Q32" s="68"/>
      <c r="R32" s="36">
        <f>K32/T32</f>
        <v>0</v>
      </c>
      <c r="S32" s="10">
        <f t="shared" si="21"/>
        <v>0</v>
      </c>
      <c r="T32" s="10">
        <f t="shared" si="18"/>
        <v>20908313</v>
      </c>
      <c r="U32" s="10">
        <v>20908313</v>
      </c>
      <c r="V32" s="10"/>
      <c r="W32" s="10"/>
      <c r="X32" s="10" t="e">
        <f t="shared" si="22"/>
        <v>#DIV/0!</v>
      </c>
      <c r="Y32" s="10" t="e">
        <f t="shared" si="23"/>
        <v>#DIV/0!</v>
      </c>
      <c r="Z32" s="6"/>
      <c r="AA32" s="6"/>
      <c r="AB32" s="6"/>
      <c r="AC32" s="9"/>
    </row>
    <row r="33" spans="1:29" ht="283.5" x14ac:dyDescent="0.25">
      <c r="A33" s="4" t="s">
        <v>1699</v>
      </c>
      <c r="B33" s="5" t="s">
        <v>1700</v>
      </c>
      <c r="C33" s="6">
        <v>44630</v>
      </c>
      <c r="D33" s="37" t="s">
        <v>1488</v>
      </c>
      <c r="E33" s="5"/>
      <c r="F33" s="8" t="s">
        <v>2322</v>
      </c>
      <c r="G33" s="6">
        <v>44659</v>
      </c>
      <c r="H33" s="5" t="s">
        <v>2323</v>
      </c>
      <c r="I33" s="9" t="s">
        <v>585</v>
      </c>
      <c r="J33" s="9" t="s">
        <v>1527</v>
      </c>
      <c r="K33" s="10">
        <v>497994000</v>
      </c>
      <c r="L33" s="36">
        <f t="shared" ref="L33:M36" si="24">K33</f>
        <v>497994000</v>
      </c>
      <c r="M33" s="36">
        <f t="shared" si="24"/>
        <v>497994000</v>
      </c>
      <c r="N33" s="9" t="s">
        <v>2313</v>
      </c>
      <c r="O33" s="9" t="s">
        <v>2314</v>
      </c>
      <c r="P33" s="37" t="s">
        <v>41</v>
      </c>
      <c r="Q33" s="68"/>
      <c r="R33" s="36">
        <f>K33/T33</f>
        <v>600</v>
      </c>
      <c r="S33" s="10">
        <f t="shared" si="21"/>
        <v>0</v>
      </c>
      <c r="T33" s="10">
        <f t="shared" ref="T33:T48" si="25">U33+V33+W33</f>
        <v>829990</v>
      </c>
      <c r="U33" s="10">
        <v>420000</v>
      </c>
      <c r="V33" s="10">
        <v>409990</v>
      </c>
      <c r="W33" s="10"/>
      <c r="X33" s="10" t="e">
        <f t="shared" si="22"/>
        <v>#DIV/0!</v>
      </c>
      <c r="Y33" s="10" t="e">
        <f t="shared" si="23"/>
        <v>#DIV/0!</v>
      </c>
      <c r="Z33" s="6">
        <v>44682</v>
      </c>
      <c r="AA33" s="6">
        <v>44805</v>
      </c>
      <c r="AB33" s="6"/>
      <c r="AC33" s="9" t="s">
        <v>66</v>
      </c>
    </row>
    <row r="34" spans="1:29" ht="75" x14ac:dyDescent="0.25">
      <c r="A34" s="4" t="s">
        <v>2116</v>
      </c>
      <c r="B34" s="5" t="s">
        <v>2115</v>
      </c>
      <c r="C34" s="6">
        <v>44631</v>
      </c>
      <c r="D34" s="37" t="s">
        <v>1488</v>
      </c>
      <c r="E34" s="5"/>
      <c r="F34" s="8" t="s">
        <v>2258</v>
      </c>
      <c r="G34" s="6">
        <v>44652</v>
      </c>
      <c r="H34" s="37" t="s">
        <v>2259</v>
      </c>
      <c r="I34" s="9" t="s">
        <v>1558</v>
      </c>
      <c r="J34" s="9" t="s">
        <v>1006</v>
      </c>
      <c r="K34" s="10">
        <v>6319656.7000000002</v>
      </c>
      <c r="L34" s="36">
        <f t="shared" si="24"/>
        <v>6319656.7000000002</v>
      </c>
      <c r="M34" s="36">
        <f t="shared" si="24"/>
        <v>6319656.7000000002</v>
      </c>
      <c r="N34" s="9" t="s">
        <v>2263</v>
      </c>
      <c r="O34" s="9" t="s">
        <v>2262</v>
      </c>
      <c r="P34" s="37" t="s">
        <v>41</v>
      </c>
      <c r="Q34" s="68"/>
      <c r="R34" s="36">
        <f>K34/T34</f>
        <v>16.3</v>
      </c>
      <c r="S34" s="10">
        <f t="shared" si="21"/>
        <v>0</v>
      </c>
      <c r="T34" s="10">
        <f t="shared" si="25"/>
        <v>387709</v>
      </c>
      <c r="U34" s="10">
        <v>387709</v>
      </c>
      <c r="V34" s="10"/>
      <c r="W34" s="10"/>
      <c r="X34" s="10" t="e">
        <f t="shared" si="22"/>
        <v>#DIV/0!</v>
      </c>
      <c r="Y34" s="10" t="e">
        <f t="shared" si="23"/>
        <v>#DIV/0!</v>
      </c>
      <c r="Z34" s="6">
        <v>44774</v>
      </c>
      <c r="AA34" s="6"/>
      <c r="AB34" s="6"/>
      <c r="AC34" s="9" t="s">
        <v>66</v>
      </c>
    </row>
    <row r="35" spans="1:29" ht="157.5" x14ac:dyDescent="0.25">
      <c r="A35" s="4" t="s">
        <v>2118</v>
      </c>
      <c r="B35" s="5" t="s">
        <v>2117</v>
      </c>
      <c r="C35" s="6">
        <v>44631</v>
      </c>
      <c r="D35" s="37" t="s">
        <v>1488</v>
      </c>
      <c r="E35" s="5"/>
      <c r="F35" s="8" t="s">
        <v>2264</v>
      </c>
      <c r="G35" s="6">
        <v>44652</v>
      </c>
      <c r="H35" s="37" t="s">
        <v>2260</v>
      </c>
      <c r="I35" s="9" t="s">
        <v>2250</v>
      </c>
      <c r="J35" s="9" t="s">
        <v>1480</v>
      </c>
      <c r="K35" s="10">
        <v>37766643.079999998</v>
      </c>
      <c r="L35" s="36">
        <f t="shared" si="24"/>
        <v>37766643.079999998</v>
      </c>
      <c r="M35" s="36">
        <f t="shared" si="24"/>
        <v>37766643.079999998</v>
      </c>
      <c r="N35" s="9" t="s">
        <v>2265</v>
      </c>
      <c r="O35" s="9" t="s">
        <v>2266</v>
      </c>
      <c r="P35" s="37" t="s">
        <v>41</v>
      </c>
      <c r="Q35" s="68"/>
      <c r="R35" s="36">
        <f>K35/T35</f>
        <v>22.779999999999998</v>
      </c>
      <c r="S35" s="10">
        <f t="shared" si="21"/>
        <v>0</v>
      </c>
      <c r="T35" s="10">
        <f t="shared" si="25"/>
        <v>1657886</v>
      </c>
      <c r="U35" s="10">
        <v>830000</v>
      </c>
      <c r="V35" s="10">
        <v>827886</v>
      </c>
      <c r="W35" s="10"/>
      <c r="X35" s="10" t="e">
        <f t="shared" si="22"/>
        <v>#DIV/0!</v>
      </c>
      <c r="Y35" s="10" t="e">
        <f t="shared" si="23"/>
        <v>#DIV/0!</v>
      </c>
      <c r="Z35" s="6">
        <v>44743</v>
      </c>
      <c r="AA35" s="6">
        <v>44805</v>
      </c>
      <c r="AB35" s="6"/>
      <c r="AC35" s="9" t="s">
        <v>66</v>
      </c>
    </row>
    <row r="36" spans="1:29" ht="267.75" x14ac:dyDescent="0.25">
      <c r="A36" s="4" t="s">
        <v>2137</v>
      </c>
      <c r="B36" s="5" t="s">
        <v>2136</v>
      </c>
      <c r="C36" s="6">
        <v>44634</v>
      </c>
      <c r="D36" s="37" t="s">
        <v>1488</v>
      </c>
      <c r="E36" s="5" t="s">
        <v>604</v>
      </c>
      <c r="F36" s="9" t="s">
        <v>604</v>
      </c>
      <c r="G36" s="6" t="s">
        <v>604</v>
      </c>
      <c r="H36" s="37" t="s">
        <v>604</v>
      </c>
      <c r="I36" s="9" t="s">
        <v>604</v>
      </c>
      <c r="J36" s="9" t="s">
        <v>1547</v>
      </c>
      <c r="K36" s="10"/>
      <c r="L36" s="36">
        <f t="shared" si="24"/>
        <v>0</v>
      </c>
      <c r="M36" s="36">
        <f t="shared" si="24"/>
        <v>0</v>
      </c>
      <c r="N36" s="9"/>
      <c r="O36" s="9"/>
      <c r="P36" s="37"/>
      <c r="Q36" s="68"/>
      <c r="R36" s="36" t="e">
        <f>K36/T36</f>
        <v>#DIV/0!</v>
      </c>
      <c r="S36" s="10" t="e">
        <f t="shared" si="21"/>
        <v>#DIV/0!</v>
      </c>
      <c r="T36" s="10">
        <f t="shared" si="25"/>
        <v>0</v>
      </c>
      <c r="U36" s="10"/>
      <c r="V36" s="10"/>
      <c r="W36" s="10"/>
      <c r="X36" s="10" t="e">
        <f t="shared" si="22"/>
        <v>#DIV/0!</v>
      </c>
      <c r="Y36" s="10" t="e">
        <f t="shared" si="23"/>
        <v>#DIV/0!</v>
      </c>
      <c r="Z36" s="6"/>
      <c r="AA36" s="6"/>
      <c r="AB36" s="6"/>
      <c r="AC36" s="9"/>
    </row>
    <row r="37" spans="1:29" ht="75" x14ac:dyDescent="0.25">
      <c r="A37" s="4" t="s">
        <v>2143</v>
      </c>
      <c r="B37" s="5" t="s">
        <v>2142</v>
      </c>
      <c r="C37" s="6">
        <v>44637</v>
      </c>
      <c r="D37" s="37" t="s">
        <v>1488</v>
      </c>
      <c r="E37" s="5"/>
      <c r="F37" s="8" t="s">
        <v>2308</v>
      </c>
      <c r="G37" s="6">
        <v>44656</v>
      </c>
      <c r="H37" s="5" t="s">
        <v>2309</v>
      </c>
      <c r="I37" s="9" t="s">
        <v>72</v>
      </c>
      <c r="J37" s="9" t="s">
        <v>1764</v>
      </c>
      <c r="K37" s="10">
        <v>57053325.359999999</v>
      </c>
      <c r="L37" s="36">
        <f t="shared" ref="L37:M42" si="26">K37</f>
        <v>57053325.359999999</v>
      </c>
      <c r="M37" s="36">
        <f t="shared" si="26"/>
        <v>57053325.359999999</v>
      </c>
      <c r="N37" s="9" t="s">
        <v>2310</v>
      </c>
      <c r="O37" s="9" t="s">
        <v>631</v>
      </c>
      <c r="P37" s="37" t="s">
        <v>41</v>
      </c>
      <c r="Q37" s="68"/>
      <c r="R37" s="36">
        <f>K37/T37</f>
        <v>144.66</v>
      </c>
      <c r="S37" s="10">
        <f t="shared" si="21"/>
        <v>0</v>
      </c>
      <c r="T37" s="10">
        <f t="shared" si="25"/>
        <v>394396</v>
      </c>
      <c r="U37" s="10">
        <v>177456</v>
      </c>
      <c r="V37" s="10">
        <v>216940</v>
      </c>
      <c r="W37" s="10"/>
      <c r="X37" s="10" t="e">
        <f t="shared" si="22"/>
        <v>#DIV/0!</v>
      </c>
      <c r="Y37" s="10" t="e">
        <f t="shared" si="23"/>
        <v>#DIV/0!</v>
      </c>
      <c r="Z37" s="6">
        <v>44666</v>
      </c>
      <c r="AA37" s="6">
        <v>44743</v>
      </c>
      <c r="AB37" s="6"/>
      <c r="AC37" s="9" t="s">
        <v>66</v>
      </c>
    </row>
    <row r="38" spans="1:29" ht="75" x14ac:dyDescent="0.25">
      <c r="A38" s="4" t="s">
        <v>2092</v>
      </c>
      <c r="B38" s="5" t="s">
        <v>2091</v>
      </c>
      <c r="C38" s="6">
        <v>44638</v>
      </c>
      <c r="D38" s="37" t="s">
        <v>1488</v>
      </c>
      <c r="E38" s="5"/>
      <c r="F38" s="8" t="s">
        <v>2327</v>
      </c>
      <c r="G38" s="6">
        <v>44659</v>
      </c>
      <c r="H38" s="37" t="s">
        <v>2326</v>
      </c>
      <c r="I38" s="9" t="s">
        <v>2328</v>
      </c>
      <c r="J38" s="9" t="s">
        <v>2090</v>
      </c>
      <c r="K38" s="10">
        <v>21794439.620000001</v>
      </c>
      <c r="L38" s="36">
        <f t="shared" si="26"/>
        <v>21794439.620000001</v>
      </c>
      <c r="M38" s="36">
        <f t="shared" si="26"/>
        <v>21794439.620000001</v>
      </c>
      <c r="N38" s="9" t="s">
        <v>2329</v>
      </c>
      <c r="O38" s="9" t="s">
        <v>631</v>
      </c>
      <c r="P38" s="37"/>
      <c r="Q38" s="68"/>
      <c r="R38" s="36">
        <f>K38/T38</f>
        <v>6.1400000000000006</v>
      </c>
      <c r="S38" s="10">
        <f t="shared" si="21"/>
        <v>0</v>
      </c>
      <c r="T38" s="10">
        <f t="shared" si="25"/>
        <v>3549583</v>
      </c>
      <c r="U38" s="10">
        <v>1774800</v>
      </c>
      <c r="V38" s="10">
        <v>1774783</v>
      </c>
      <c r="W38" s="10"/>
      <c r="X38" s="10" t="e">
        <f t="shared" si="22"/>
        <v>#DIV/0!</v>
      </c>
      <c r="Y38" s="10" t="e">
        <f t="shared" si="23"/>
        <v>#DIV/0!</v>
      </c>
      <c r="Z38" s="6">
        <v>44743</v>
      </c>
      <c r="AA38" s="6">
        <v>44805</v>
      </c>
      <c r="AB38" s="6"/>
      <c r="AC38" s="9" t="s">
        <v>66</v>
      </c>
    </row>
    <row r="39" spans="1:29" ht="31.5" x14ac:dyDescent="0.25">
      <c r="A39" s="4" t="s">
        <v>2094</v>
      </c>
      <c r="B39" s="5" t="s">
        <v>2093</v>
      </c>
      <c r="C39" s="6">
        <v>44638</v>
      </c>
      <c r="D39" s="37" t="s">
        <v>1488</v>
      </c>
      <c r="E39" s="5" t="s">
        <v>604</v>
      </c>
      <c r="F39" s="9" t="s">
        <v>604</v>
      </c>
      <c r="G39" s="6" t="s">
        <v>604</v>
      </c>
      <c r="H39" s="37" t="s">
        <v>604</v>
      </c>
      <c r="I39" s="9" t="s">
        <v>604</v>
      </c>
      <c r="J39" s="9" t="s">
        <v>1308</v>
      </c>
      <c r="K39" s="10"/>
      <c r="L39" s="36">
        <f t="shared" si="26"/>
        <v>0</v>
      </c>
      <c r="M39" s="36">
        <f t="shared" si="26"/>
        <v>0</v>
      </c>
      <c r="N39" s="9"/>
      <c r="O39" s="9"/>
      <c r="P39" s="37"/>
      <c r="Q39" s="68"/>
      <c r="R39" s="36" t="e">
        <f>K39/T39</f>
        <v>#DIV/0!</v>
      </c>
      <c r="S39" s="10" t="e">
        <f t="shared" si="21"/>
        <v>#DIV/0!</v>
      </c>
      <c r="T39" s="10">
        <f t="shared" si="25"/>
        <v>0</v>
      </c>
      <c r="U39" s="10"/>
      <c r="V39" s="10"/>
      <c r="W39" s="10"/>
      <c r="X39" s="10" t="e">
        <f t="shared" si="22"/>
        <v>#DIV/0!</v>
      </c>
      <c r="Y39" s="10" t="e">
        <f t="shared" si="23"/>
        <v>#DIV/0!</v>
      </c>
      <c r="Z39" s="6"/>
      <c r="AA39" s="6"/>
      <c r="AB39" s="6"/>
      <c r="AC39" s="9"/>
    </row>
    <row r="40" spans="1:29" ht="189" x14ac:dyDescent="0.25">
      <c r="A40" s="4" t="s">
        <v>2089</v>
      </c>
      <c r="B40" s="5" t="s">
        <v>2087</v>
      </c>
      <c r="C40" s="6">
        <v>44643</v>
      </c>
      <c r="D40" s="37" t="s">
        <v>1488</v>
      </c>
      <c r="E40" s="5"/>
      <c r="F40" s="8" t="s">
        <v>2472</v>
      </c>
      <c r="G40" s="6">
        <v>44663</v>
      </c>
      <c r="H40" s="37" t="s">
        <v>2474</v>
      </c>
      <c r="I40" s="9" t="s">
        <v>1761</v>
      </c>
      <c r="J40" s="9" t="s">
        <v>2088</v>
      </c>
      <c r="K40" s="10">
        <v>10732947.24</v>
      </c>
      <c r="L40" s="36">
        <f t="shared" si="26"/>
        <v>10732947.24</v>
      </c>
      <c r="M40" s="36">
        <f t="shared" si="26"/>
        <v>10732947.24</v>
      </c>
      <c r="N40" s="9" t="s">
        <v>2475</v>
      </c>
      <c r="O40" s="9" t="s">
        <v>2476</v>
      </c>
      <c r="P40" s="37" t="s">
        <v>41</v>
      </c>
      <c r="Q40" s="68"/>
      <c r="R40" s="36">
        <f>K40/T40</f>
        <v>4.37</v>
      </c>
      <c r="S40" s="10">
        <f t="shared" si="21"/>
        <v>0</v>
      </c>
      <c r="T40" s="10">
        <f t="shared" si="25"/>
        <v>2456052</v>
      </c>
      <c r="U40" s="10">
        <v>1228030</v>
      </c>
      <c r="V40" s="10">
        <v>1228022</v>
      </c>
      <c r="W40" s="10"/>
      <c r="X40" s="10" t="e">
        <f t="shared" si="22"/>
        <v>#DIV/0!</v>
      </c>
      <c r="Y40" s="10" t="e">
        <f t="shared" si="23"/>
        <v>#DIV/0!</v>
      </c>
      <c r="Z40" s="6">
        <v>44743</v>
      </c>
      <c r="AA40" s="6">
        <v>44805</v>
      </c>
      <c r="AB40" s="6"/>
      <c r="AC40" s="9" t="s">
        <v>66</v>
      </c>
    </row>
    <row r="41" spans="1:29" ht="315" x14ac:dyDescent="0.25">
      <c r="A41" s="4" t="s">
        <v>2075</v>
      </c>
      <c r="B41" s="5" t="s">
        <v>2074</v>
      </c>
      <c r="C41" s="6">
        <v>44645</v>
      </c>
      <c r="D41" s="37" t="s">
        <v>1488</v>
      </c>
      <c r="E41" s="5"/>
      <c r="F41" s="9"/>
      <c r="G41" s="6">
        <v>44669</v>
      </c>
      <c r="H41" s="37" t="s">
        <v>2510</v>
      </c>
      <c r="I41" s="9" t="s">
        <v>1761</v>
      </c>
      <c r="J41" s="9" t="s">
        <v>1407</v>
      </c>
      <c r="K41" s="10">
        <v>40634268.479999997</v>
      </c>
      <c r="L41" s="36">
        <f t="shared" si="26"/>
        <v>40634268.479999997</v>
      </c>
      <c r="M41" s="36">
        <f t="shared" si="26"/>
        <v>40634268.479999997</v>
      </c>
      <c r="N41" s="9" t="s">
        <v>2517</v>
      </c>
      <c r="O41" s="9" t="s">
        <v>2518</v>
      </c>
      <c r="P41" s="37" t="s">
        <v>41</v>
      </c>
      <c r="Q41" s="76" t="s">
        <v>2519</v>
      </c>
      <c r="R41" s="36">
        <f>K41/T41</f>
        <v>12.479999999999999</v>
      </c>
      <c r="S41" s="10" t="e">
        <f t="shared" si="21"/>
        <v>#VALUE!</v>
      </c>
      <c r="T41" s="10">
        <f t="shared" si="25"/>
        <v>3255951</v>
      </c>
      <c r="U41" s="10">
        <v>1628000</v>
      </c>
      <c r="V41" s="10">
        <v>1627951</v>
      </c>
      <c r="W41" s="10"/>
      <c r="X41" s="10" t="e">
        <f t="shared" si="22"/>
        <v>#VALUE!</v>
      </c>
      <c r="Y41" s="10" t="e">
        <f t="shared" si="23"/>
        <v>#VALUE!</v>
      </c>
      <c r="Z41" s="6">
        <v>44743</v>
      </c>
      <c r="AA41" s="6">
        <v>44805</v>
      </c>
      <c r="AB41" s="6"/>
      <c r="AC41" s="9" t="s">
        <v>66</v>
      </c>
    </row>
    <row r="42" spans="1:29" ht="126" x14ac:dyDescent="0.25">
      <c r="A42" s="4" t="s">
        <v>2073</v>
      </c>
      <c r="B42" s="5" t="s">
        <v>2072</v>
      </c>
      <c r="C42" s="6">
        <v>44645</v>
      </c>
      <c r="D42" s="37" t="s">
        <v>1488</v>
      </c>
      <c r="E42" s="5"/>
      <c r="F42" s="9"/>
      <c r="G42" s="6"/>
      <c r="H42" s="37"/>
      <c r="I42" s="9"/>
      <c r="J42" s="9" t="s">
        <v>2071</v>
      </c>
      <c r="K42" s="10"/>
      <c r="L42" s="36">
        <f t="shared" si="26"/>
        <v>0</v>
      </c>
      <c r="M42" s="36">
        <f t="shared" si="26"/>
        <v>0</v>
      </c>
      <c r="N42" s="9"/>
      <c r="O42" s="9"/>
      <c r="P42" s="37"/>
      <c r="Q42" s="68"/>
      <c r="R42" s="36" t="e">
        <f>K42/T42</f>
        <v>#DIV/0!</v>
      </c>
      <c r="S42" s="10" t="e">
        <f t="shared" si="21"/>
        <v>#DIV/0!</v>
      </c>
      <c r="T42" s="10">
        <f t="shared" si="25"/>
        <v>0</v>
      </c>
      <c r="U42" s="10"/>
      <c r="V42" s="10"/>
      <c r="W42" s="10"/>
      <c r="X42" s="10" t="e">
        <f t="shared" si="22"/>
        <v>#DIV/0!</v>
      </c>
      <c r="Y42" s="10" t="e">
        <f t="shared" si="23"/>
        <v>#DIV/0!</v>
      </c>
      <c r="Z42" s="6"/>
      <c r="AA42" s="6"/>
      <c r="AB42" s="6"/>
      <c r="AC42" s="9"/>
    </row>
    <row r="43" spans="1:29" ht="31.5" x14ac:dyDescent="0.25">
      <c r="A43" s="4" t="s">
        <v>2199</v>
      </c>
      <c r="B43" s="5" t="s">
        <v>2198</v>
      </c>
      <c r="C43" s="6">
        <v>44648</v>
      </c>
      <c r="D43" s="37" t="s">
        <v>1488</v>
      </c>
      <c r="E43" s="5"/>
      <c r="F43" s="9"/>
      <c r="G43" s="6">
        <v>44670</v>
      </c>
      <c r="H43" s="37" t="s">
        <v>2511</v>
      </c>
      <c r="I43" s="9" t="s">
        <v>585</v>
      </c>
      <c r="J43" s="9" t="s">
        <v>1486</v>
      </c>
      <c r="K43" s="10">
        <v>9199657.7200000007</v>
      </c>
      <c r="L43" s="36">
        <f t="shared" ref="L43:M48" si="27">K43</f>
        <v>9199657.7200000007</v>
      </c>
      <c r="M43" s="36">
        <f t="shared" si="27"/>
        <v>9199657.7200000007</v>
      </c>
      <c r="N43" s="9" t="s">
        <v>2520</v>
      </c>
      <c r="O43" s="9" t="s">
        <v>1561</v>
      </c>
      <c r="P43" s="37" t="s">
        <v>24</v>
      </c>
      <c r="Q43" s="68">
        <v>250</v>
      </c>
      <c r="R43" s="36">
        <f>K43/T43</f>
        <v>0.44000000000000006</v>
      </c>
      <c r="S43" s="10">
        <f t="shared" si="21"/>
        <v>110.00000000000001</v>
      </c>
      <c r="T43" s="10">
        <f t="shared" si="25"/>
        <v>20908313</v>
      </c>
      <c r="U43" s="10">
        <v>20908313</v>
      </c>
      <c r="V43" s="10"/>
      <c r="W43" s="10"/>
      <c r="X43" s="10">
        <f t="shared" si="22"/>
        <v>83633.251999999993</v>
      </c>
      <c r="Y43" s="10">
        <f t="shared" si="23"/>
        <v>83634</v>
      </c>
      <c r="Z43" s="6">
        <v>44743</v>
      </c>
      <c r="AA43" s="6"/>
      <c r="AB43" s="6"/>
      <c r="AC43" s="9" t="s">
        <v>66</v>
      </c>
    </row>
    <row r="44" spans="1:29" ht="94.5" x14ac:dyDescent="0.25">
      <c r="A44" s="4" t="s">
        <v>2197</v>
      </c>
      <c r="B44" s="5" t="s">
        <v>2195</v>
      </c>
      <c r="C44" s="6">
        <v>44648</v>
      </c>
      <c r="D44" s="37" t="s">
        <v>1488</v>
      </c>
      <c r="E44" s="5"/>
      <c r="F44" s="9"/>
      <c r="G44" s="6">
        <v>44671</v>
      </c>
      <c r="H44" s="37" t="s">
        <v>2512</v>
      </c>
      <c r="I44" s="9" t="s">
        <v>1578</v>
      </c>
      <c r="J44" s="9" t="s">
        <v>2196</v>
      </c>
      <c r="K44" s="10">
        <v>860904.72</v>
      </c>
      <c r="L44" s="36">
        <f t="shared" si="27"/>
        <v>860904.72</v>
      </c>
      <c r="M44" s="36">
        <f t="shared" si="27"/>
        <v>860904.72</v>
      </c>
      <c r="N44" s="9" t="s">
        <v>2521</v>
      </c>
      <c r="O44" s="9" t="s">
        <v>2522</v>
      </c>
      <c r="P44" s="37" t="s">
        <v>770</v>
      </c>
      <c r="Q44" s="68">
        <v>1</v>
      </c>
      <c r="R44" s="36">
        <f>K44/T44</f>
        <v>9.8899999999999988</v>
      </c>
      <c r="S44" s="10">
        <f t="shared" si="21"/>
        <v>9.8899999999999988</v>
      </c>
      <c r="T44" s="10">
        <f t="shared" si="25"/>
        <v>87048</v>
      </c>
      <c r="U44" s="10">
        <v>87048</v>
      </c>
      <c r="V44" s="10"/>
      <c r="W44" s="10"/>
      <c r="X44" s="10">
        <f t="shared" si="22"/>
        <v>87048</v>
      </c>
      <c r="Y44" s="10">
        <f t="shared" si="23"/>
        <v>87048</v>
      </c>
      <c r="Z44" s="6">
        <v>44743</v>
      </c>
      <c r="AA44" s="6"/>
      <c r="AB44" s="6"/>
      <c r="AC44" s="9" t="s">
        <v>66</v>
      </c>
    </row>
    <row r="45" spans="1:29" ht="267.75" x14ac:dyDescent="0.25">
      <c r="A45" s="4" t="s">
        <v>2233</v>
      </c>
      <c r="B45" s="5" t="s">
        <v>2232</v>
      </c>
      <c r="C45" s="6">
        <v>44652</v>
      </c>
      <c r="D45" s="37" t="s">
        <v>1488</v>
      </c>
      <c r="E45" s="5"/>
      <c r="F45" s="9"/>
      <c r="G45" s="6"/>
      <c r="H45" s="37"/>
      <c r="I45" s="9"/>
      <c r="J45" s="9" t="s">
        <v>1547</v>
      </c>
      <c r="K45" s="10"/>
      <c r="L45" s="36">
        <f t="shared" si="27"/>
        <v>0</v>
      </c>
      <c r="M45" s="36">
        <f t="shared" si="27"/>
        <v>0</v>
      </c>
      <c r="N45" s="9"/>
      <c r="O45" s="9"/>
      <c r="P45" s="37"/>
      <c r="Q45" s="68"/>
      <c r="R45" s="36" t="e">
        <f>K45/T45</f>
        <v>#DIV/0!</v>
      </c>
      <c r="S45" s="10" t="e">
        <f t="shared" si="21"/>
        <v>#DIV/0!</v>
      </c>
      <c r="T45" s="10">
        <f t="shared" si="25"/>
        <v>0</v>
      </c>
      <c r="U45" s="10"/>
      <c r="V45" s="10"/>
      <c r="W45" s="10"/>
      <c r="X45" s="10" t="e">
        <f t="shared" si="22"/>
        <v>#DIV/0!</v>
      </c>
      <c r="Y45" s="10" t="e">
        <f t="shared" si="23"/>
        <v>#DIV/0!</v>
      </c>
      <c r="Z45" s="6"/>
      <c r="AA45" s="6"/>
      <c r="AB45" s="6"/>
      <c r="AC45" s="9"/>
    </row>
    <row r="46" spans="1:29" ht="31.5" x14ac:dyDescent="0.25">
      <c r="A46" s="4" t="s">
        <v>2461</v>
      </c>
      <c r="B46" s="5" t="s">
        <v>2460</v>
      </c>
      <c r="C46" s="6">
        <v>44658</v>
      </c>
      <c r="D46" s="37" t="s">
        <v>1488</v>
      </c>
      <c r="E46" s="5"/>
      <c r="F46" s="9"/>
      <c r="G46" s="6"/>
      <c r="H46" s="37"/>
      <c r="I46" s="9"/>
      <c r="J46" s="9" t="s">
        <v>2272</v>
      </c>
      <c r="K46" s="10"/>
      <c r="L46" s="36">
        <f t="shared" si="27"/>
        <v>0</v>
      </c>
      <c r="M46" s="36">
        <f t="shared" si="27"/>
        <v>0</v>
      </c>
      <c r="N46" s="9"/>
      <c r="O46" s="9"/>
      <c r="P46" s="37"/>
      <c r="Q46" s="68"/>
      <c r="R46" s="36" t="e">
        <f>K46/T46</f>
        <v>#DIV/0!</v>
      </c>
      <c r="S46" s="10" t="e">
        <f t="shared" ref="S46:S50" si="28">R46*Q46</f>
        <v>#DIV/0!</v>
      </c>
      <c r="T46" s="10">
        <f t="shared" si="25"/>
        <v>0</v>
      </c>
      <c r="U46" s="10"/>
      <c r="V46" s="10"/>
      <c r="W46" s="10"/>
      <c r="X46" s="10" t="e">
        <f t="shared" ref="X46:X50" si="29">T46/Q46</f>
        <v>#DIV/0!</v>
      </c>
      <c r="Y46" s="10" t="e">
        <f t="shared" ref="Y46:Y50" si="30">_xlfn.CEILING.MATH(X46)</f>
        <v>#DIV/0!</v>
      </c>
      <c r="Z46" s="6"/>
      <c r="AA46" s="6"/>
      <c r="AB46" s="6"/>
      <c r="AC46" s="9"/>
    </row>
    <row r="47" spans="1:29" ht="47.25" x14ac:dyDescent="0.25">
      <c r="A47" s="4" t="s">
        <v>2430</v>
      </c>
      <c r="B47" s="5" t="s">
        <v>2429</v>
      </c>
      <c r="C47" s="6">
        <v>44659</v>
      </c>
      <c r="D47" s="37" t="s">
        <v>1488</v>
      </c>
      <c r="E47" s="5"/>
      <c r="F47" s="9"/>
      <c r="G47" s="6"/>
      <c r="H47" s="37"/>
      <c r="I47" s="9"/>
      <c r="J47" s="9" t="s">
        <v>1406</v>
      </c>
      <c r="K47" s="10"/>
      <c r="L47" s="36">
        <f t="shared" si="27"/>
        <v>0</v>
      </c>
      <c r="M47" s="36">
        <f t="shared" si="27"/>
        <v>0</v>
      </c>
      <c r="N47" s="9"/>
      <c r="O47" s="9"/>
      <c r="P47" s="37"/>
      <c r="Q47" s="68"/>
      <c r="R47" s="36" t="e">
        <f>K47/T47</f>
        <v>#DIV/0!</v>
      </c>
      <c r="S47" s="10" t="e">
        <f t="shared" si="28"/>
        <v>#DIV/0!</v>
      </c>
      <c r="T47" s="10">
        <f t="shared" si="25"/>
        <v>0</v>
      </c>
      <c r="U47" s="10"/>
      <c r="V47" s="10"/>
      <c r="W47" s="10"/>
      <c r="X47" s="10" t="e">
        <f t="shared" si="29"/>
        <v>#DIV/0!</v>
      </c>
      <c r="Y47" s="10" t="e">
        <f t="shared" si="30"/>
        <v>#DIV/0!</v>
      </c>
      <c r="Z47" s="6"/>
      <c r="AA47" s="6"/>
      <c r="AB47" s="6"/>
      <c r="AC47" s="9"/>
    </row>
    <row r="48" spans="1:29" ht="126" x14ac:dyDescent="0.25">
      <c r="A48" s="4" t="s">
        <v>2448</v>
      </c>
      <c r="B48" s="5" t="s">
        <v>2447</v>
      </c>
      <c r="C48" s="6">
        <v>44659</v>
      </c>
      <c r="D48" s="37" t="s">
        <v>1488</v>
      </c>
      <c r="E48" s="5"/>
      <c r="F48" s="9"/>
      <c r="G48" s="6"/>
      <c r="H48" s="37"/>
      <c r="I48" s="9"/>
      <c r="J48" s="9" t="s">
        <v>1482</v>
      </c>
      <c r="K48" s="10"/>
      <c r="L48" s="36">
        <f t="shared" si="27"/>
        <v>0</v>
      </c>
      <c r="M48" s="36">
        <f t="shared" si="27"/>
        <v>0</v>
      </c>
      <c r="N48" s="9"/>
      <c r="O48" s="9"/>
      <c r="P48" s="37"/>
      <c r="Q48" s="68"/>
      <c r="R48" s="36" t="e">
        <f>K48/T48</f>
        <v>#DIV/0!</v>
      </c>
      <c r="S48" s="10" t="e">
        <f t="shared" si="28"/>
        <v>#DIV/0!</v>
      </c>
      <c r="T48" s="10">
        <f t="shared" si="25"/>
        <v>0</v>
      </c>
      <c r="U48" s="10"/>
      <c r="V48" s="10"/>
      <c r="W48" s="10"/>
      <c r="X48" s="10" t="e">
        <f t="shared" si="29"/>
        <v>#DIV/0!</v>
      </c>
      <c r="Y48" s="10" t="e">
        <f t="shared" si="30"/>
        <v>#DIV/0!</v>
      </c>
      <c r="Z48" s="6"/>
      <c r="AA48" s="6"/>
      <c r="AB48" s="6"/>
      <c r="AC48" s="9"/>
    </row>
    <row r="49" spans="1:29" ht="78.75" x14ac:dyDescent="0.25">
      <c r="A49" s="4"/>
      <c r="B49" s="5"/>
      <c r="C49" s="6"/>
      <c r="D49" s="37" t="s">
        <v>1488</v>
      </c>
      <c r="E49" s="5"/>
      <c r="F49" s="9"/>
      <c r="G49" s="6"/>
      <c r="H49" s="37"/>
      <c r="I49" s="9"/>
      <c r="J49" s="9" t="s">
        <v>1495</v>
      </c>
      <c r="K49" s="10"/>
      <c r="L49" s="36">
        <f t="shared" ref="L49:M49" si="31">K49</f>
        <v>0</v>
      </c>
      <c r="M49" s="36">
        <f t="shared" si="31"/>
        <v>0</v>
      </c>
      <c r="N49" s="9"/>
      <c r="O49" s="9"/>
      <c r="P49" s="37"/>
      <c r="Q49" s="68"/>
      <c r="R49" s="36" t="e">
        <f>K49/T49</f>
        <v>#DIV/0!</v>
      </c>
      <c r="S49" s="10" t="e">
        <f t="shared" si="28"/>
        <v>#DIV/0!</v>
      </c>
      <c r="T49" s="10">
        <f t="shared" ref="T49:T50" si="32">U49+V49+W49</f>
        <v>0</v>
      </c>
      <c r="U49" s="10"/>
      <c r="V49" s="10"/>
      <c r="W49" s="10"/>
      <c r="X49" s="10" t="e">
        <f t="shared" si="29"/>
        <v>#DIV/0!</v>
      </c>
      <c r="Y49" s="10" t="e">
        <f t="shared" si="30"/>
        <v>#DIV/0!</v>
      </c>
      <c r="Z49" s="6"/>
      <c r="AA49" s="6"/>
      <c r="AB49" s="6"/>
      <c r="AC49" s="9"/>
    </row>
    <row r="50" spans="1:29" ht="267.75" x14ac:dyDescent="0.25">
      <c r="A50" s="4" t="s">
        <v>2542</v>
      </c>
      <c r="B50" s="5" t="s">
        <v>2541</v>
      </c>
      <c r="C50" s="6">
        <v>44670</v>
      </c>
      <c r="D50" s="37" t="s">
        <v>1488</v>
      </c>
      <c r="E50" s="5"/>
      <c r="F50" s="9"/>
      <c r="G50" s="6"/>
      <c r="H50" s="37"/>
      <c r="I50" s="9"/>
      <c r="J50" s="9" t="s">
        <v>2422</v>
      </c>
      <c r="K50" s="10"/>
      <c r="L50" s="36">
        <f t="shared" ref="L50:M50" si="33">K50</f>
        <v>0</v>
      </c>
      <c r="M50" s="36">
        <f t="shared" si="33"/>
        <v>0</v>
      </c>
      <c r="N50" s="9"/>
      <c r="O50" s="9"/>
      <c r="P50" s="37" t="s">
        <v>770</v>
      </c>
      <c r="Q50" s="68"/>
      <c r="R50" s="36">
        <f>K50/T50</f>
        <v>0</v>
      </c>
      <c r="S50" s="10">
        <f t="shared" si="28"/>
        <v>0</v>
      </c>
      <c r="T50" s="10">
        <f t="shared" si="32"/>
        <v>6161</v>
      </c>
      <c r="U50" s="10">
        <v>6161</v>
      </c>
      <c r="V50" s="10"/>
      <c r="W50" s="10"/>
      <c r="X50" s="10" t="e">
        <f t="shared" si="29"/>
        <v>#DIV/0!</v>
      </c>
      <c r="Y50" s="10" t="e">
        <f t="shared" si="30"/>
        <v>#DIV/0!</v>
      </c>
      <c r="Z50" s="6"/>
      <c r="AA50" s="6"/>
      <c r="AB50" s="6"/>
      <c r="AC50" s="9"/>
    </row>
    <row r="51" spans="1:29" x14ac:dyDescent="0.25">
      <c r="B51" s="79"/>
      <c r="K51" s="30"/>
      <c r="L51" s="30">
        <f>SUBTOTAL(9,L3:L50)</f>
        <v>2489287374.3199987</v>
      </c>
      <c r="M51" s="30">
        <f>SUBTOTAL(9,M3:M50)</f>
        <v>2489287374.3199987</v>
      </c>
      <c r="Q51" s="80"/>
      <c r="S51" s="10">
        <f t="shared" ref="S51" si="34">R51*Q51</f>
        <v>0</v>
      </c>
      <c r="X51" s="10" t="e">
        <f t="shared" ref="X51" si="35">T51/Q51</f>
        <v>#DIV/0!</v>
      </c>
      <c r="Y51" s="10" t="e">
        <f t="shared" ref="Y51" si="36">_xlfn.CEILING.MATH(X51)</f>
        <v>#DIV/0!</v>
      </c>
    </row>
  </sheetData>
  <autoFilter ref="A1:AC50">
    <filterColumn colId="13" showButton="0"/>
    <filterColumn colId="14" showButton="0"/>
    <filterColumn colId="15" showButton="0"/>
    <filterColumn colId="26" showButton="0"/>
    <filterColumn colId="27" showButton="0"/>
  </autoFilter>
  <mergeCells count="22">
    <mergeCell ref="Z1:AB1"/>
    <mergeCell ref="AC1:AC2"/>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Y1"/>
  </mergeCells>
  <hyperlinks>
    <hyperlink ref="F3" r:id="rId1"/>
    <hyperlink ref="F4" r:id="rId2"/>
    <hyperlink ref="F5" r:id="rId3"/>
    <hyperlink ref="F6" r:id="rId4"/>
    <hyperlink ref="F11" r:id="rId5"/>
    <hyperlink ref="F7" r:id="rId6"/>
    <hyperlink ref="F8" r:id="rId7"/>
    <hyperlink ref="F15" r:id="rId8"/>
    <hyperlink ref="F25" r:id="rId9"/>
    <hyperlink ref="F27" r:id="rId10"/>
    <hyperlink ref="F29" r:id="rId11"/>
    <hyperlink ref="F31" r:id="rId12"/>
    <hyperlink ref="F34" r:id="rId13"/>
    <hyperlink ref="F35" r:id="rId14"/>
    <hyperlink ref="F28" r:id="rId15"/>
    <hyperlink ref="F37" r:id="rId16"/>
    <hyperlink ref="F33" r:id="rId17"/>
    <hyperlink ref="F38" r:id="rId18"/>
    <hyperlink ref="F9" r:id="rId19"/>
    <hyperlink ref="F12" r:id="rId20"/>
    <hyperlink ref="F13" r:id="rId21"/>
    <hyperlink ref="F40" r:id="rId2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opLeftCell="G28" workbookViewId="0">
      <selection activeCell="Q3" sqref="Q3"/>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6.140625" style="16" customWidth="1"/>
    <col min="27" max="27" width="15.140625" style="16" customWidth="1"/>
    <col min="28" max="28" width="13.28515625" style="16" customWidth="1"/>
    <col min="29" max="29" width="16.7109375" style="29" customWidth="1"/>
    <col min="30" max="16384" width="9.140625" style="3"/>
  </cols>
  <sheetData>
    <row r="1" spans="1:29" ht="103.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1" t="s">
        <v>21</v>
      </c>
      <c r="AA1" s="41"/>
      <c r="AB1" s="41"/>
      <c r="AC1" s="48" t="s">
        <v>65</v>
      </c>
    </row>
    <row r="2" spans="1:29" ht="44.25"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33" t="s">
        <v>11</v>
      </c>
      <c r="AA2" s="33" t="s">
        <v>12</v>
      </c>
      <c r="AB2" s="33" t="s">
        <v>13</v>
      </c>
      <c r="AC2" s="48"/>
    </row>
    <row r="3" spans="1:29" ht="94.5" x14ac:dyDescent="0.25">
      <c r="A3" s="4" t="s">
        <v>554</v>
      </c>
      <c r="B3" s="5" t="s">
        <v>504</v>
      </c>
      <c r="C3" s="6">
        <v>44560</v>
      </c>
      <c r="D3" s="37">
        <v>1688</v>
      </c>
      <c r="E3" s="5" t="s">
        <v>604</v>
      </c>
      <c r="F3" s="9" t="s">
        <v>604</v>
      </c>
      <c r="G3" s="6" t="s">
        <v>604</v>
      </c>
      <c r="H3" s="37" t="s">
        <v>604</v>
      </c>
      <c r="I3" s="9" t="s">
        <v>604</v>
      </c>
      <c r="J3" s="9" t="s">
        <v>553</v>
      </c>
      <c r="K3" s="10"/>
      <c r="L3" s="36">
        <f t="shared" ref="L3:M10" si="0">K3</f>
        <v>0</v>
      </c>
      <c r="M3" s="36">
        <f t="shared" si="0"/>
        <v>0</v>
      </c>
      <c r="N3" s="9" t="s">
        <v>604</v>
      </c>
      <c r="O3" s="9" t="s">
        <v>604</v>
      </c>
      <c r="P3" s="37" t="s">
        <v>555</v>
      </c>
      <c r="Q3" s="9"/>
      <c r="R3" s="36">
        <f>K3/T3</f>
        <v>0</v>
      </c>
      <c r="S3" s="1">
        <f t="shared" ref="S3:S7" si="1">R3*Q3</f>
        <v>0</v>
      </c>
      <c r="T3" s="10">
        <f t="shared" ref="T3:T17" si="2">U3+V3+W3</f>
        <v>3736400</v>
      </c>
      <c r="U3" s="10">
        <v>800000</v>
      </c>
      <c r="V3" s="10">
        <v>1600000</v>
      </c>
      <c r="W3" s="10">
        <v>1336400</v>
      </c>
      <c r="X3" s="2" t="e">
        <f t="shared" ref="X3:X10" si="3">T3/Q3</f>
        <v>#DIV/0!</v>
      </c>
      <c r="Y3" s="64" t="e">
        <f t="shared" ref="Y3:Y7" si="4">_xlfn.CEILING.MATH(X3)</f>
        <v>#DIV/0!</v>
      </c>
      <c r="Z3" s="6">
        <v>44682</v>
      </c>
      <c r="AA3" s="6">
        <v>44743</v>
      </c>
      <c r="AB3" s="6">
        <v>44805</v>
      </c>
      <c r="AC3" s="9"/>
    </row>
    <row r="4" spans="1:29" ht="78.75" x14ac:dyDescent="0.25">
      <c r="A4" s="4" t="s">
        <v>557</v>
      </c>
      <c r="B4" s="5" t="s">
        <v>505</v>
      </c>
      <c r="C4" s="6">
        <v>44560</v>
      </c>
      <c r="D4" s="37">
        <v>1688</v>
      </c>
      <c r="E4" s="5" t="s">
        <v>604</v>
      </c>
      <c r="F4" s="9" t="s">
        <v>604</v>
      </c>
      <c r="G4" s="6" t="s">
        <v>604</v>
      </c>
      <c r="H4" s="37" t="s">
        <v>604</v>
      </c>
      <c r="I4" s="9" t="s">
        <v>604</v>
      </c>
      <c r="J4" s="9" t="s">
        <v>556</v>
      </c>
      <c r="K4" s="10"/>
      <c r="L4" s="36">
        <f t="shared" si="0"/>
        <v>0</v>
      </c>
      <c r="M4" s="36">
        <f t="shared" si="0"/>
        <v>0</v>
      </c>
      <c r="N4" s="9" t="s">
        <v>604</v>
      </c>
      <c r="O4" s="9" t="s">
        <v>604</v>
      </c>
      <c r="P4" s="37" t="s">
        <v>555</v>
      </c>
      <c r="Q4" s="9"/>
      <c r="R4" s="36">
        <f>K4/T4</f>
        <v>0</v>
      </c>
      <c r="S4" s="1">
        <f t="shared" si="1"/>
        <v>0</v>
      </c>
      <c r="T4" s="10">
        <f t="shared" si="2"/>
        <v>960900</v>
      </c>
      <c r="U4" s="10">
        <v>480000</v>
      </c>
      <c r="V4" s="10">
        <v>480900</v>
      </c>
      <c r="W4" s="10"/>
      <c r="X4" s="2" t="e">
        <f t="shared" si="3"/>
        <v>#DIV/0!</v>
      </c>
      <c r="Y4" s="64" t="e">
        <f t="shared" si="4"/>
        <v>#DIV/0!</v>
      </c>
      <c r="Z4" s="6">
        <v>44652</v>
      </c>
      <c r="AA4" s="6">
        <v>44713</v>
      </c>
      <c r="AB4" s="6"/>
      <c r="AC4" s="9"/>
    </row>
    <row r="5" spans="1:29" ht="94.5" x14ac:dyDescent="0.25">
      <c r="A5" s="4" t="s">
        <v>559</v>
      </c>
      <c r="B5" s="5" t="s">
        <v>506</v>
      </c>
      <c r="C5" s="6">
        <v>44560</v>
      </c>
      <c r="D5" s="37">
        <v>1688</v>
      </c>
      <c r="E5" s="5" t="s">
        <v>604</v>
      </c>
      <c r="F5" s="9" t="s">
        <v>604</v>
      </c>
      <c r="G5" s="6" t="s">
        <v>604</v>
      </c>
      <c r="H5" s="37" t="s">
        <v>604</v>
      </c>
      <c r="I5" s="9" t="s">
        <v>604</v>
      </c>
      <c r="J5" s="9" t="s">
        <v>558</v>
      </c>
      <c r="K5" s="10"/>
      <c r="L5" s="36">
        <f t="shared" si="0"/>
        <v>0</v>
      </c>
      <c r="M5" s="36">
        <f t="shared" si="0"/>
        <v>0</v>
      </c>
      <c r="N5" s="9" t="s">
        <v>604</v>
      </c>
      <c r="O5" s="9" t="s">
        <v>604</v>
      </c>
      <c r="P5" s="37" t="s">
        <v>555</v>
      </c>
      <c r="Q5" s="9"/>
      <c r="R5" s="36">
        <f>K5/T5</f>
        <v>0</v>
      </c>
      <c r="S5" s="1">
        <f t="shared" si="1"/>
        <v>0</v>
      </c>
      <c r="T5" s="10">
        <f t="shared" si="2"/>
        <v>164880</v>
      </c>
      <c r="U5" s="10">
        <v>164880</v>
      </c>
      <c r="V5" s="10"/>
      <c r="W5" s="10"/>
      <c r="X5" s="2" t="e">
        <f t="shared" si="3"/>
        <v>#DIV/0!</v>
      </c>
      <c r="Y5" s="64" t="e">
        <f t="shared" si="4"/>
        <v>#DIV/0!</v>
      </c>
      <c r="Z5" s="6">
        <v>44621</v>
      </c>
      <c r="AA5" s="6"/>
      <c r="AB5" s="6"/>
      <c r="AC5" s="9"/>
    </row>
    <row r="6" spans="1:29" ht="189" x14ac:dyDescent="0.25">
      <c r="A6" s="4" t="s">
        <v>563</v>
      </c>
      <c r="B6" s="5" t="s">
        <v>508</v>
      </c>
      <c r="C6" s="6">
        <v>44560</v>
      </c>
      <c r="D6" s="37">
        <v>1688</v>
      </c>
      <c r="E6" s="5" t="s">
        <v>1882</v>
      </c>
      <c r="F6" s="8" t="s">
        <v>1881</v>
      </c>
      <c r="G6" s="6">
        <v>44592</v>
      </c>
      <c r="H6" s="37" t="s">
        <v>1160</v>
      </c>
      <c r="I6" s="9" t="s">
        <v>1162</v>
      </c>
      <c r="J6" s="9" t="s">
        <v>562</v>
      </c>
      <c r="K6" s="10">
        <v>4358119.5</v>
      </c>
      <c r="L6" s="36">
        <f t="shared" si="0"/>
        <v>4358119.5</v>
      </c>
      <c r="M6" s="36">
        <f t="shared" si="0"/>
        <v>4358119.5</v>
      </c>
      <c r="N6" s="9" t="s">
        <v>1163</v>
      </c>
      <c r="O6" s="9" t="s">
        <v>1164</v>
      </c>
      <c r="P6" s="37" t="s">
        <v>555</v>
      </c>
      <c r="Q6" s="9"/>
      <c r="R6" s="36">
        <f>K6/T6</f>
        <v>162.75</v>
      </c>
      <c r="S6" s="1">
        <f t="shared" si="1"/>
        <v>0</v>
      </c>
      <c r="T6" s="10">
        <f t="shared" si="2"/>
        <v>26778</v>
      </c>
      <c r="U6" s="10">
        <v>26778</v>
      </c>
      <c r="V6" s="10"/>
      <c r="W6" s="10"/>
      <c r="X6" s="2" t="e">
        <f t="shared" si="3"/>
        <v>#DIV/0!</v>
      </c>
      <c r="Y6" s="64" t="e">
        <f t="shared" si="4"/>
        <v>#DIV/0!</v>
      </c>
      <c r="Z6" s="6">
        <v>44621</v>
      </c>
      <c r="AA6" s="6"/>
      <c r="AB6" s="6"/>
      <c r="AC6" s="9" t="s">
        <v>1489</v>
      </c>
    </row>
    <row r="7" spans="1:29" ht="63" x14ac:dyDescent="0.25">
      <c r="A7" s="4" t="s">
        <v>565</v>
      </c>
      <c r="B7" s="5" t="s">
        <v>509</v>
      </c>
      <c r="C7" s="6">
        <v>44560</v>
      </c>
      <c r="D7" s="37">
        <v>1688</v>
      </c>
      <c r="E7" s="5" t="s">
        <v>604</v>
      </c>
      <c r="F7" s="9" t="s">
        <v>604</v>
      </c>
      <c r="G7" s="6" t="s">
        <v>604</v>
      </c>
      <c r="H7" s="37" t="s">
        <v>604</v>
      </c>
      <c r="I7" s="9" t="s">
        <v>604</v>
      </c>
      <c r="J7" s="9" t="s">
        <v>564</v>
      </c>
      <c r="K7" s="10"/>
      <c r="L7" s="36">
        <f t="shared" si="0"/>
        <v>0</v>
      </c>
      <c r="M7" s="36">
        <f t="shared" si="0"/>
        <v>0</v>
      </c>
      <c r="N7" s="9"/>
      <c r="O7" s="9"/>
      <c r="P7" s="37" t="s">
        <v>555</v>
      </c>
      <c r="Q7" s="9"/>
      <c r="R7" s="36">
        <f>K7/T7</f>
        <v>0</v>
      </c>
      <c r="S7" s="1">
        <f t="shared" si="1"/>
        <v>0</v>
      </c>
      <c r="T7" s="10">
        <f t="shared" si="2"/>
        <v>1050641</v>
      </c>
      <c r="U7" s="10">
        <v>1050641</v>
      </c>
      <c r="V7" s="10"/>
      <c r="W7" s="10"/>
      <c r="X7" s="2" t="e">
        <f t="shared" si="3"/>
        <v>#DIV/0!</v>
      </c>
      <c r="Y7" s="64" t="e">
        <f t="shared" si="4"/>
        <v>#DIV/0!</v>
      </c>
      <c r="Z7" s="6">
        <v>44621</v>
      </c>
      <c r="AA7" s="6"/>
      <c r="AB7" s="6"/>
      <c r="AC7" s="9"/>
    </row>
    <row r="8" spans="1:29" ht="78.75" x14ac:dyDescent="0.25">
      <c r="A8" s="4" t="s">
        <v>567</v>
      </c>
      <c r="B8" s="5" t="s">
        <v>510</v>
      </c>
      <c r="C8" s="6">
        <v>44560</v>
      </c>
      <c r="D8" s="37">
        <v>1688</v>
      </c>
      <c r="E8" s="5" t="s">
        <v>604</v>
      </c>
      <c r="F8" s="9" t="s">
        <v>604</v>
      </c>
      <c r="G8" s="6" t="s">
        <v>604</v>
      </c>
      <c r="H8" s="37" t="s">
        <v>604</v>
      </c>
      <c r="I8" s="9" t="s">
        <v>604</v>
      </c>
      <c r="J8" s="9" t="s">
        <v>566</v>
      </c>
      <c r="K8" s="10"/>
      <c r="L8" s="36">
        <f t="shared" si="0"/>
        <v>0</v>
      </c>
      <c r="M8" s="36">
        <f t="shared" si="0"/>
        <v>0</v>
      </c>
      <c r="N8" s="9"/>
      <c r="O8" s="9"/>
      <c r="P8" s="37" t="s">
        <v>555</v>
      </c>
      <c r="Q8" s="9"/>
      <c r="R8" s="36">
        <f>K8/T8</f>
        <v>0</v>
      </c>
      <c r="S8" s="1">
        <f t="shared" ref="S8:S10" si="5">R8*Q8</f>
        <v>0</v>
      </c>
      <c r="T8" s="10">
        <f t="shared" si="2"/>
        <v>18610</v>
      </c>
      <c r="U8" s="10">
        <v>18610</v>
      </c>
      <c r="V8" s="10"/>
      <c r="W8" s="10"/>
      <c r="X8" s="2" t="e">
        <f t="shared" si="3"/>
        <v>#DIV/0!</v>
      </c>
      <c r="Y8" s="64" t="e">
        <f t="shared" ref="Y8:Y10" si="6">_xlfn.CEILING.MATH(X8)</f>
        <v>#DIV/0!</v>
      </c>
      <c r="Z8" s="6">
        <v>44621</v>
      </c>
      <c r="AA8" s="6"/>
      <c r="AB8" s="6"/>
      <c r="AC8" s="9"/>
    </row>
    <row r="9" spans="1:29" ht="78.75" x14ac:dyDescent="0.25">
      <c r="A9" s="4" t="s">
        <v>569</v>
      </c>
      <c r="B9" s="5" t="s">
        <v>511</v>
      </c>
      <c r="C9" s="6">
        <v>44560</v>
      </c>
      <c r="D9" s="37">
        <v>1688</v>
      </c>
      <c r="E9" s="5" t="s">
        <v>604</v>
      </c>
      <c r="F9" s="9" t="s">
        <v>604</v>
      </c>
      <c r="G9" s="6" t="s">
        <v>604</v>
      </c>
      <c r="H9" s="37" t="s">
        <v>604</v>
      </c>
      <c r="I9" s="9" t="s">
        <v>604</v>
      </c>
      <c r="J9" s="9" t="s">
        <v>568</v>
      </c>
      <c r="K9" s="10"/>
      <c r="L9" s="36">
        <f t="shared" si="0"/>
        <v>0</v>
      </c>
      <c r="M9" s="36">
        <f t="shared" si="0"/>
        <v>0</v>
      </c>
      <c r="N9" s="9"/>
      <c r="O9" s="9"/>
      <c r="P9" s="37" t="s">
        <v>555</v>
      </c>
      <c r="Q9" s="9"/>
      <c r="R9" s="36">
        <f>K9/T9</f>
        <v>0</v>
      </c>
      <c r="S9" s="1">
        <f t="shared" si="5"/>
        <v>0</v>
      </c>
      <c r="T9" s="10">
        <f t="shared" si="2"/>
        <v>964755</v>
      </c>
      <c r="U9" s="10">
        <v>964755</v>
      </c>
      <c r="V9" s="10"/>
      <c r="W9" s="10"/>
      <c r="X9" s="2" t="e">
        <f t="shared" si="3"/>
        <v>#DIV/0!</v>
      </c>
      <c r="Y9" s="64" t="e">
        <f t="shared" si="6"/>
        <v>#DIV/0!</v>
      </c>
      <c r="Z9" s="6">
        <v>44621</v>
      </c>
      <c r="AA9" s="6"/>
      <c r="AB9" s="6"/>
      <c r="AC9" s="9"/>
    </row>
    <row r="10" spans="1:29" ht="126" x14ac:dyDescent="0.25">
      <c r="A10" s="4" t="s">
        <v>571</v>
      </c>
      <c r="B10" s="5" t="s">
        <v>512</v>
      </c>
      <c r="C10" s="6">
        <v>44560</v>
      </c>
      <c r="D10" s="37">
        <v>1688</v>
      </c>
      <c r="E10" s="5" t="s">
        <v>1884</v>
      </c>
      <c r="F10" s="8" t="s">
        <v>1883</v>
      </c>
      <c r="G10" s="6">
        <v>44608</v>
      </c>
      <c r="H10" s="37" t="s">
        <v>1161</v>
      </c>
      <c r="I10" s="9" t="s">
        <v>1162</v>
      </c>
      <c r="J10" s="9" t="s">
        <v>570</v>
      </c>
      <c r="K10" s="10">
        <v>404874591</v>
      </c>
      <c r="L10" s="36">
        <f t="shared" si="0"/>
        <v>404874591</v>
      </c>
      <c r="M10" s="36">
        <f t="shared" si="0"/>
        <v>404874591</v>
      </c>
      <c r="N10" s="9" t="s">
        <v>1165</v>
      </c>
      <c r="O10" s="9" t="s">
        <v>667</v>
      </c>
      <c r="P10" s="37" t="s">
        <v>555</v>
      </c>
      <c r="Q10" s="9"/>
      <c r="R10" s="36">
        <f>K10/T10</f>
        <v>491.15</v>
      </c>
      <c r="S10" s="1">
        <f t="shared" si="5"/>
        <v>0</v>
      </c>
      <c r="T10" s="10">
        <f t="shared" si="2"/>
        <v>824340</v>
      </c>
      <c r="U10" s="10">
        <v>824340</v>
      </c>
      <c r="V10" s="10"/>
      <c r="W10" s="10"/>
      <c r="X10" s="2" t="e">
        <f t="shared" si="3"/>
        <v>#DIV/0!</v>
      </c>
      <c r="Y10" s="64" t="e">
        <f t="shared" si="6"/>
        <v>#DIV/0!</v>
      </c>
      <c r="Z10" s="6">
        <v>44621</v>
      </c>
      <c r="AA10" s="6"/>
      <c r="AB10" s="6"/>
      <c r="AC10" s="9" t="s">
        <v>66</v>
      </c>
    </row>
    <row r="11" spans="1:29" ht="126" x14ac:dyDescent="0.25">
      <c r="A11" s="4" t="s">
        <v>829</v>
      </c>
      <c r="B11" s="5" t="s">
        <v>850</v>
      </c>
      <c r="C11" s="6">
        <v>44589</v>
      </c>
      <c r="D11" s="37">
        <v>1688</v>
      </c>
      <c r="E11" s="5" t="s">
        <v>1835</v>
      </c>
      <c r="F11" s="8" t="s">
        <v>1834</v>
      </c>
      <c r="G11" s="6">
        <v>44613</v>
      </c>
      <c r="H11" s="37" t="s">
        <v>1411</v>
      </c>
      <c r="I11" s="9" t="s">
        <v>1162</v>
      </c>
      <c r="J11" s="9" t="s">
        <v>773</v>
      </c>
      <c r="K11" s="10">
        <v>41886304.079999998</v>
      </c>
      <c r="L11" s="36">
        <f t="shared" ref="L11:M17" si="7">K11</f>
        <v>41886304.079999998</v>
      </c>
      <c r="M11" s="36">
        <f t="shared" si="7"/>
        <v>41886304.079999998</v>
      </c>
      <c r="N11" s="9" t="s">
        <v>1416</v>
      </c>
      <c r="O11" s="9" t="s">
        <v>1164</v>
      </c>
      <c r="P11" s="37" t="s">
        <v>555</v>
      </c>
      <c r="Q11" s="68"/>
      <c r="R11" s="36">
        <f>K11/T11</f>
        <v>127.11</v>
      </c>
      <c r="S11" s="10">
        <f t="shared" ref="S11:S18" si="8">R11*Q11</f>
        <v>0</v>
      </c>
      <c r="T11" s="10">
        <f t="shared" si="2"/>
        <v>329528</v>
      </c>
      <c r="U11" s="10">
        <v>46520</v>
      </c>
      <c r="V11" s="10">
        <v>175260</v>
      </c>
      <c r="W11" s="10">
        <v>107748</v>
      </c>
      <c r="X11" s="10" t="e">
        <f t="shared" ref="X11:X18" si="9">T11/Q11</f>
        <v>#DIV/0!</v>
      </c>
      <c r="Y11" s="10" t="e">
        <f t="shared" ref="Y11:Y18" si="10">_xlfn.CEILING.MATH(X11)</f>
        <v>#DIV/0!</v>
      </c>
      <c r="Z11" s="6">
        <v>44652</v>
      </c>
      <c r="AA11" s="6">
        <v>44713</v>
      </c>
      <c r="AB11" s="6">
        <v>44915</v>
      </c>
      <c r="AC11" s="9" t="s">
        <v>66</v>
      </c>
    </row>
    <row r="12" spans="1:29" ht="75" x14ac:dyDescent="0.25">
      <c r="A12" s="4" t="s">
        <v>833</v>
      </c>
      <c r="B12" s="5" t="s">
        <v>845</v>
      </c>
      <c r="C12" s="6">
        <v>44589</v>
      </c>
      <c r="D12" s="37">
        <v>1688</v>
      </c>
      <c r="E12" s="5" t="s">
        <v>1837</v>
      </c>
      <c r="F12" s="8" t="s">
        <v>1836</v>
      </c>
      <c r="G12" s="6">
        <v>44613</v>
      </c>
      <c r="H12" s="37" t="s">
        <v>1412</v>
      </c>
      <c r="I12" s="9" t="s">
        <v>1162</v>
      </c>
      <c r="J12" s="9" t="s">
        <v>783</v>
      </c>
      <c r="K12" s="10">
        <v>2033038.84</v>
      </c>
      <c r="L12" s="36">
        <f t="shared" si="7"/>
        <v>2033038.84</v>
      </c>
      <c r="M12" s="36">
        <f t="shared" si="7"/>
        <v>2033038.84</v>
      </c>
      <c r="N12" s="9" t="s">
        <v>1417</v>
      </c>
      <c r="O12" s="9" t="s">
        <v>667</v>
      </c>
      <c r="P12" s="37" t="s">
        <v>555</v>
      </c>
      <c r="Q12" s="68"/>
      <c r="R12" s="36">
        <f>K12/T12</f>
        <v>54.04</v>
      </c>
      <c r="S12" s="10">
        <f t="shared" si="8"/>
        <v>0</v>
      </c>
      <c r="T12" s="10">
        <f t="shared" si="2"/>
        <v>37621</v>
      </c>
      <c r="U12" s="10">
        <v>37621</v>
      </c>
      <c r="V12" s="10"/>
      <c r="W12" s="10"/>
      <c r="X12" s="10" t="e">
        <f t="shared" si="9"/>
        <v>#DIV/0!</v>
      </c>
      <c r="Y12" s="10" t="e">
        <f t="shared" si="10"/>
        <v>#DIV/0!</v>
      </c>
      <c r="Z12" s="6">
        <v>44652</v>
      </c>
      <c r="AA12" s="6"/>
      <c r="AB12" s="6"/>
      <c r="AC12" s="9" t="s">
        <v>66</v>
      </c>
    </row>
    <row r="13" spans="1:29" ht="75" x14ac:dyDescent="0.25">
      <c r="A13" s="4" t="s">
        <v>830</v>
      </c>
      <c r="B13" s="5" t="s">
        <v>844</v>
      </c>
      <c r="C13" s="6">
        <v>44589</v>
      </c>
      <c r="D13" s="37">
        <v>1688</v>
      </c>
      <c r="E13" s="5" t="s">
        <v>2154</v>
      </c>
      <c r="F13" s="8" t="s">
        <v>1838</v>
      </c>
      <c r="G13" s="6">
        <v>44613</v>
      </c>
      <c r="H13" s="37" t="s">
        <v>1413</v>
      </c>
      <c r="I13" s="9" t="s">
        <v>1162</v>
      </c>
      <c r="J13" s="9" t="s">
        <v>784</v>
      </c>
      <c r="K13" s="10">
        <v>64810883.5</v>
      </c>
      <c r="L13" s="36">
        <f t="shared" si="7"/>
        <v>64810883.5</v>
      </c>
      <c r="M13" s="36">
        <f t="shared" si="7"/>
        <v>64810883.5</v>
      </c>
      <c r="N13" s="9" t="s">
        <v>1418</v>
      </c>
      <c r="O13" s="9" t="s">
        <v>667</v>
      </c>
      <c r="P13" s="37"/>
      <c r="Q13" s="76"/>
      <c r="R13" s="36">
        <f>K13/T13</f>
        <v>33.549999999999997</v>
      </c>
      <c r="S13" s="10">
        <f t="shared" si="8"/>
        <v>0</v>
      </c>
      <c r="T13" s="10">
        <f t="shared" si="2"/>
        <v>1931770</v>
      </c>
      <c r="U13" s="10">
        <v>907940</v>
      </c>
      <c r="V13" s="10">
        <v>618170</v>
      </c>
      <c r="W13" s="10">
        <v>405660</v>
      </c>
      <c r="X13" s="10" t="e">
        <f t="shared" si="9"/>
        <v>#DIV/0!</v>
      </c>
      <c r="Y13" s="10" t="e">
        <f t="shared" si="10"/>
        <v>#DIV/0!</v>
      </c>
      <c r="Z13" s="6">
        <v>44652</v>
      </c>
      <c r="AA13" s="6">
        <v>44805</v>
      </c>
      <c r="AB13" s="6">
        <v>44866</v>
      </c>
      <c r="AC13" s="9" t="s">
        <v>66</v>
      </c>
    </row>
    <row r="14" spans="1:29" ht="189" x14ac:dyDescent="0.25">
      <c r="A14" s="4" t="s">
        <v>840</v>
      </c>
      <c r="B14" s="5" t="s">
        <v>839</v>
      </c>
      <c r="C14" s="6">
        <v>44589</v>
      </c>
      <c r="D14" s="37">
        <v>1688</v>
      </c>
      <c r="E14" s="5" t="s">
        <v>1840</v>
      </c>
      <c r="F14" s="8" t="s">
        <v>1839</v>
      </c>
      <c r="G14" s="6">
        <v>44613</v>
      </c>
      <c r="H14" s="37" t="s">
        <v>1414</v>
      </c>
      <c r="I14" s="9" t="s">
        <v>1162</v>
      </c>
      <c r="J14" s="9" t="s">
        <v>809</v>
      </c>
      <c r="K14" s="10">
        <v>22392824.579999998</v>
      </c>
      <c r="L14" s="36">
        <f t="shared" si="7"/>
        <v>22392824.579999998</v>
      </c>
      <c r="M14" s="36">
        <f t="shared" si="7"/>
        <v>22392824.579999998</v>
      </c>
      <c r="N14" s="9" t="s">
        <v>1419</v>
      </c>
      <c r="O14" s="9" t="s">
        <v>1420</v>
      </c>
      <c r="P14" s="37"/>
      <c r="Q14" s="68"/>
      <c r="R14" s="36">
        <f>K14/T14</f>
        <v>2.94</v>
      </c>
      <c r="S14" s="10">
        <f t="shared" si="8"/>
        <v>0</v>
      </c>
      <c r="T14" s="10">
        <f t="shared" si="2"/>
        <v>7616607</v>
      </c>
      <c r="U14" s="10">
        <v>1179100</v>
      </c>
      <c r="V14" s="10">
        <v>5288500</v>
      </c>
      <c r="W14" s="10">
        <v>1149007</v>
      </c>
      <c r="X14" s="10" t="e">
        <f t="shared" si="9"/>
        <v>#DIV/0!</v>
      </c>
      <c r="Y14" s="10" t="e">
        <f t="shared" si="10"/>
        <v>#DIV/0!</v>
      </c>
      <c r="Z14" s="6">
        <v>44652</v>
      </c>
      <c r="AA14" s="6">
        <v>44805</v>
      </c>
      <c r="AB14" s="6">
        <v>44866</v>
      </c>
      <c r="AC14" s="9" t="s">
        <v>66</v>
      </c>
    </row>
    <row r="15" spans="1:29" ht="94.5" x14ac:dyDescent="0.25">
      <c r="A15" s="4" t="s">
        <v>842</v>
      </c>
      <c r="B15" s="5" t="s">
        <v>843</v>
      </c>
      <c r="C15" s="6">
        <v>44589</v>
      </c>
      <c r="D15" s="37">
        <v>1688</v>
      </c>
      <c r="E15" s="5" t="s">
        <v>2153</v>
      </c>
      <c r="F15" s="8" t="s">
        <v>1841</v>
      </c>
      <c r="G15" s="6">
        <v>44613</v>
      </c>
      <c r="H15" s="37" t="s">
        <v>1415</v>
      </c>
      <c r="I15" s="9" t="s">
        <v>1162</v>
      </c>
      <c r="J15" s="9" t="s">
        <v>808</v>
      </c>
      <c r="K15" s="10">
        <v>10640519.76</v>
      </c>
      <c r="L15" s="36">
        <f t="shared" si="7"/>
        <v>10640519.76</v>
      </c>
      <c r="M15" s="36">
        <f t="shared" si="7"/>
        <v>10640519.76</v>
      </c>
      <c r="N15" s="9" t="s">
        <v>1421</v>
      </c>
      <c r="O15" s="9" t="s">
        <v>1420</v>
      </c>
      <c r="P15" s="37"/>
      <c r="Q15" s="68"/>
      <c r="R15" s="36">
        <f>K15/T15</f>
        <v>5.82</v>
      </c>
      <c r="S15" s="10">
        <f t="shared" si="8"/>
        <v>0</v>
      </c>
      <c r="T15" s="10">
        <f t="shared" si="2"/>
        <v>1828268</v>
      </c>
      <c r="U15" s="10">
        <v>782500</v>
      </c>
      <c r="V15" s="10">
        <v>1045768</v>
      </c>
      <c r="W15" s="10"/>
      <c r="X15" s="10" t="e">
        <f t="shared" si="9"/>
        <v>#DIV/0!</v>
      </c>
      <c r="Y15" s="10" t="e">
        <f t="shared" si="10"/>
        <v>#DIV/0!</v>
      </c>
      <c r="Z15" s="6">
        <v>44652</v>
      </c>
      <c r="AA15" s="6">
        <v>44819</v>
      </c>
      <c r="AB15" s="6"/>
      <c r="AC15" s="9" t="s">
        <v>66</v>
      </c>
    </row>
    <row r="16" spans="1:29" ht="78.75" x14ac:dyDescent="0.25">
      <c r="A16" s="4" t="s">
        <v>832</v>
      </c>
      <c r="B16" s="5" t="s">
        <v>849</v>
      </c>
      <c r="C16" s="6">
        <v>44589</v>
      </c>
      <c r="D16" s="37">
        <v>1688</v>
      </c>
      <c r="E16" s="5" t="s">
        <v>2155</v>
      </c>
      <c r="F16" s="8" t="s">
        <v>1844</v>
      </c>
      <c r="G16" s="6">
        <v>44613</v>
      </c>
      <c r="H16" s="37" t="s">
        <v>1423</v>
      </c>
      <c r="I16" s="9" t="s">
        <v>1162</v>
      </c>
      <c r="J16" s="9" t="s">
        <v>776</v>
      </c>
      <c r="K16" s="10">
        <v>188462472.93000001</v>
      </c>
      <c r="L16" s="36">
        <f t="shared" si="7"/>
        <v>188462472.93000001</v>
      </c>
      <c r="M16" s="36">
        <f t="shared" si="7"/>
        <v>188462472.93000001</v>
      </c>
      <c r="N16" s="9" t="s">
        <v>1425</v>
      </c>
      <c r="O16" s="9" t="s">
        <v>667</v>
      </c>
      <c r="P16" s="37" t="s">
        <v>555</v>
      </c>
      <c r="Q16" s="68"/>
      <c r="R16" s="36">
        <f>K16/T16</f>
        <v>89.37</v>
      </c>
      <c r="S16" s="10">
        <f t="shared" si="8"/>
        <v>0</v>
      </c>
      <c r="T16" s="10">
        <f t="shared" si="2"/>
        <v>2108789</v>
      </c>
      <c r="U16" s="10">
        <v>537750</v>
      </c>
      <c r="V16" s="10">
        <v>896240</v>
      </c>
      <c r="W16" s="10">
        <v>674799</v>
      </c>
      <c r="X16" s="10" t="e">
        <f t="shared" si="9"/>
        <v>#DIV/0!</v>
      </c>
      <c r="Y16" s="10" t="e">
        <f t="shared" si="10"/>
        <v>#DIV/0!</v>
      </c>
      <c r="Z16" s="6">
        <v>44682</v>
      </c>
      <c r="AA16" s="6">
        <v>44813</v>
      </c>
      <c r="AB16" s="6">
        <v>44866</v>
      </c>
      <c r="AC16" s="9" t="s">
        <v>66</v>
      </c>
    </row>
    <row r="17" spans="1:29" ht="75" x14ac:dyDescent="0.25">
      <c r="A17" s="4" t="s">
        <v>831</v>
      </c>
      <c r="B17" s="5" t="s">
        <v>927</v>
      </c>
      <c r="C17" s="6">
        <v>44589</v>
      </c>
      <c r="D17" s="37">
        <v>1688</v>
      </c>
      <c r="E17" s="5" t="s">
        <v>604</v>
      </c>
      <c r="F17" s="8" t="s">
        <v>1845</v>
      </c>
      <c r="G17" s="6"/>
      <c r="H17" s="37" t="s">
        <v>604</v>
      </c>
      <c r="I17" s="9"/>
      <c r="J17" s="9" t="s">
        <v>775</v>
      </c>
      <c r="K17" s="10"/>
      <c r="L17" s="36">
        <f t="shared" si="7"/>
        <v>0</v>
      </c>
      <c r="M17" s="36">
        <f t="shared" si="7"/>
        <v>0</v>
      </c>
      <c r="N17" s="9"/>
      <c r="O17" s="9"/>
      <c r="P17" s="37" t="s">
        <v>555</v>
      </c>
      <c r="Q17" s="68"/>
      <c r="R17" s="36">
        <f>K17/T17</f>
        <v>0</v>
      </c>
      <c r="S17" s="10">
        <f t="shared" si="8"/>
        <v>0</v>
      </c>
      <c r="T17" s="10">
        <f t="shared" si="2"/>
        <v>821190</v>
      </c>
      <c r="U17" s="10">
        <v>715000</v>
      </c>
      <c r="V17" s="10">
        <v>106190</v>
      </c>
      <c r="W17" s="10"/>
      <c r="X17" s="10" t="e">
        <f t="shared" si="9"/>
        <v>#DIV/0!</v>
      </c>
      <c r="Y17" s="10" t="e">
        <f t="shared" si="10"/>
        <v>#DIV/0!</v>
      </c>
      <c r="Z17" s="6">
        <v>44652</v>
      </c>
      <c r="AA17" s="6">
        <v>44910</v>
      </c>
      <c r="AB17" s="6"/>
      <c r="AC17" s="9"/>
    </row>
    <row r="18" spans="1:29" ht="47.25" x14ac:dyDescent="0.25">
      <c r="A18" s="4" t="s">
        <v>1053</v>
      </c>
      <c r="B18" s="5" t="s">
        <v>1134</v>
      </c>
      <c r="C18" s="6">
        <v>44600</v>
      </c>
      <c r="D18" s="37">
        <v>1688</v>
      </c>
      <c r="E18" s="5" t="s">
        <v>604</v>
      </c>
      <c r="F18" s="9" t="s">
        <v>604</v>
      </c>
      <c r="G18" s="6" t="s">
        <v>604</v>
      </c>
      <c r="H18" s="37" t="s">
        <v>604</v>
      </c>
      <c r="I18" s="9" t="s">
        <v>604</v>
      </c>
      <c r="J18" s="9" t="s">
        <v>774</v>
      </c>
      <c r="K18" s="10">
        <v>0</v>
      </c>
      <c r="L18" s="36">
        <f t="shared" ref="L18:M24" si="11">K18</f>
        <v>0</v>
      </c>
      <c r="M18" s="36">
        <f t="shared" si="11"/>
        <v>0</v>
      </c>
      <c r="N18" s="9"/>
      <c r="O18" s="9"/>
      <c r="P18" s="37" t="s">
        <v>555</v>
      </c>
      <c r="Q18" s="68"/>
      <c r="R18" s="36">
        <f>K18/T18</f>
        <v>0</v>
      </c>
      <c r="S18" s="10">
        <f t="shared" si="8"/>
        <v>0</v>
      </c>
      <c r="T18" s="10">
        <f t="shared" ref="T18:T29" si="12">U18+V18+W18</f>
        <v>6062870</v>
      </c>
      <c r="U18" s="10">
        <v>1200000</v>
      </c>
      <c r="V18" s="10">
        <v>1832800</v>
      </c>
      <c r="W18" s="10">
        <v>3030070</v>
      </c>
      <c r="X18" s="10" t="e">
        <f t="shared" si="9"/>
        <v>#DIV/0!</v>
      </c>
      <c r="Y18" s="10" t="e">
        <f t="shared" si="10"/>
        <v>#DIV/0!</v>
      </c>
      <c r="Z18" s="6">
        <v>44682</v>
      </c>
      <c r="AA18" s="6">
        <v>44743</v>
      </c>
      <c r="AB18" s="6">
        <v>44880</v>
      </c>
      <c r="AC18" s="9"/>
    </row>
    <row r="19" spans="1:29" ht="173.25" x14ac:dyDescent="0.25">
      <c r="A19" s="4" t="s">
        <v>1037</v>
      </c>
      <c r="B19" s="5" t="s">
        <v>1180</v>
      </c>
      <c r="C19" s="6">
        <v>44601</v>
      </c>
      <c r="D19" s="37">
        <v>1688</v>
      </c>
      <c r="E19" s="5" t="s">
        <v>1974</v>
      </c>
      <c r="F19" s="8" t="s">
        <v>1973</v>
      </c>
      <c r="G19" s="6">
        <v>44624</v>
      </c>
      <c r="H19" s="5" t="s">
        <v>1562</v>
      </c>
      <c r="I19" s="9" t="s">
        <v>1162</v>
      </c>
      <c r="J19" s="9" t="s">
        <v>1005</v>
      </c>
      <c r="K19" s="10">
        <v>147871994.59999999</v>
      </c>
      <c r="L19" s="36">
        <f t="shared" si="11"/>
        <v>147871994.59999999</v>
      </c>
      <c r="M19" s="36">
        <f t="shared" si="11"/>
        <v>147871994.59999999</v>
      </c>
      <c r="N19" s="9" t="s">
        <v>1564</v>
      </c>
      <c r="O19" s="9" t="s">
        <v>1566</v>
      </c>
      <c r="P19" s="37" t="s">
        <v>1565</v>
      </c>
      <c r="Q19" s="68"/>
      <c r="R19" s="36">
        <f>K19/T19</f>
        <v>86.899999999999991</v>
      </c>
      <c r="S19" s="10">
        <f t="shared" ref="S19:S29" si="13">R19*Q19</f>
        <v>0</v>
      </c>
      <c r="T19" s="10">
        <f t="shared" si="12"/>
        <v>1701634</v>
      </c>
      <c r="U19" s="10">
        <v>1130000</v>
      </c>
      <c r="V19" s="10">
        <v>571634</v>
      </c>
      <c r="W19" s="10"/>
      <c r="X19" s="10" t="e">
        <f t="shared" ref="X19:X29" si="14">T19/Q19</f>
        <v>#DIV/0!</v>
      </c>
      <c r="Y19" s="10" t="e">
        <f t="shared" ref="Y19:Y29" si="15">_xlfn.CEILING.MATH(X19)</f>
        <v>#DIV/0!</v>
      </c>
      <c r="Z19" s="6">
        <v>44652</v>
      </c>
      <c r="AA19" s="6">
        <v>44743</v>
      </c>
      <c r="AB19" s="6"/>
      <c r="AC19" s="9" t="s">
        <v>66</v>
      </c>
    </row>
    <row r="20" spans="1:29" ht="75" x14ac:dyDescent="0.25">
      <c r="A20" s="4" t="s">
        <v>1031</v>
      </c>
      <c r="B20" s="5" t="s">
        <v>1179</v>
      </c>
      <c r="C20" s="6">
        <v>44601</v>
      </c>
      <c r="D20" s="37">
        <v>1688</v>
      </c>
      <c r="E20" s="5" t="s">
        <v>604</v>
      </c>
      <c r="F20" s="8" t="s">
        <v>1975</v>
      </c>
      <c r="G20" s="6" t="s">
        <v>604</v>
      </c>
      <c r="H20" s="37" t="s">
        <v>604</v>
      </c>
      <c r="I20" s="9" t="s">
        <v>604</v>
      </c>
      <c r="J20" s="9" t="s">
        <v>1003</v>
      </c>
      <c r="K20" s="10"/>
      <c r="L20" s="36">
        <f t="shared" si="11"/>
        <v>0</v>
      </c>
      <c r="M20" s="36">
        <f t="shared" si="11"/>
        <v>0</v>
      </c>
      <c r="N20" s="9"/>
      <c r="O20" s="9"/>
      <c r="P20" s="37"/>
      <c r="Q20" s="68"/>
      <c r="R20" s="36" t="e">
        <f>K20/T20</f>
        <v>#DIV/0!</v>
      </c>
      <c r="S20" s="10" t="e">
        <f t="shared" si="13"/>
        <v>#DIV/0!</v>
      </c>
      <c r="T20" s="10">
        <f t="shared" si="12"/>
        <v>0</v>
      </c>
      <c r="U20" s="10"/>
      <c r="V20" s="10"/>
      <c r="W20" s="10"/>
      <c r="X20" s="10" t="e">
        <f t="shared" si="14"/>
        <v>#DIV/0!</v>
      </c>
      <c r="Y20" s="10" t="e">
        <f t="shared" si="15"/>
        <v>#DIV/0!</v>
      </c>
      <c r="Z20" s="6"/>
      <c r="AA20" s="6"/>
      <c r="AB20" s="6"/>
      <c r="AC20" s="9"/>
    </row>
    <row r="21" spans="1:29" ht="157.5" x14ac:dyDescent="0.25">
      <c r="A21" s="4" t="s">
        <v>1036</v>
      </c>
      <c r="B21" s="5" t="s">
        <v>1178</v>
      </c>
      <c r="C21" s="6">
        <v>44601</v>
      </c>
      <c r="D21" s="37">
        <v>1688</v>
      </c>
      <c r="E21" s="5" t="s">
        <v>1977</v>
      </c>
      <c r="F21" s="8" t="s">
        <v>1976</v>
      </c>
      <c r="G21" s="6">
        <v>44623</v>
      </c>
      <c r="H21" s="5" t="s">
        <v>1537</v>
      </c>
      <c r="I21" s="9" t="s">
        <v>1162</v>
      </c>
      <c r="J21" s="9" t="s">
        <v>996</v>
      </c>
      <c r="K21" s="10">
        <v>144875.25</v>
      </c>
      <c r="L21" s="36">
        <f t="shared" si="11"/>
        <v>144875.25</v>
      </c>
      <c r="M21" s="36">
        <f t="shared" si="11"/>
        <v>144875.25</v>
      </c>
      <c r="N21" s="9" t="s">
        <v>1538</v>
      </c>
      <c r="O21" s="9" t="s">
        <v>1539</v>
      </c>
      <c r="P21" s="37" t="s">
        <v>555</v>
      </c>
      <c r="Q21" s="68"/>
      <c r="R21" s="36">
        <f>K21/T21</f>
        <v>3.51</v>
      </c>
      <c r="S21" s="10">
        <f t="shared" si="13"/>
        <v>0</v>
      </c>
      <c r="T21" s="10">
        <f t="shared" si="12"/>
        <v>41275</v>
      </c>
      <c r="U21" s="10">
        <v>41275</v>
      </c>
      <c r="V21" s="10"/>
      <c r="W21" s="10"/>
      <c r="X21" s="10" t="e">
        <f t="shared" si="14"/>
        <v>#DIV/0!</v>
      </c>
      <c r="Y21" s="10" t="e">
        <f t="shared" si="15"/>
        <v>#DIV/0!</v>
      </c>
      <c r="Z21" s="6">
        <v>44682</v>
      </c>
      <c r="AA21" s="6"/>
      <c r="AB21" s="6"/>
      <c r="AC21" s="9" t="s">
        <v>66</v>
      </c>
    </row>
    <row r="22" spans="1:29" ht="126" x14ac:dyDescent="0.25">
      <c r="A22" s="4" t="s">
        <v>1140</v>
      </c>
      <c r="B22" s="5" t="s">
        <v>1189</v>
      </c>
      <c r="C22" s="6">
        <v>44601</v>
      </c>
      <c r="D22" s="37">
        <v>1688</v>
      </c>
      <c r="E22" s="5" t="s">
        <v>1979</v>
      </c>
      <c r="F22" s="8" t="s">
        <v>1978</v>
      </c>
      <c r="G22" s="6">
        <v>44624</v>
      </c>
      <c r="H22" s="5" t="s">
        <v>1563</v>
      </c>
      <c r="I22" s="9" t="s">
        <v>1162</v>
      </c>
      <c r="J22" s="9" t="s">
        <v>1000</v>
      </c>
      <c r="K22" s="10">
        <v>6995506.7199999997</v>
      </c>
      <c r="L22" s="36">
        <f t="shared" si="11"/>
        <v>6995506.7199999997</v>
      </c>
      <c r="M22" s="36">
        <f t="shared" si="11"/>
        <v>6995506.7199999997</v>
      </c>
      <c r="N22" s="9" t="s">
        <v>1568</v>
      </c>
      <c r="O22" s="9" t="s">
        <v>1566</v>
      </c>
      <c r="P22" s="37" t="s">
        <v>555</v>
      </c>
      <c r="Q22" s="68"/>
      <c r="R22" s="36">
        <f>K22/T22</f>
        <v>77.959999999999994</v>
      </c>
      <c r="S22" s="10">
        <f t="shared" si="13"/>
        <v>0</v>
      </c>
      <c r="T22" s="10">
        <f t="shared" si="12"/>
        <v>89732</v>
      </c>
      <c r="U22" s="10">
        <v>58300</v>
      </c>
      <c r="V22" s="10">
        <v>31432</v>
      </c>
      <c r="W22" s="10"/>
      <c r="X22" s="10" t="e">
        <f t="shared" si="14"/>
        <v>#DIV/0!</v>
      </c>
      <c r="Y22" s="10" t="e">
        <f t="shared" si="15"/>
        <v>#DIV/0!</v>
      </c>
      <c r="Z22" s="6">
        <v>44652</v>
      </c>
      <c r="AA22" s="6">
        <v>44743</v>
      </c>
      <c r="AB22" s="6"/>
      <c r="AC22" s="9" t="s">
        <v>66</v>
      </c>
    </row>
    <row r="23" spans="1:29" ht="173.25" x14ac:dyDescent="0.25">
      <c r="A23" s="4" t="s">
        <v>1137</v>
      </c>
      <c r="B23" s="5" t="s">
        <v>1188</v>
      </c>
      <c r="C23" s="6">
        <v>44601</v>
      </c>
      <c r="D23" s="37">
        <v>1688</v>
      </c>
      <c r="E23" s="5" t="s">
        <v>1981</v>
      </c>
      <c r="F23" s="8" t="s">
        <v>1980</v>
      </c>
      <c r="G23" s="6">
        <v>44624</v>
      </c>
      <c r="H23" s="5" t="s">
        <v>1567</v>
      </c>
      <c r="I23" s="9" t="s">
        <v>1162</v>
      </c>
      <c r="J23" s="9" t="s">
        <v>1012</v>
      </c>
      <c r="K23" s="10">
        <v>294028089</v>
      </c>
      <c r="L23" s="36">
        <f t="shared" si="11"/>
        <v>294028089</v>
      </c>
      <c r="M23" s="36">
        <f t="shared" si="11"/>
        <v>294028089</v>
      </c>
      <c r="N23" s="9" t="s">
        <v>1564</v>
      </c>
      <c r="O23" s="9" t="s">
        <v>1569</v>
      </c>
      <c r="P23" s="37" t="s">
        <v>555</v>
      </c>
      <c r="Q23" s="68"/>
      <c r="R23" s="36">
        <f>K23/T23</f>
        <v>77.959999999999994</v>
      </c>
      <c r="S23" s="10">
        <f t="shared" si="13"/>
        <v>0</v>
      </c>
      <c r="T23" s="10">
        <f t="shared" si="12"/>
        <v>3771525</v>
      </c>
      <c r="U23" s="10">
        <v>2360000</v>
      </c>
      <c r="V23" s="10">
        <v>1411525</v>
      </c>
      <c r="W23" s="10"/>
      <c r="X23" s="10" t="e">
        <f t="shared" si="14"/>
        <v>#DIV/0!</v>
      </c>
      <c r="Y23" s="10" t="e">
        <f t="shared" si="15"/>
        <v>#DIV/0!</v>
      </c>
      <c r="Z23" s="6">
        <v>44652</v>
      </c>
      <c r="AA23" s="6">
        <v>44805</v>
      </c>
      <c r="AB23" s="6"/>
      <c r="AC23" s="9" t="s">
        <v>66</v>
      </c>
    </row>
    <row r="24" spans="1:29" ht="126" x14ac:dyDescent="0.25">
      <c r="A24" s="4" t="s">
        <v>1139</v>
      </c>
      <c r="B24" s="5" t="s">
        <v>1187</v>
      </c>
      <c r="C24" s="6">
        <v>44601</v>
      </c>
      <c r="D24" s="37">
        <v>1688</v>
      </c>
      <c r="E24" s="5" t="s">
        <v>1983</v>
      </c>
      <c r="F24" s="8" t="s">
        <v>1982</v>
      </c>
      <c r="G24" s="6">
        <v>44630</v>
      </c>
      <c r="H24" s="5" t="s">
        <v>1712</v>
      </c>
      <c r="I24" s="9" t="s">
        <v>1162</v>
      </c>
      <c r="J24" s="9" t="s">
        <v>1028</v>
      </c>
      <c r="K24" s="10">
        <v>410021843</v>
      </c>
      <c r="L24" s="36">
        <f t="shared" si="11"/>
        <v>410021843</v>
      </c>
      <c r="M24" s="36">
        <f t="shared" si="11"/>
        <v>410021843</v>
      </c>
      <c r="N24" s="9" t="s">
        <v>1165</v>
      </c>
      <c r="O24" s="9" t="s">
        <v>667</v>
      </c>
      <c r="P24" s="37" t="s">
        <v>555</v>
      </c>
      <c r="Q24" s="68"/>
      <c r="R24" s="36">
        <f>K24/T24</f>
        <v>491.15</v>
      </c>
      <c r="S24" s="10">
        <f t="shared" si="13"/>
        <v>0</v>
      </c>
      <c r="T24" s="10">
        <f t="shared" si="12"/>
        <v>834820</v>
      </c>
      <c r="U24" s="10">
        <v>834820</v>
      </c>
      <c r="V24" s="10"/>
      <c r="W24" s="10"/>
      <c r="X24" s="10" t="e">
        <f t="shared" si="14"/>
        <v>#DIV/0!</v>
      </c>
      <c r="Y24" s="10" t="e">
        <f t="shared" si="15"/>
        <v>#DIV/0!</v>
      </c>
      <c r="Z24" s="6">
        <v>44805</v>
      </c>
      <c r="AA24" s="6"/>
      <c r="AB24" s="6"/>
      <c r="AC24" s="9" t="s">
        <v>66</v>
      </c>
    </row>
    <row r="25" spans="1:29" ht="173.25" x14ac:dyDescent="0.25">
      <c r="A25" s="4" t="s">
        <v>1138</v>
      </c>
      <c r="B25" s="5" t="s">
        <v>1186</v>
      </c>
      <c r="C25" s="6">
        <v>44601</v>
      </c>
      <c r="D25" s="37">
        <v>1688</v>
      </c>
      <c r="E25" s="5" t="s">
        <v>2165</v>
      </c>
      <c r="F25" s="8" t="s">
        <v>2034</v>
      </c>
      <c r="G25" s="6">
        <v>44623</v>
      </c>
      <c r="H25" s="37" t="s">
        <v>1540</v>
      </c>
      <c r="I25" s="9" t="s">
        <v>1162</v>
      </c>
      <c r="J25" s="9" t="s">
        <v>1020</v>
      </c>
      <c r="K25" s="10">
        <v>53426095.350000001</v>
      </c>
      <c r="L25" s="36">
        <f t="shared" ref="L25:M29" si="16">K25</f>
        <v>53426095.350000001</v>
      </c>
      <c r="M25" s="36">
        <f t="shared" si="16"/>
        <v>53426095.350000001</v>
      </c>
      <c r="N25" s="9" t="s">
        <v>1545</v>
      </c>
      <c r="O25" s="9" t="s">
        <v>1539</v>
      </c>
      <c r="P25" s="37" t="s">
        <v>555</v>
      </c>
      <c r="Q25" s="68"/>
      <c r="R25" s="36">
        <f>K25/T25</f>
        <v>4.3500000000000005</v>
      </c>
      <c r="S25" s="10">
        <f t="shared" si="13"/>
        <v>0</v>
      </c>
      <c r="T25" s="10">
        <f t="shared" si="12"/>
        <v>12281861</v>
      </c>
      <c r="U25" s="10">
        <v>5158400</v>
      </c>
      <c r="V25" s="10">
        <v>6509346</v>
      </c>
      <c r="W25" s="10">
        <v>614115</v>
      </c>
      <c r="X25" s="10" t="e">
        <f t="shared" si="14"/>
        <v>#DIV/0!</v>
      </c>
      <c r="Y25" s="10" t="e">
        <f t="shared" si="15"/>
        <v>#DIV/0!</v>
      </c>
      <c r="Z25" s="6">
        <v>44682</v>
      </c>
      <c r="AA25" s="6">
        <v>44805</v>
      </c>
      <c r="AB25" s="6">
        <v>44866</v>
      </c>
      <c r="AC25" s="9" t="s">
        <v>66</v>
      </c>
    </row>
    <row r="26" spans="1:29" ht="126" x14ac:dyDescent="0.25">
      <c r="A26" s="4" t="s">
        <v>1177</v>
      </c>
      <c r="B26" s="5" t="s">
        <v>1185</v>
      </c>
      <c r="C26" s="6">
        <v>44601</v>
      </c>
      <c r="D26" s="37">
        <v>1688</v>
      </c>
      <c r="E26" s="5" t="s">
        <v>2167</v>
      </c>
      <c r="F26" s="8" t="s">
        <v>2166</v>
      </c>
      <c r="G26" s="6">
        <v>44623</v>
      </c>
      <c r="H26" s="37" t="s">
        <v>1541</v>
      </c>
      <c r="I26" s="9" t="s">
        <v>1162</v>
      </c>
      <c r="J26" s="9" t="s">
        <v>929</v>
      </c>
      <c r="K26" s="10">
        <v>1251389.8899999999</v>
      </c>
      <c r="L26" s="36">
        <f t="shared" si="16"/>
        <v>1251389.8899999999</v>
      </c>
      <c r="M26" s="36">
        <f t="shared" si="16"/>
        <v>1251389.8899999999</v>
      </c>
      <c r="N26" s="9" t="s">
        <v>1546</v>
      </c>
      <c r="O26" s="9" t="s">
        <v>1164</v>
      </c>
      <c r="P26" s="37" t="s">
        <v>555</v>
      </c>
      <c r="Q26" s="76"/>
      <c r="R26" s="36">
        <f>K26/T26</f>
        <v>9.01</v>
      </c>
      <c r="S26" s="10">
        <f t="shared" si="13"/>
        <v>0</v>
      </c>
      <c r="T26" s="10">
        <f t="shared" si="12"/>
        <v>138889</v>
      </c>
      <c r="U26" s="10">
        <v>69488</v>
      </c>
      <c r="V26" s="10">
        <v>69401</v>
      </c>
      <c r="W26" s="10"/>
      <c r="X26" s="10" t="e">
        <f t="shared" si="14"/>
        <v>#DIV/0!</v>
      </c>
      <c r="Y26" s="10" t="e">
        <f t="shared" si="15"/>
        <v>#DIV/0!</v>
      </c>
      <c r="Z26" s="6">
        <v>44682</v>
      </c>
      <c r="AA26" s="6">
        <v>44805</v>
      </c>
      <c r="AB26" s="6"/>
      <c r="AC26" s="9" t="s">
        <v>66</v>
      </c>
    </row>
    <row r="27" spans="1:29" ht="94.5" x14ac:dyDescent="0.25">
      <c r="A27" s="4" t="s">
        <v>1183</v>
      </c>
      <c r="B27" s="5" t="s">
        <v>1184</v>
      </c>
      <c r="C27" s="6">
        <v>44601</v>
      </c>
      <c r="D27" s="37">
        <v>1688</v>
      </c>
      <c r="E27" s="5" t="s">
        <v>2169</v>
      </c>
      <c r="F27" s="8" t="s">
        <v>2168</v>
      </c>
      <c r="G27" s="6">
        <v>44623</v>
      </c>
      <c r="H27" s="37" t="s">
        <v>1542</v>
      </c>
      <c r="I27" s="9" t="s">
        <v>1162</v>
      </c>
      <c r="J27" s="9" t="s">
        <v>997</v>
      </c>
      <c r="K27" s="10">
        <v>7893941.3200000003</v>
      </c>
      <c r="L27" s="36">
        <f t="shared" si="16"/>
        <v>7893941.3200000003</v>
      </c>
      <c r="M27" s="36">
        <f t="shared" si="16"/>
        <v>7893941.3200000003</v>
      </c>
      <c r="N27" s="9" t="s">
        <v>1549</v>
      </c>
      <c r="O27" s="9" t="s">
        <v>1550</v>
      </c>
      <c r="P27" s="37" t="s">
        <v>555</v>
      </c>
      <c r="Q27" s="68"/>
      <c r="R27" s="36">
        <f>K27/T27</f>
        <v>4.3600000000000003</v>
      </c>
      <c r="S27" s="10">
        <f t="shared" si="13"/>
        <v>0</v>
      </c>
      <c r="T27" s="10">
        <f t="shared" si="12"/>
        <v>1810537</v>
      </c>
      <c r="U27" s="10">
        <v>1539499</v>
      </c>
      <c r="V27" s="10">
        <v>271038</v>
      </c>
      <c r="W27" s="10"/>
      <c r="X27" s="10" t="e">
        <f t="shared" si="14"/>
        <v>#DIV/0!</v>
      </c>
      <c r="Y27" s="10" t="e">
        <f t="shared" si="15"/>
        <v>#DIV/0!</v>
      </c>
      <c r="Z27" s="6">
        <v>44682</v>
      </c>
      <c r="AA27" s="6">
        <v>44805</v>
      </c>
      <c r="AB27" s="6"/>
      <c r="AC27" s="9" t="s">
        <v>66</v>
      </c>
    </row>
    <row r="28" spans="1:29" ht="126" x14ac:dyDescent="0.25">
      <c r="A28" s="4" t="s">
        <v>1181</v>
      </c>
      <c r="B28" s="5" t="s">
        <v>1182</v>
      </c>
      <c r="C28" s="6">
        <v>44601</v>
      </c>
      <c r="D28" s="37">
        <v>1688</v>
      </c>
      <c r="E28" s="5" t="s">
        <v>2171</v>
      </c>
      <c r="F28" s="8" t="s">
        <v>2170</v>
      </c>
      <c r="G28" s="6">
        <v>44623</v>
      </c>
      <c r="H28" s="37" t="s">
        <v>1543</v>
      </c>
      <c r="I28" s="9" t="s">
        <v>1162</v>
      </c>
      <c r="J28" s="9" t="s">
        <v>995</v>
      </c>
      <c r="K28" s="10">
        <v>22903482.710000001</v>
      </c>
      <c r="L28" s="36">
        <f t="shared" si="16"/>
        <v>22903482.710000001</v>
      </c>
      <c r="M28" s="36">
        <f t="shared" si="16"/>
        <v>22903482.710000001</v>
      </c>
      <c r="N28" s="9" t="s">
        <v>1551</v>
      </c>
      <c r="O28" s="9" t="s">
        <v>1164</v>
      </c>
      <c r="P28" s="37" t="s">
        <v>555</v>
      </c>
      <c r="Q28" s="68"/>
      <c r="R28" s="36">
        <f>K28/T28</f>
        <v>10.09</v>
      </c>
      <c r="S28" s="10">
        <f t="shared" si="13"/>
        <v>0</v>
      </c>
      <c r="T28" s="10">
        <f t="shared" si="12"/>
        <v>2269919</v>
      </c>
      <c r="U28" s="10">
        <v>1424380</v>
      </c>
      <c r="V28" s="10">
        <v>845539</v>
      </c>
      <c r="W28" s="10"/>
      <c r="X28" s="10" t="e">
        <f t="shared" si="14"/>
        <v>#DIV/0!</v>
      </c>
      <c r="Y28" s="10" t="e">
        <f t="shared" si="15"/>
        <v>#DIV/0!</v>
      </c>
      <c r="Z28" s="6">
        <v>44682</v>
      </c>
      <c r="AA28" s="6">
        <v>44915</v>
      </c>
      <c r="AB28" s="6"/>
      <c r="AC28" s="9" t="s">
        <v>66</v>
      </c>
    </row>
    <row r="29" spans="1:29" ht="189" x14ac:dyDescent="0.25">
      <c r="A29" s="4" t="s">
        <v>1202</v>
      </c>
      <c r="B29" s="5" t="s">
        <v>1203</v>
      </c>
      <c r="C29" s="6">
        <v>44602</v>
      </c>
      <c r="D29" s="37">
        <v>1688</v>
      </c>
      <c r="E29" s="5" t="s">
        <v>2173</v>
      </c>
      <c r="F29" s="8" t="s">
        <v>2172</v>
      </c>
      <c r="G29" s="6">
        <v>44623</v>
      </c>
      <c r="H29" s="37" t="s">
        <v>1544</v>
      </c>
      <c r="I29" s="9" t="s">
        <v>1162</v>
      </c>
      <c r="J29" s="9" t="s">
        <v>1085</v>
      </c>
      <c r="K29" s="10">
        <v>4357631.25</v>
      </c>
      <c r="L29" s="36">
        <f t="shared" si="16"/>
        <v>4357631.25</v>
      </c>
      <c r="M29" s="36">
        <f t="shared" si="16"/>
        <v>4357631.25</v>
      </c>
      <c r="N29" s="9" t="s">
        <v>1163</v>
      </c>
      <c r="O29" s="9" t="s">
        <v>1164</v>
      </c>
      <c r="P29" s="37" t="s">
        <v>555</v>
      </c>
      <c r="Q29" s="68"/>
      <c r="R29" s="36">
        <f>K29/T29</f>
        <v>162.75</v>
      </c>
      <c r="S29" s="10">
        <f t="shared" si="13"/>
        <v>0</v>
      </c>
      <c r="T29" s="10">
        <f t="shared" si="12"/>
        <v>26775</v>
      </c>
      <c r="U29" s="10">
        <v>26775</v>
      </c>
      <c r="V29" s="10"/>
      <c r="W29" s="10"/>
      <c r="X29" s="10" t="e">
        <f t="shared" si="14"/>
        <v>#DIV/0!</v>
      </c>
      <c r="Y29" s="10" t="e">
        <f t="shared" si="15"/>
        <v>#DIV/0!</v>
      </c>
      <c r="Z29" s="6">
        <v>44805</v>
      </c>
      <c r="AA29" s="6"/>
      <c r="AB29" s="6"/>
      <c r="AC29" s="9" t="s">
        <v>66</v>
      </c>
    </row>
    <row r="30" spans="1:29" ht="94.5" x14ac:dyDescent="0.25">
      <c r="A30" s="4" t="s">
        <v>1465</v>
      </c>
      <c r="B30" s="5" t="s">
        <v>1466</v>
      </c>
      <c r="C30" s="6">
        <v>44614</v>
      </c>
      <c r="D30" s="37">
        <v>1688</v>
      </c>
      <c r="E30" s="5"/>
      <c r="F30" s="9"/>
      <c r="G30" s="6">
        <v>44635</v>
      </c>
      <c r="H30" s="5" t="s">
        <v>1789</v>
      </c>
      <c r="I30" s="9" t="s">
        <v>144</v>
      </c>
      <c r="J30" s="9" t="s">
        <v>1205</v>
      </c>
      <c r="K30" s="10">
        <v>290526566</v>
      </c>
      <c r="L30" s="36">
        <f t="shared" ref="L30:M30" si="17">K30</f>
        <v>290526566</v>
      </c>
      <c r="M30" s="36">
        <f t="shared" si="17"/>
        <v>290526566</v>
      </c>
      <c r="N30" s="9" t="s">
        <v>1790</v>
      </c>
      <c r="O30" s="9" t="s">
        <v>1539</v>
      </c>
      <c r="P30" s="37" t="s">
        <v>555</v>
      </c>
      <c r="Q30" s="68"/>
      <c r="R30" s="36">
        <f>K30/T30</f>
        <v>411.4</v>
      </c>
      <c r="S30" s="10">
        <f t="shared" ref="S30:S31" si="18">R30*Q30</f>
        <v>0</v>
      </c>
      <c r="T30" s="10">
        <f t="shared" ref="T30:T32" si="19">U30+V30+W30</f>
        <v>706190</v>
      </c>
      <c r="U30" s="10">
        <v>706190</v>
      </c>
      <c r="V30" s="10"/>
      <c r="W30" s="10"/>
      <c r="X30" s="10" t="e">
        <f t="shared" ref="X30:X31" si="20">T30/Q30</f>
        <v>#DIV/0!</v>
      </c>
      <c r="Y30" s="10" t="e">
        <f t="shared" ref="Y30:Y31" si="21">_xlfn.CEILING.MATH(X30)</f>
        <v>#DIV/0!</v>
      </c>
      <c r="Z30" s="6">
        <v>44671</v>
      </c>
      <c r="AA30" s="6"/>
      <c r="AB30" s="6"/>
      <c r="AC30" s="9" t="s">
        <v>66</v>
      </c>
    </row>
    <row r="31" spans="1:29" ht="63" x14ac:dyDescent="0.25">
      <c r="A31" s="4" t="s">
        <v>1693</v>
      </c>
      <c r="B31" s="5" t="s">
        <v>1666</v>
      </c>
      <c r="C31" s="6">
        <v>44625</v>
      </c>
      <c r="D31" s="37">
        <v>1688</v>
      </c>
      <c r="E31" s="5"/>
      <c r="F31" s="9"/>
      <c r="G31" s="6">
        <v>44645</v>
      </c>
      <c r="H31" s="37" t="s">
        <v>2054</v>
      </c>
      <c r="I31" s="9" t="s">
        <v>2032</v>
      </c>
      <c r="J31" s="9" t="s">
        <v>1390</v>
      </c>
      <c r="K31" s="10">
        <v>91064307.400000006</v>
      </c>
      <c r="L31" s="36">
        <f t="shared" ref="L31:M32" si="22">K31</f>
        <v>91064307.400000006</v>
      </c>
      <c r="M31" s="36">
        <f t="shared" si="22"/>
        <v>91064307.400000006</v>
      </c>
      <c r="N31" s="9" t="s">
        <v>2033</v>
      </c>
      <c r="O31" s="9" t="s">
        <v>807</v>
      </c>
      <c r="P31" s="37" t="s">
        <v>555</v>
      </c>
      <c r="Q31" s="68"/>
      <c r="R31" s="36">
        <f>K31/T31</f>
        <v>15.020000000000001</v>
      </c>
      <c r="S31" s="10">
        <f t="shared" si="18"/>
        <v>0</v>
      </c>
      <c r="T31" s="10">
        <f t="shared" si="19"/>
        <v>6062870</v>
      </c>
      <c r="U31" s="10">
        <v>3031500</v>
      </c>
      <c r="V31" s="10">
        <v>3031370</v>
      </c>
      <c r="W31" s="10"/>
      <c r="X31" s="10" t="e">
        <f t="shared" si="20"/>
        <v>#DIV/0!</v>
      </c>
      <c r="Y31" s="10" t="e">
        <f t="shared" si="21"/>
        <v>#DIV/0!</v>
      </c>
      <c r="Z31" s="6">
        <v>44727</v>
      </c>
      <c r="AA31" s="6">
        <v>44880</v>
      </c>
      <c r="AB31" s="6"/>
      <c r="AC31" s="9" t="s">
        <v>66</v>
      </c>
    </row>
    <row r="32" spans="1:29" ht="78.75" x14ac:dyDescent="0.25">
      <c r="A32" s="4" t="s">
        <v>1680</v>
      </c>
      <c r="B32" s="5" t="s">
        <v>1652</v>
      </c>
      <c r="C32" s="6">
        <v>44630</v>
      </c>
      <c r="D32" s="37">
        <v>1688</v>
      </c>
      <c r="E32" s="5"/>
      <c r="F32" s="8" t="s">
        <v>2210</v>
      </c>
      <c r="G32" s="6">
        <v>44649</v>
      </c>
      <c r="H32" s="37" t="s">
        <v>2209</v>
      </c>
      <c r="I32" s="9" t="s">
        <v>1162</v>
      </c>
      <c r="J32" s="9" t="s">
        <v>1485</v>
      </c>
      <c r="K32" s="10">
        <v>12906013.050000001</v>
      </c>
      <c r="L32" s="36">
        <f t="shared" si="22"/>
        <v>12906013.050000001</v>
      </c>
      <c r="M32" s="36">
        <f t="shared" si="22"/>
        <v>12906013.050000001</v>
      </c>
      <c r="N32" s="9" t="s">
        <v>2211</v>
      </c>
      <c r="O32" s="9" t="s">
        <v>667</v>
      </c>
      <c r="P32" s="37" t="s">
        <v>555</v>
      </c>
      <c r="Q32" s="68"/>
      <c r="R32" s="36">
        <f>K32/T32</f>
        <v>44.45</v>
      </c>
      <c r="S32" s="10">
        <f t="shared" ref="S32:S37" si="23">R32*Q32</f>
        <v>0</v>
      </c>
      <c r="T32" s="10">
        <f t="shared" si="19"/>
        <v>290349</v>
      </c>
      <c r="U32" s="10">
        <v>290349</v>
      </c>
      <c r="V32" s="10"/>
      <c r="W32" s="10"/>
      <c r="X32" s="10" t="e">
        <f t="shared" ref="X32:X37" si="24">T32/Q32</f>
        <v>#DIV/0!</v>
      </c>
      <c r="Y32" s="10" t="e">
        <f t="shared" ref="Y32:Y37" si="25">_xlfn.CEILING.MATH(X32)</f>
        <v>#DIV/0!</v>
      </c>
      <c r="Z32" s="6">
        <v>44682</v>
      </c>
      <c r="AA32" s="6"/>
      <c r="AB32" s="6"/>
      <c r="AC32" s="9" t="s">
        <v>66</v>
      </c>
    </row>
    <row r="33" spans="1:29" ht="63" x14ac:dyDescent="0.25">
      <c r="A33" s="4" t="s">
        <v>2112</v>
      </c>
      <c r="B33" s="5" t="s">
        <v>2111</v>
      </c>
      <c r="C33" s="6">
        <v>44637</v>
      </c>
      <c r="D33" s="37">
        <v>1688</v>
      </c>
      <c r="E33" s="5" t="s">
        <v>604</v>
      </c>
      <c r="F33" s="9" t="s">
        <v>604</v>
      </c>
      <c r="G33" s="6" t="s">
        <v>604</v>
      </c>
      <c r="H33" s="37" t="s">
        <v>604</v>
      </c>
      <c r="I33" s="9" t="s">
        <v>604</v>
      </c>
      <c r="J33" s="9" t="s">
        <v>1704</v>
      </c>
      <c r="K33" s="10"/>
      <c r="L33" s="36">
        <f t="shared" ref="L33:M33" si="26">K33</f>
        <v>0</v>
      </c>
      <c r="M33" s="36">
        <f t="shared" si="26"/>
        <v>0</v>
      </c>
      <c r="N33" s="9"/>
      <c r="O33" s="9"/>
      <c r="P33" s="37"/>
      <c r="Q33" s="68"/>
      <c r="R33" s="36" t="e">
        <f>K33/T33</f>
        <v>#DIV/0!</v>
      </c>
      <c r="S33" s="10" t="e">
        <f t="shared" si="23"/>
        <v>#DIV/0!</v>
      </c>
      <c r="T33" s="10">
        <f t="shared" ref="T33:T39" si="27">U33+V33+W33</f>
        <v>0</v>
      </c>
      <c r="U33" s="10"/>
      <c r="V33" s="10"/>
      <c r="W33" s="10"/>
      <c r="X33" s="10" t="e">
        <f t="shared" si="24"/>
        <v>#DIV/0!</v>
      </c>
      <c r="Y33" s="10" t="e">
        <f t="shared" si="25"/>
        <v>#DIV/0!</v>
      </c>
      <c r="Z33" s="6"/>
      <c r="AA33" s="6"/>
      <c r="AB33" s="6"/>
      <c r="AC33" s="9"/>
    </row>
    <row r="34" spans="1:29" ht="63" x14ac:dyDescent="0.25">
      <c r="A34" s="4" t="s">
        <v>2102</v>
      </c>
      <c r="B34" s="5" t="s">
        <v>2101</v>
      </c>
      <c r="C34" s="6">
        <v>44637</v>
      </c>
      <c r="D34" s="37">
        <v>1688</v>
      </c>
      <c r="E34" s="5" t="s">
        <v>604</v>
      </c>
      <c r="F34" s="9" t="s">
        <v>604</v>
      </c>
      <c r="G34" s="6" t="s">
        <v>604</v>
      </c>
      <c r="H34" s="37" t="s">
        <v>604</v>
      </c>
      <c r="I34" s="9" t="s">
        <v>604</v>
      </c>
      <c r="J34" s="9" t="s">
        <v>1704</v>
      </c>
      <c r="K34" s="10"/>
      <c r="L34" s="36">
        <f t="shared" ref="L34:M36" si="28">K34</f>
        <v>0</v>
      </c>
      <c r="M34" s="36">
        <f t="shared" si="28"/>
        <v>0</v>
      </c>
      <c r="N34" s="9"/>
      <c r="O34" s="9"/>
      <c r="P34" s="37"/>
      <c r="Q34" s="68"/>
      <c r="R34" s="36" t="e">
        <f>K34/T34</f>
        <v>#DIV/0!</v>
      </c>
      <c r="S34" s="10" t="e">
        <f t="shared" si="23"/>
        <v>#DIV/0!</v>
      </c>
      <c r="T34" s="10">
        <f t="shared" si="27"/>
        <v>0</v>
      </c>
      <c r="U34" s="10"/>
      <c r="V34" s="10"/>
      <c r="W34" s="10"/>
      <c r="X34" s="10" t="e">
        <f t="shared" si="24"/>
        <v>#DIV/0!</v>
      </c>
      <c r="Y34" s="10" t="e">
        <f t="shared" si="25"/>
        <v>#DIV/0!</v>
      </c>
      <c r="Z34" s="6"/>
      <c r="AA34" s="6"/>
      <c r="AB34" s="6"/>
      <c r="AC34" s="9"/>
    </row>
    <row r="35" spans="1:29" ht="78.75" x14ac:dyDescent="0.25">
      <c r="A35" s="4" t="s">
        <v>2147</v>
      </c>
      <c r="B35" s="5" t="s">
        <v>2146</v>
      </c>
      <c r="C35" s="6">
        <v>44637</v>
      </c>
      <c r="D35" s="37">
        <v>1688</v>
      </c>
      <c r="E35" s="5" t="s">
        <v>604</v>
      </c>
      <c r="F35" s="9" t="s">
        <v>604</v>
      </c>
      <c r="G35" s="6" t="s">
        <v>604</v>
      </c>
      <c r="H35" s="37" t="s">
        <v>604</v>
      </c>
      <c r="I35" s="9" t="s">
        <v>604</v>
      </c>
      <c r="J35" s="9" t="s">
        <v>1703</v>
      </c>
      <c r="K35" s="10"/>
      <c r="L35" s="36">
        <f t="shared" si="28"/>
        <v>0</v>
      </c>
      <c r="M35" s="36">
        <f t="shared" si="28"/>
        <v>0</v>
      </c>
      <c r="N35" s="9"/>
      <c r="O35" s="9"/>
      <c r="P35" s="37"/>
      <c r="Q35" s="68"/>
      <c r="R35" s="36" t="e">
        <f>K35/T35</f>
        <v>#DIV/0!</v>
      </c>
      <c r="S35" s="10" t="e">
        <f t="shared" si="23"/>
        <v>#DIV/0!</v>
      </c>
      <c r="T35" s="10">
        <f t="shared" si="27"/>
        <v>0</v>
      </c>
      <c r="U35" s="10"/>
      <c r="V35" s="10"/>
      <c r="W35" s="10"/>
      <c r="X35" s="10" t="e">
        <f t="shared" si="24"/>
        <v>#DIV/0!</v>
      </c>
      <c r="Y35" s="10" t="e">
        <f t="shared" si="25"/>
        <v>#DIV/0!</v>
      </c>
      <c r="Z35" s="6"/>
      <c r="AA35" s="6"/>
      <c r="AB35" s="6"/>
      <c r="AC35" s="9"/>
    </row>
    <row r="36" spans="1:29" ht="157.5" x14ac:dyDescent="0.25">
      <c r="A36" s="4" t="s">
        <v>2084</v>
      </c>
      <c r="B36" s="5" t="s">
        <v>2082</v>
      </c>
      <c r="C36" s="6">
        <v>44645</v>
      </c>
      <c r="D36" s="37">
        <v>1688</v>
      </c>
      <c r="E36" s="5"/>
      <c r="F36" s="9"/>
      <c r="G36" s="6"/>
      <c r="H36" s="37"/>
      <c r="I36" s="9"/>
      <c r="J36" s="9" t="s">
        <v>2083</v>
      </c>
      <c r="K36" s="10"/>
      <c r="L36" s="36">
        <f t="shared" si="28"/>
        <v>0</v>
      </c>
      <c r="M36" s="36">
        <f t="shared" si="28"/>
        <v>0</v>
      </c>
      <c r="N36" s="9"/>
      <c r="O36" s="9"/>
      <c r="P36" s="37"/>
      <c r="Q36" s="68"/>
      <c r="R36" s="36" t="e">
        <f>K36/T36</f>
        <v>#DIV/0!</v>
      </c>
      <c r="S36" s="10" t="e">
        <f t="shared" si="23"/>
        <v>#DIV/0!</v>
      </c>
      <c r="T36" s="10">
        <f t="shared" si="27"/>
        <v>0</v>
      </c>
      <c r="U36" s="10"/>
      <c r="V36" s="10"/>
      <c r="W36" s="10"/>
      <c r="X36" s="10" t="e">
        <f t="shared" si="24"/>
        <v>#DIV/0!</v>
      </c>
      <c r="Y36" s="10" t="e">
        <f t="shared" si="25"/>
        <v>#DIV/0!</v>
      </c>
      <c r="Z36" s="6"/>
      <c r="AA36" s="6"/>
      <c r="AB36" s="6"/>
      <c r="AC36" s="9"/>
    </row>
    <row r="37" spans="1:29" ht="78.75" x14ac:dyDescent="0.25">
      <c r="A37" s="4" t="s">
        <v>2230</v>
      </c>
      <c r="B37" s="5" t="s">
        <v>2231</v>
      </c>
      <c r="C37" s="6">
        <v>44652</v>
      </c>
      <c r="D37" s="37">
        <v>1688</v>
      </c>
      <c r="E37" s="5"/>
      <c r="F37" s="9"/>
      <c r="G37" s="6"/>
      <c r="H37" s="37"/>
      <c r="I37" s="9"/>
      <c r="J37" s="9" t="s">
        <v>1703</v>
      </c>
      <c r="K37" s="10"/>
      <c r="L37" s="36">
        <f t="shared" ref="L37:M37" si="29">K37</f>
        <v>0</v>
      </c>
      <c r="M37" s="36">
        <f t="shared" si="29"/>
        <v>0</v>
      </c>
      <c r="N37" s="9"/>
      <c r="O37" s="9"/>
      <c r="P37" s="37"/>
      <c r="Q37" s="68"/>
      <c r="R37" s="36" t="e">
        <f>K37/T37</f>
        <v>#DIV/0!</v>
      </c>
      <c r="S37" s="10" t="e">
        <f t="shared" si="23"/>
        <v>#DIV/0!</v>
      </c>
      <c r="T37" s="10">
        <f t="shared" si="27"/>
        <v>0</v>
      </c>
      <c r="U37" s="10"/>
      <c r="V37" s="10"/>
      <c r="W37" s="10"/>
      <c r="X37" s="10" t="e">
        <f t="shared" si="24"/>
        <v>#DIV/0!</v>
      </c>
      <c r="Y37" s="10" t="e">
        <f t="shared" si="25"/>
        <v>#DIV/0!</v>
      </c>
      <c r="Z37" s="6"/>
      <c r="AA37" s="6"/>
      <c r="AB37" s="6"/>
      <c r="AC37" s="9"/>
    </row>
    <row r="38" spans="1:29" ht="63" x14ac:dyDescent="0.25">
      <c r="A38" s="4" t="s">
        <v>2434</v>
      </c>
      <c r="B38" s="5" t="s">
        <v>2433</v>
      </c>
      <c r="C38" s="6">
        <v>44663</v>
      </c>
      <c r="D38" s="37">
        <v>1688</v>
      </c>
      <c r="E38" s="5"/>
      <c r="F38" s="9"/>
      <c r="G38" s="6"/>
      <c r="H38" s="37"/>
      <c r="I38" s="9"/>
      <c r="J38" s="9" t="s">
        <v>1704</v>
      </c>
      <c r="K38" s="10"/>
      <c r="L38" s="36">
        <f t="shared" ref="L38:M40" si="30">K38</f>
        <v>0</v>
      </c>
      <c r="M38" s="36">
        <f t="shared" si="30"/>
        <v>0</v>
      </c>
      <c r="N38" s="9"/>
      <c r="O38" s="9"/>
      <c r="P38" s="37"/>
      <c r="Q38" s="68"/>
      <c r="R38" s="36" t="e">
        <f>K38/T38</f>
        <v>#DIV/0!</v>
      </c>
      <c r="S38" s="10" t="e">
        <f t="shared" ref="S38:S42" si="31">R38*Q38</f>
        <v>#DIV/0!</v>
      </c>
      <c r="T38" s="10">
        <f t="shared" si="27"/>
        <v>0</v>
      </c>
      <c r="U38" s="10"/>
      <c r="V38" s="10"/>
      <c r="W38" s="10"/>
      <c r="X38" s="10" t="e">
        <f t="shared" ref="X38:X42" si="32">T38/Q38</f>
        <v>#DIV/0!</v>
      </c>
      <c r="Y38" s="10" t="e">
        <f t="shared" ref="Y38:Y42" si="33">_xlfn.CEILING.MATH(X38)</f>
        <v>#DIV/0!</v>
      </c>
      <c r="Z38" s="6"/>
      <c r="AA38" s="6"/>
      <c r="AB38" s="6"/>
      <c r="AC38" s="9"/>
    </row>
    <row r="39" spans="1:29" ht="63" x14ac:dyDescent="0.25">
      <c r="A39" s="4" t="s">
        <v>2432</v>
      </c>
      <c r="B39" s="5" t="s">
        <v>2431</v>
      </c>
      <c r="C39" s="6">
        <v>44663</v>
      </c>
      <c r="D39" s="37">
        <v>1688</v>
      </c>
      <c r="E39" s="5"/>
      <c r="F39" s="9"/>
      <c r="G39" s="6"/>
      <c r="H39" s="37"/>
      <c r="I39" s="9"/>
      <c r="J39" s="9" t="s">
        <v>1704</v>
      </c>
      <c r="K39" s="10"/>
      <c r="L39" s="36">
        <f t="shared" si="30"/>
        <v>0</v>
      </c>
      <c r="M39" s="36">
        <f t="shared" si="30"/>
        <v>0</v>
      </c>
      <c r="N39" s="9"/>
      <c r="O39" s="9"/>
      <c r="P39" s="37"/>
      <c r="Q39" s="68"/>
      <c r="R39" s="36" t="e">
        <f>K39/T39</f>
        <v>#DIV/0!</v>
      </c>
      <c r="S39" s="10" t="e">
        <f t="shared" si="31"/>
        <v>#DIV/0!</v>
      </c>
      <c r="T39" s="10">
        <f t="shared" si="27"/>
        <v>0</v>
      </c>
      <c r="U39" s="10"/>
      <c r="V39" s="10"/>
      <c r="W39" s="10"/>
      <c r="X39" s="10" t="e">
        <f t="shared" si="32"/>
        <v>#DIV/0!</v>
      </c>
      <c r="Y39" s="10" t="e">
        <f t="shared" si="33"/>
        <v>#DIV/0!</v>
      </c>
      <c r="Z39" s="6"/>
      <c r="AA39" s="6"/>
      <c r="AB39" s="6"/>
      <c r="AC39" s="9"/>
    </row>
    <row r="40" spans="1:29" ht="94.5" x14ac:dyDescent="0.25">
      <c r="A40" s="4"/>
      <c r="B40" s="5"/>
      <c r="C40" s="6"/>
      <c r="D40" s="37">
        <v>1688</v>
      </c>
      <c r="E40" s="5"/>
      <c r="F40" s="9"/>
      <c r="G40" s="6"/>
      <c r="H40" s="37"/>
      <c r="I40" s="9"/>
      <c r="J40" s="9" t="s">
        <v>1196</v>
      </c>
      <c r="K40" s="10"/>
      <c r="L40" s="36">
        <f t="shared" si="30"/>
        <v>0</v>
      </c>
      <c r="M40" s="36">
        <f t="shared" si="30"/>
        <v>0</v>
      </c>
      <c r="N40" s="9"/>
      <c r="O40" s="9"/>
      <c r="P40" s="37"/>
      <c r="Q40" s="68"/>
      <c r="R40" s="36" t="e">
        <f>K40/T40</f>
        <v>#DIV/0!</v>
      </c>
      <c r="S40" s="10" t="e">
        <f t="shared" si="31"/>
        <v>#DIV/0!</v>
      </c>
      <c r="T40" s="10">
        <f t="shared" ref="T40:T42" si="34">U40+V40+W40</f>
        <v>0</v>
      </c>
      <c r="U40" s="10"/>
      <c r="V40" s="10"/>
      <c r="W40" s="10"/>
      <c r="X40" s="10" t="e">
        <f t="shared" si="32"/>
        <v>#DIV/0!</v>
      </c>
      <c r="Y40" s="10" t="e">
        <f t="shared" si="33"/>
        <v>#DIV/0!</v>
      </c>
      <c r="Z40" s="6"/>
      <c r="AA40" s="6"/>
      <c r="AB40" s="6"/>
      <c r="AC40" s="9"/>
    </row>
    <row r="41" spans="1:29" ht="157.5" x14ac:dyDescent="0.25">
      <c r="A41" s="4"/>
      <c r="B41" s="5"/>
      <c r="C41" s="6"/>
      <c r="D41" s="37">
        <v>1688</v>
      </c>
      <c r="E41" s="5"/>
      <c r="F41" s="9"/>
      <c r="G41" s="6"/>
      <c r="H41" s="37"/>
      <c r="I41" s="9"/>
      <c r="J41" s="9" t="s">
        <v>1701</v>
      </c>
      <c r="K41" s="10"/>
      <c r="L41" s="36">
        <f t="shared" ref="L41:M42" si="35">K41</f>
        <v>0</v>
      </c>
      <c r="M41" s="36">
        <f t="shared" si="35"/>
        <v>0</v>
      </c>
      <c r="N41" s="9"/>
      <c r="O41" s="9"/>
      <c r="P41" s="37"/>
      <c r="Q41" s="68"/>
      <c r="R41" s="36">
        <f>K41/T41</f>
        <v>0</v>
      </c>
      <c r="S41" s="10">
        <f t="shared" si="31"/>
        <v>0</v>
      </c>
      <c r="T41" s="10">
        <f t="shared" si="34"/>
        <v>12293937</v>
      </c>
      <c r="U41" s="10">
        <v>4097979</v>
      </c>
      <c r="V41" s="10">
        <v>4097979</v>
      </c>
      <c r="W41" s="10">
        <v>4097979</v>
      </c>
      <c r="X41" s="10" t="e">
        <f t="shared" si="32"/>
        <v>#DIV/0!</v>
      </c>
      <c r="Y41" s="10" t="e">
        <f t="shared" si="33"/>
        <v>#DIV/0!</v>
      </c>
      <c r="Z41" s="6"/>
      <c r="AA41" s="6"/>
      <c r="AB41" s="6"/>
      <c r="AC41" s="9"/>
    </row>
    <row r="42" spans="1:29" ht="63" x14ac:dyDescent="0.25">
      <c r="A42" s="4"/>
      <c r="B42" s="5"/>
      <c r="C42" s="6"/>
      <c r="D42" s="37">
        <v>1688</v>
      </c>
      <c r="E42" s="5"/>
      <c r="F42" s="9"/>
      <c r="G42" s="6"/>
      <c r="H42" s="37"/>
      <c r="I42" s="9"/>
      <c r="J42" s="9" t="s">
        <v>1704</v>
      </c>
      <c r="K42" s="10"/>
      <c r="L42" s="36">
        <f t="shared" si="35"/>
        <v>0</v>
      </c>
      <c r="M42" s="36">
        <f t="shared" si="35"/>
        <v>0</v>
      </c>
      <c r="N42" s="9"/>
      <c r="O42" s="9"/>
      <c r="P42" s="37"/>
      <c r="Q42" s="68"/>
      <c r="R42" s="36" t="e">
        <f>K42/T42</f>
        <v>#DIV/0!</v>
      </c>
      <c r="S42" s="10" t="e">
        <f t="shared" si="31"/>
        <v>#DIV/0!</v>
      </c>
      <c r="T42" s="10">
        <f t="shared" si="34"/>
        <v>0</v>
      </c>
      <c r="U42" s="10"/>
      <c r="V42" s="10"/>
      <c r="W42" s="10"/>
      <c r="X42" s="10" t="e">
        <f t="shared" si="32"/>
        <v>#DIV/0!</v>
      </c>
      <c r="Y42" s="10" t="e">
        <f t="shared" si="33"/>
        <v>#DIV/0!</v>
      </c>
      <c r="Z42" s="6"/>
      <c r="AA42" s="6"/>
      <c r="AB42" s="6"/>
      <c r="AC42" s="9"/>
    </row>
    <row r="43" spans="1:29" x14ac:dyDescent="0.25">
      <c r="B43" s="79"/>
      <c r="K43" s="30"/>
      <c r="L43" s="30">
        <f>SUBTOTAL(9,L11:L42)</f>
        <v>1673617779.23</v>
      </c>
      <c r="M43" s="30">
        <f>SUBTOTAL(9,M11:M42)</f>
        <v>1673617779.23</v>
      </c>
      <c r="Q43" s="80"/>
      <c r="S43" s="10">
        <f t="shared" ref="S43" si="36">R43*Q43</f>
        <v>0</v>
      </c>
      <c r="X43" s="10" t="e">
        <f t="shared" ref="X43" si="37">T43/Q43</f>
        <v>#DIV/0!</v>
      </c>
      <c r="Y43" s="10" t="e">
        <f t="shared" ref="Y43" si="38">_xlfn.CEILING.MATH(X43)</f>
        <v>#DIV/0!</v>
      </c>
    </row>
  </sheetData>
  <autoFilter ref="A1:AC42">
    <filterColumn colId="13" showButton="0"/>
    <filterColumn colId="14" showButton="0"/>
    <filterColumn colId="15" showButton="0"/>
    <filterColumn colId="26" showButton="0"/>
    <filterColumn colId="27" showButton="0"/>
  </autoFilter>
  <mergeCells count="22">
    <mergeCell ref="Z1:AB1"/>
    <mergeCell ref="A1:A2"/>
    <mergeCell ref="B1:B2"/>
    <mergeCell ref="C1:C2"/>
    <mergeCell ref="H1:H2"/>
    <mergeCell ref="D1:D2"/>
    <mergeCell ref="E1:E2"/>
    <mergeCell ref="F1:F2"/>
    <mergeCell ref="G1:G2"/>
    <mergeCell ref="I1:I2"/>
    <mergeCell ref="J1:J2"/>
    <mergeCell ref="K1:K2"/>
    <mergeCell ref="L1:L2"/>
    <mergeCell ref="M1:M2"/>
    <mergeCell ref="R1:R2"/>
    <mergeCell ref="S1:S2"/>
    <mergeCell ref="T1:Y1"/>
    <mergeCell ref="AC1:AC2"/>
    <mergeCell ref="N1:N2"/>
    <mergeCell ref="O1:O2"/>
    <mergeCell ref="P1:P2"/>
    <mergeCell ref="Q1:Q2"/>
  </mergeCells>
  <hyperlinks>
    <hyperlink ref="F6" r:id="rId1"/>
    <hyperlink ref="F10" r:id="rId2"/>
    <hyperlink ref="F11" r:id="rId3"/>
    <hyperlink ref="F12" r:id="rId4"/>
    <hyperlink ref="F13" r:id="rId5"/>
    <hyperlink ref="F14" r:id="rId6"/>
    <hyperlink ref="F15" r:id="rId7"/>
    <hyperlink ref="F16" r:id="rId8"/>
    <hyperlink ref="F17" r:id="rId9"/>
    <hyperlink ref="F19" r:id="rId10"/>
    <hyperlink ref="F20" r:id="rId11"/>
    <hyperlink ref="F21" r:id="rId12"/>
    <hyperlink ref="F22" r:id="rId13"/>
    <hyperlink ref="F23" r:id="rId14"/>
    <hyperlink ref="F24" r:id="rId15"/>
    <hyperlink ref="F25" r:id="rId16"/>
    <hyperlink ref="F26" r:id="rId17"/>
    <hyperlink ref="F27" r:id="rId18"/>
    <hyperlink ref="F28" r:id="rId19"/>
    <hyperlink ref="F29" r:id="rId20"/>
    <hyperlink ref="F32"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topLeftCell="A40" workbookViewId="0">
      <selection sqref="A1:XFD1048576"/>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7.5703125" style="3" customWidth="1"/>
    <col min="27" max="27" width="16.140625" style="16" customWidth="1"/>
    <col min="28" max="28" width="15.140625" style="16" customWidth="1"/>
    <col min="29" max="29" width="13.28515625" style="16" customWidth="1"/>
    <col min="30" max="30" width="16.7109375" style="29" customWidth="1"/>
    <col min="31" max="16384" width="9.140625" style="3"/>
  </cols>
  <sheetData>
    <row r="1" spans="1:30" ht="94.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6" t="s">
        <v>233</v>
      </c>
      <c r="AA1" s="41" t="s">
        <v>21</v>
      </c>
      <c r="AB1" s="41"/>
      <c r="AC1" s="41"/>
      <c r="AD1" s="48" t="s">
        <v>65</v>
      </c>
    </row>
    <row r="2" spans="1:30" ht="63"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46"/>
      <c r="AA2" s="33" t="s">
        <v>11</v>
      </c>
      <c r="AB2" s="33" t="s">
        <v>12</v>
      </c>
      <c r="AC2" s="33" t="s">
        <v>13</v>
      </c>
      <c r="AD2" s="48"/>
    </row>
    <row r="3" spans="1:30" ht="252" x14ac:dyDescent="0.25">
      <c r="A3" s="4" t="s">
        <v>754</v>
      </c>
      <c r="B3" s="5" t="s">
        <v>755</v>
      </c>
      <c r="C3" s="6">
        <v>44579</v>
      </c>
      <c r="D3" s="37">
        <v>545</v>
      </c>
      <c r="E3" s="5" t="s">
        <v>1714</v>
      </c>
      <c r="F3" s="8" t="s">
        <v>1713</v>
      </c>
      <c r="G3" s="6">
        <v>44607</v>
      </c>
      <c r="H3" s="37" t="s">
        <v>1339</v>
      </c>
      <c r="I3" s="9" t="s">
        <v>1252</v>
      </c>
      <c r="J3" s="9" t="s">
        <v>756</v>
      </c>
      <c r="K3" s="10">
        <v>86735000</v>
      </c>
      <c r="L3" s="36">
        <f>K3</f>
        <v>86735000</v>
      </c>
      <c r="M3" s="36">
        <f>L3</f>
        <v>86735000</v>
      </c>
      <c r="N3" s="9" t="s">
        <v>1341</v>
      </c>
      <c r="O3" s="9" t="s">
        <v>74</v>
      </c>
      <c r="P3" s="37" t="s">
        <v>24</v>
      </c>
      <c r="Q3" s="68"/>
      <c r="R3" s="36">
        <f>K3/T3</f>
        <v>522500</v>
      </c>
      <c r="S3" s="10">
        <f>R3*Q3</f>
        <v>0</v>
      </c>
      <c r="T3" s="10">
        <f t="shared" ref="T3:T20" si="0">U3+V3+W3</f>
        <v>166</v>
      </c>
      <c r="U3" s="10">
        <v>166</v>
      </c>
      <c r="V3" s="10"/>
      <c r="W3" s="10"/>
      <c r="X3" s="10" t="e">
        <f>T3/Q3</f>
        <v>#DIV/0!</v>
      </c>
      <c r="Y3" s="10" t="e">
        <f>_xlfn.CEILING.MATH(X3)</f>
        <v>#DIV/0!</v>
      </c>
      <c r="Z3" s="9" t="s">
        <v>920</v>
      </c>
      <c r="AA3" s="6">
        <v>44607</v>
      </c>
      <c r="AB3" s="6"/>
      <c r="AC3" s="6"/>
      <c r="AD3" s="9" t="s">
        <v>1489</v>
      </c>
    </row>
    <row r="4" spans="1:30" ht="141.75" x14ac:dyDescent="0.25">
      <c r="A4" s="4" t="s">
        <v>918</v>
      </c>
      <c r="B4" s="5" t="s">
        <v>851</v>
      </c>
      <c r="C4" s="6">
        <v>44582</v>
      </c>
      <c r="D4" s="37">
        <v>545</v>
      </c>
      <c r="E4" s="5" t="s">
        <v>1802</v>
      </c>
      <c r="F4" s="8" t="s">
        <v>1796</v>
      </c>
      <c r="G4" s="6">
        <v>44606</v>
      </c>
      <c r="H4" s="37" t="s">
        <v>1245</v>
      </c>
      <c r="I4" s="9" t="s">
        <v>73</v>
      </c>
      <c r="J4" s="9" t="s">
        <v>917</v>
      </c>
      <c r="K4" s="10">
        <v>15534750</v>
      </c>
      <c r="L4" s="36">
        <f t="shared" ref="L4:M14" si="1">K4</f>
        <v>15534750</v>
      </c>
      <c r="M4" s="36">
        <f t="shared" si="1"/>
        <v>15534750</v>
      </c>
      <c r="N4" s="9" t="s">
        <v>1246</v>
      </c>
      <c r="O4" s="9" t="s">
        <v>667</v>
      </c>
      <c r="P4" s="37" t="s">
        <v>50</v>
      </c>
      <c r="Q4" s="68"/>
      <c r="R4" s="36">
        <f>K4/T4</f>
        <v>3698.75</v>
      </c>
      <c r="S4" s="10">
        <f t="shared" ref="S4:S20" si="2">R4*Q4</f>
        <v>0</v>
      </c>
      <c r="T4" s="10">
        <f t="shared" si="0"/>
        <v>4200</v>
      </c>
      <c r="U4" s="10">
        <v>4200</v>
      </c>
      <c r="V4" s="10"/>
      <c r="W4" s="10"/>
      <c r="X4" s="10" t="e">
        <f t="shared" ref="X4:X20" si="3">T4/Q4</f>
        <v>#DIV/0!</v>
      </c>
      <c r="Y4" s="10" t="e">
        <f t="shared" ref="Y4:Y20" si="4">_xlfn.CEILING.MATH(X4)</f>
        <v>#DIV/0!</v>
      </c>
      <c r="Z4" s="9" t="s">
        <v>919</v>
      </c>
      <c r="AA4" s="6">
        <v>44621</v>
      </c>
      <c r="AB4" s="6"/>
      <c r="AC4" s="6"/>
      <c r="AD4" s="9" t="s">
        <v>1489</v>
      </c>
    </row>
    <row r="5" spans="1:30" ht="126" x14ac:dyDescent="0.25">
      <c r="A5" s="4" t="s">
        <v>915</v>
      </c>
      <c r="B5" s="5" t="s">
        <v>852</v>
      </c>
      <c r="C5" s="6">
        <v>44582</v>
      </c>
      <c r="D5" s="37">
        <v>545</v>
      </c>
      <c r="E5" s="5" t="s">
        <v>1803</v>
      </c>
      <c r="F5" s="8" t="s">
        <v>1797</v>
      </c>
      <c r="G5" s="6">
        <v>44606</v>
      </c>
      <c r="H5" s="5" t="s">
        <v>1243</v>
      </c>
      <c r="I5" s="9" t="s">
        <v>73</v>
      </c>
      <c r="J5" s="9" t="s">
        <v>914</v>
      </c>
      <c r="K5" s="10">
        <v>44920712</v>
      </c>
      <c r="L5" s="36">
        <f t="shared" si="1"/>
        <v>44920712</v>
      </c>
      <c r="M5" s="36">
        <f t="shared" si="1"/>
        <v>44920712</v>
      </c>
      <c r="N5" s="9" t="s">
        <v>1247</v>
      </c>
      <c r="O5" s="9" t="s">
        <v>126</v>
      </c>
      <c r="P5" s="37" t="s">
        <v>24</v>
      </c>
      <c r="Q5" s="68"/>
      <c r="R5" s="36">
        <f>K5/T5</f>
        <v>47284.959999999999</v>
      </c>
      <c r="S5" s="10">
        <f t="shared" si="2"/>
        <v>0</v>
      </c>
      <c r="T5" s="10">
        <f t="shared" si="0"/>
        <v>950</v>
      </c>
      <c r="U5" s="10">
        <v>950</v>
      </c>
      <c r="V5" s="10"/>
      <c r="W5" s="10"/>
      <c r="X5" s="10" t="e">
        <f t="shared" si="3"/>
        <v>#DIV/0!</v>
      </c>
      <c r="Y5" s="10" t="e">
        <f t="shared" si="4"/>
        <v>#DIV/0!</v>
      </c>
      <c r="Z5" s="9" t="s">
        <v>916</v>
      </c>
      <c r="AA5" s="6">
        <v>44666</v>
      </c>
      <c r="AB5" s="6"/>
      <c r="AC5" s="6"/>
      <c r="AD5" s="9" t="s">
        <v>1489</v>
      </c>
    </row>
    <row r="6" spans="1:30" ht="78.75" x14ac:dyDescent="0.25">
      <c r="A6" s="4" t="s">
        <v>866</v>
      </c>
      <c r="B6" s="5" t="s">
        <v>853</v>
      </c>
      <c r="C6" s="6">
        <v>44582</v>
      </c>
      <c r="D6" s="37">
        <v>545</v>
      </c>
      <c r="E6" s="5" t="s">
        <v>1805</v>
      </c>
      <c r="F6" s="8" t="s">
        <v>1798</v>
      </c>
      <c r="G6" s="6">
        <v>44607</v>
      </c>
      <c r="H6" s="5" t="s">
        <v>1340</v>
      </c>
      <c r="I6" s="9" t="s">
        <v>679</v>
      </c>
      <c r="J6" s="9" t="s">
        <v>865</v>
      </c>
      <c r="K6" s="10">
        <v>15931709.16</v>
      </c>
      <c r="L6" s="36">
        <f t="shared" si="1"/>
        <v>15931709.16</v>
      </c>
      <c r="M6" s="36">
        <f t="shared" si="1"/>
        <v>15931709.16</v>
      </c>
      <c r="N6" s="9" t="s">
        <v>1342</v>
      </c>
      <c r="O6" s="9" t="s">
        <v>1343</v>
      </c>
      <c r="P6" s="37" t="s">
        <v>770</v>
      </c>
      <c r="Q6" s="68"/>
      <c r="R6" s="36">
        <f>K6/T6</f>
        <v>47734.600007190886</v>
      </c>
      <c r="S6" s="10">
        <f t="shared" si="2"/>
        <v>0</v>
      </c>
      <c r="T6" s="10">
        <f t="shared" si="0"/>
        <v>333.75599999999997</v>
      </c>
      <c r="U6" s="10">
        <v>333.75599999999997</v>
      </c>
      <c r="V6" s="10"/>
      <c r="W6" s="10"/>
      <c r="X6" s="10" t="e">
        <f t="shared" si="3"/>
        <v>#DIV/0!</v>
      </c>
      <c r="Y6" s="10" t="e">
        <f t="shared" si="4"/>
        <v>#DIV/0!</v>
      </c>
      <c r="Z6" s="9" t="s">
        <v>867</v>
      </c>
      <c r="AA6" s="6">
        <v>44621</v>
      </c>
      <c r="AB6" s="6"/>
      <c r="AC6" s="6"/>
      <c r="AD6" s="9" t="s">
        <v>66</v>
      </c>
    </row>
    <row r="7" spans="1:30" ht="409.5" x14ac:dyDescent="0.25">
      <c r="A7" s="4" t="s">
        <v>912</v>
      </c>
      <c r="B7" s="5" t="s">
        <v>854</v>
      </c>
      <c r="C7" s="6">
        <v>44582</v>
      </c>
      <c r="D7" s="37">
        <v>545</v>
      </c>
      <c r="E7" s="5" t="s">
        <v>1806</v>
      </c>
      <c r="F7" s="8" t="s">
        <v>1801</v>
      </c>
      <c r="G7" s="6">
        <v>44606</v>
      </c>
      <c r="H7" s="5" t="s">
        <v>1244</v>
      </c>
      <c r="I7" s="9" t="s">
        <v>73</v>
      </c>
      <c r="J7" s="9" t="s">
        <v>911</v>
      </c>
      <c r="K7" s="10">
        <v>63104580</v>
      </c>
      <c r="L7" s="36">
        <v>60099600</v>
      </c>
      <c r="M7" s="36">
        <f t="shared" si="1"/>
        <v>60099600</v>
      </c>
      <c r="N7" s="9" t="s">
        <v>1249</v>
      </c>
      <c r="O7" s="9" t="s">
        <v>653</v>
      </c>
      <c r="P7" s="37" t="s">
        <v>41</v>
      </c>
      <c r="Q7" s="68"/>
      <c r="R7" s="36">
        <f>K7/T7</f>
        <v>6699</v>
      </c>
      <c r="S7" s="10">
        <f t="shared" si="2"/>
        <v>0</v>
      </c>
      <c r="T7" s="10">
        <f t="shared" si="0"/>
        <v>9420</v>
      </c>
      <c r="U7" s="10">
        <v>9420</v>
      </c>
      <c r="V7" s="10"/>
      <c r="W7" s="10"/>
      <c r="X7" s="10" t="e">
        <f t="shared" si="3"/>
        <v>#DIV/0!</v>
      </c>
      <c r="Y7" s="10" t="e">
        <f t="shared" si="4"/>
        <v>#DIV/0!</v>
      </c>
      <c r="Z7" s="9" t="s">
        <v>913</v>
      </c>
      <c r="AA7" s="6">
        <v>44681</v>
      </c>
      <c r="AB7" s="6"/>
      <c r="AC7" s="6"/>
      <c r="AD7" s="9" t="s">
        <v>1489</v>
      </c>
    </row>
    <row r="8" spans="1:30" ht="75" x14ac:dyDescent="0.25">
      <c r="A8" s="4" t="s">
        <v>909</v>
      </c>
      <c r="B8" s="5" t="s">
        <v>855</v>
      </c>
      <c r="C8" s="6">
        <v>44582</v>
      </c>
      <c r="D8" s="37">
        <v>545</v>
      </c>
      <c r="E8" s="5" t="s">
        <v>1809</v>
      </c>
      <c r="F8" s="8" t="s">
        <v>1804</v>
      </c>
      <c r="G8" s="6">
        <v>44606</v>
      </c>
      <c r="H8" s="5" t="s">
        <v>1248</v>
      </c>
      <c r="I8" s="9" t="s">
        <v>73</v>
      </c>
      <c r="J8" s="9" t="s">
        <v>908</v>
      </c>
      <c r="K8" s="10">
        <v>118766736</v>
      </c>
      <c r="L8" s="36">
        <f>K8</f>
        <v>118766736</v>
      </c>
      <c r="M8" s="36">
        <f t="shared" si="1"/>
        <v>118766736</v>
      </c>
      <c r="N8" s="9" t="s">
        <v>1250</v>
      </c>
      <c r="O8" s="9" t="s">
        <v>74</v>
      </c>
      <c r="P8" s="37" t="s">
        <v>24</v>
      </c>
      <c r="Q8" s="68"/>
      <c r="R8" s="36">
        <f>K8/T8</f>
        <v>618576.75</v>
      </c>
      <c r="S8" s="10">
        <f t="shared" si="2"/>
        <v>0</v>
      </c>
      <c r="T8" s="10">
        <f t="shared" si="0"/>
        <v>192</v>
      </c>
      <c r="U8" s="10">
        <v>192</v>
      </c>
      <c r="V8" s="10"/>
      <c r="W8" s="10"/>
      <c r="X8" s="10" t="e">
        <f t="shared" si="3"/>
        <v>#DIV/0!</v>
      </c>
      <c r="Y8" s="10" t="e">
        <f t="shared" si="4"/>
        <v>#DIV/0!</v>
      </c>
      <c r="Z8" s="9" t="s">
        <v>910</v>
      </c>
      <c r="AA8" s="6">
        <v>44682</v>
      </c>
      <c r="AB8" s="6"/>
      <c r="AC8" s="6"/>
      <c r="AD8" s="9" t="s">
        <v>66</v>
      </c>
    </row>
    <row r="9" spans="1:30" ht="78.75" x14ac:dyDescent="0.25">
      <c r="A9" s="4" t="s">
        <v>859</v>
      </c>
      <c r="B9" s="5" t="s">
        <v>856</v>
      </c>
      <c r="C9" s="6">
        <v>44582</v>
      </c>
      <c r="D9" s="37">
        <v>545</v>
      </c>
      <c r="E9" s="5" t="s">
        <v>604</v>
      </c>
      <c r="F9" s="9" t="s">
        <v>604</v>
      </c>
      <c r="G9" s="6" t="s">
        <v>604</v>
      </c>
      <c r="H9" s="37" t="s">
        <v>604</v>
      </c>
      <c r="I9" s="9" t="s">
        <v>604</v>
      </c>
      <c r="J9" s="9" t="s">
        <v>858</v>
      </c>
      <c r="K9" s="10"/>
      <c r="L9" s="36">
        <f>K9</f>
        <v>0</v>
      </c>
      <c r="M9" s="36">
        <f t="shared" si="1"/>
        <v>0</v>
      </c>
      <c r="N9" s="9"/>
      <c r="O9" s="9"/>
      <c r="P9" s="37" t="s">
        <v>50</v>
      </c>
      <c r="Q9" s="68"/>
      <c r="R9" s="36">
        <f>K9/T9</f>
        <v>0</v>
      </c>
      <c r="S9" s="10">
        <f t="shared" si="2"/>
        <v>0</v>
      </c>
      <c r="T9" s="10">
        <f t="shared" si="0"/>
        <v>32350</v>
      </c>
      <c r="U9" s="10">
        <v>32350</v>
      </c>
      <c r="V9" s="10"/>
      <c r="W9" s="10"/>
      <c r="X9" s="10" t="e">
        <f t="shared" si="3"/>
        <v>#DIV/0!</v>
      </c>
      <c r="Y9" s="10" t="e">
        <f t="shared" si="4"/>
        <v>#DIV/0!</v>
      </c>
      <c r="Z9" s="9" t="s">
        <v>860</v>
      </c>
      <c r="AA9" s="6">
        <v>44621</v>
      </c>
      <c r="AB9" s="6"/>
      <c r="AC9" s="6"/>
      <c r="AD9" s="9"/>
    </row>
    <row r="10" spans="1:30" ht="283.5" x14ac:dyDescent="0.25">
      <c r="A10" s="4" t="s">
        <v>901</v>
      </c>
      <c r="B10" s="5" t="s">
        <v>900</v>
      </c>
      <c r="C10" s="6">
        <v>44582</v>
      </c>
      <c r="D10" s="37">
        <v>545</v>
      </c>
      <c r="E10" s="5" t="s">
        <v>1813</v>
      </c>
      <c r="F10" s="8" t="s">
        <v>1812</v>
      </c>
      <c r="G10" s="6">
        <v>44606</v>
      </c>
      <c r="H10" s="5" t="s">
        <v>1251</v>
      </c>
      <c r="I10" s="9" t="s">
        <v>73</v>
      </c>
      <c r="J10" s="9" t="s">
        <v>899</v>
      </c>
      <c r="K10" s="10">
        <v>53257050</v>
      </c>
      <c r="L10" s="36">
        <v>50721000</v>
      </c>
      <c r="M10" s="36">
        <f t="shared" si="1"/>
        <v>50721000</v>
      </c>
      <c r="N10" s="9" t="s">
        <v>1249</v>
      </c>
      <c r="O10" s="9" t="s">
        <v>653</v>
      </c>
      <c r="P10" s="37" t="s">
        <v>41</v>
      </c>
      <c r="Q10" s="68"/>
      <c r="R10" s="36">
        <f>K10/T10</f>
        <v>16747.5</v>
      </c>
      <c r="S10" s="10">
        <f t="shared" si="2"/>
        <v>0</v>
      </c>
      <c r="T10" s="10">
        <f t="shared" si="0"/>
        <v>3180</v>
      </c>
      <c r="U10" s="10">
        <v>3180</v>
      </c>
      <c r="V10" s="10"/>
      <c r="W10" s="10"/>
      <c r="X10" s="10" t="e">
        <f t="shared" si="3"/>
        <v>#DIV/0!</v>
      </c>
      <c r="Y10" s="10" t="e">
        <f t="shared" si="4"/>
        <v>#DIV/0!</v>
      </c>
      <c r="Z10" s="9" t="s">
        <v>902</v>
      </c>
      <c r="AA10" s="6">
        <v>44681</v>
      </c>
      <c r="AB10" s="6"/>
      <c r="AC10" s="6"/>
      <c r="AD10" s="9" t="s">
        <v>1489</v>
      </c>
    </row>
    <row r="11" spans="1:30" ht="362.25" x14ac:dyDescent="0.25">
      <c r="A11" s="4" t="s">
        <v>897</v>
      </c>
      <c r="B11" s="5" t="s">
        <v>896</v>
      </c>
      <c r="C11" s="6">
        <v>44582</v>
      </c>
      <c r="D11" s="37">
        <v>545</v>
      </c>
      <c r="E11" s="5" t="s">
        <v>1815</v>
      </c>
      <c r="F11" s="8" t="s">
        <v>1814</v>
      </c>
      <c r="G11" s="6">
        <v>44606</v>
      </c>
      <c r="H11" s="37" t="s">
        <v>1772</v>
      </c>
      <c r="I11" s="9" t="s">
        <v>73</v>
      </c>
      <c r="J11" s="9" t="s">
        <v>895</v>
      </c>
      <c r="K11" s="10">
        <v>53046475.350000001</v>
      </c>
      <c r="L11" s="36">
        <f t="shared" ref="L11:M20" si="5">K11</f>
        <v>53046475.350000001</v>
      </c>
      <c r="M11" s="36">
        <f t="shared" si="1"/>
        <v>53046475.350000001</v>
      </c>
      <c r="N11" s="9" t="s">
        <v>1253</v>
      </c>
      <c r="O11" s="9" t="s">
        <v>1254</v>
      </c>
      <c r="P11" s="37" t="s">
        <v>770</v>
      </c>
      <c r="Q11" s="68"/>
      <c r="R11" s="36">
        <f>K11/T11</f>
        <v>25813.37</v>
      </c>
      <c r="S11" s="10">
        <f t="shared" si="2"/>
        <v>0</v>
      </c>
      <c r="T11" s="10">
        <f t="shared" si="0"/>
        <v>2055</v>
      </c>
      <c r="U11" s="10">
        <v>2055</v>
      </c>
      <c r="V11" s="10"/>
      <c r="W11" s="10"/>
      <c r="X11" s="10" t="e">
        <f t="shared" si="3"/>
        <v>#DIV/0!</v>
      </c>
      <c r="Y11" s="10" t="e">
        <f t="shared" si="4"/>
        <v>#DIV/0!</v>
      </c>
      <c r="Z11" s="9" t="s">
        <v>898</v>
      </c>
      <c r="AA11" s="6">
        <v>44621</v>
      </c>
      <c r="AB11" s="6"/>
      <c r="AC11" s="6"/>
      <c r="AD11" s="9" t="s">
        <v>1489</v>
      </c>
    </row>
    <row r="12" spans="1:30" ht="75" x14ac:dyDescent="0.25">
      <c r="A12" s="4" t="s">
        <v>893</v>
      </c>
      <c r="B12" s="5" t="s">
        <v>892</v>
      </c>
      <c r="C12" s="6">
        <v>44582</v>
      </c>
      <c r="D12" s="37">
        <v>545</v>
      </c>
      <c r="E12" s="5" t="s">
        <v>1817</v>
      </c>
      <c r="F12" s="8" t="s">
        <v>1816</v>
      </c>
      <c r="G12" s="6">
        <v>44606</v>
      </c>
      <c r="H12" s="37" t="s">
        <v>1773</v>
      </c>
      <c r="I12" s="9" t="s">
        <v>73</v>
      </c>
      <c r="J12" s="9" t="s">
        <v>891</v>
      </c>
      <c r="K12" s="10">
        <v>111074134.59999999</v>
      </c>
      <c r="L12" s="36">
        <f t="shared" si="5"/>
        <v>111074134.59999999</v>
      </c>
      <c r="M12" s="36">
        <f t="shared" si="1"/>
        <v>111074134.59999999</v>
      </c>
      <c r="N12" s="9" t="s">
        <v>1255</v>
      </c>
      <c r="O12" s="9" t="s">
        <v>126</v>
      </c>
      <c r="P12" s="37" t="s">
        <v>24</v>
      </c>
      <c r="Q12" s="68"/>
      <c r="R12" s="36">
        <f>K12/T12</f>
        <v>18574.27</v>
      </c>
      <c r="S12" s="10">
        <f t="shared" si="2"/>
        <v>0</v>
      </c>
      <c r="T12" s="10">
        <f t="shared" si="0"/>
        <v>5980</v>
      </c>
      <c r="U12" s="10">
        <v>5980</v>
      </c>
      <c r="V12" s="10"/>
      <c r="W12" s="10"/>
      <c r="X12" s="10" t="e">
        <f t="shared" si="3"/>
        <v>#DIV/0!</v>
      </c>
      <c r="Y12" s="10" t="e">
        <f t="shared" si="4"/>
        <v>#DIV/0!</v>
      </c>
      <c r="Z12" s="9" t="s">
        <v>894</v>
      </c>
      <c r="AA12" s="6">
        <v>44621</v>
      </c>
      <c r="AB12" s="6"/>
      <c r="AC12" s="6"/>
      <c r="AD12" s="9" t="s">
        <v>1489</v>
      </c>
    </row>
    <row r="13" spans="1:30" ht="299.25" x14ac:dyDescent="0.25">
      <c r="A13" s="4" t="s">
        <v>889</v>
      </c>
      <c r="B13" s="5" t="s">
        <v>887</v>
      </c>
      <c r="C13" s="6">
        <v>44582</v>
      </c>
      <c r="D13" s="37">
        <v>545</v>
      </c>
      <c r="E13" s="5" t="s">
        <v>1819</v>
      </c>
      <c r="F13" s="8" t="s">
        <v>1818</v>
      </c>
      <c r="G13" s="6">
        <v>44606</v>
      </c>
      <c r="H13" s="37" t="s">
        <v>1774</v>
      </c>
      <c r="I13" s="9" t="s">
        <v>1252</v>
      </c>
      <c r="J13" s="9" t="s">
        <v>888</v>
      </c>
      <c r="K13" s="10">
        <v>232122721.59999999</v>
      </c>
      <c r="L13" s="36">
        <f t="shared" si="5"/>
        <v>232122721.59999999</v>
      </c>
      <c r="M13" s="36">
        <f t="shared" si="1"/>
        <v>232122721.59999999</v>
      </c>
      <c r="N13" s="9" t="s">
        <v>1256</v>
      </c>
      <c r="O13" s="9" t="s">
        <v>667</v>
      </c>
      <c r="P13" s="37" t="s">
        <v>50</v>
      </c>
      <c r="Q13" s="68"/>
      <c r="R13" s="36">
        <f>K13/T13</f>
        <v>10766.36</v>
      </c>
      <c r="S13" s="10">
        <f t="shared" si="2"/>
        <v>0</v>
      </c>
      <c r="T13" s="10">
        <f t="shared" si="0"/>
        <v>21560</v>
      </c>
      <c r="U13" s="10">
        <v>15820</v>
      </c>
      <c r="V13" s="10">
        <v>5740</v>
      </c>
      <c r="W13" s="10"/>
      <c r="X13" s="10" t="e">
        <f t="shared" si="3"/>
        <v>#DIV/0!</v>
      </c>
      <c r="Y13" s="10" t="e">
        <f t="shared" si="4"/>
        <v>#DIV/0!</v>
      </c>
      <c r="Z13" s="9" t="s">
        <v>890</v>
      </c>
      <c r="AA13" s="6">
        <v>44621</v>
      </c>
      <c r="AB13" s="6">
        <v>44682</v>
      </c>
      <c r="AC13" s="6"/>
      <c r="AD13" s="9" t="s">
        <v>66</v>
      </c>
    </row>
    <row r="14" spans="1:30" ht="315" x14ac:dyDescent="0.25">
      <c r="A14" s="4" t="s">
        <v>885</v>
      </c>
      <c r="B14" s="5" t="s">
        <v>884</v>
      </c>
      <c r="C14" s="6">
        <v>44582</v>
      </c>
      <c r="D14" s="37">
        <v>545</v>
      </c>
      <c r="E14" s="5" t="s">
        <v>1821</v>
      </c>
      <c r="F14" s="8" t="s">
        <v>1820</v>
      </c>
      <c r="G14" s="6">
        <v>44606</v>
      </c>
      <c r="H14" s="37" t="s">
        <v>1617</v>
      </c>
      <c r="I14" s="9" t="s">
        <v>1252</v>
      </c>
      <c r="J14" s="9" t="s">
        <v>880</v>
      </c>
      <c r="K14" s="10">
        <v>230615431.19999999</v>
      </c>
      <c r="L14" s="36">
        <f t="shared" si="5"/>
        <v>230615431.19999999</v>
      </c>
      <c r="M14" s="36">
        <f t="shared" si="1"/>
        <v>230615431.19999999</v>
      </c>
      <c r="N14" s="9" t="s">
        <v>1256</v>
      </c>
      <c r="O14" s="9" t="s">
        <v>667</v>
      </c>
      <c r="P14" s="37" t="s">
        <v>50</v>
      </c>
      <c r="Q14" s="68"/>
      <c r="R14" s="36">
        <f>K14/T14</f>
        <v>10766.359999999999</v>
      </c>
      <c r="S14" s="10">
        <f t="shared" si="2"/>
        <v>0</v>
      </c>
      <c r="T14" s="10">
        <f t="shared" si="0"/>
        <v>21420</v>
      </c>
      <c r="U14" s="10">
        <v>15540</v>
      </c>
      <c r="V14" s="75">
        <v>5880</v>
      </c>
      <c r="W14" s="10"/>
      <c r="X14" s="10" t="e">
        <f t="shared" si="3"/>
        <v>#DIV/0!</v>
      </c>
      <c r="Y14" s="10" t="e">
        <f t="shared" si="4"/>
        <v>#DIV/0!</v>
      </c>
      <c r="Z14" s="9" t="s">
        <v>886</v>
      </c>
      <c r="AA14" s="6">
        <v>44621</v>
      </c>
      <c r="AB14" s="6">
        <v>44682</v>
      </c>
      <c r="AC14" s="6"/>
      <c r="AD14" s="9" t="s">
        <v>66</v>
      </c>
    </row>
    <row r="15" spans="1:30" ht="315" x14ac:dyDescent="0.25">
      <c r="A15" s="4" t="s">
        <v>882</v>
      </c>
      <c r="B15" s="5" t="s">
        <v>881</v>
      </c>
      <c r="C15" s="6">
        <v>44582</v>
      </c>
      <c r="D15" s="37">
        <v>545</v>
      </c>
      <c r="E15" s="5" t="s">
        <v>1823</v>
      </c>
      <c r="F15" s="8" t="s">
        <v>1822</v>
      </c>
      <c r="G15" s="6">
        <v>44606</v>
      </c>
      <c r="H15" s="37" t="s">
        <v>1618</v>
      </c>
      <c r="I15" s="9" t="s">
        <v>1252</v>
      </c>
      <c r="J15" s="9" t="s">
        <v>880</v>
      </c>
      <c r="K15" s="10">
        <v>259253948.80000001</v>
      </c>
      <c r="L15" s="36">
        <f t="shared" si="5"/>
        <v>259253948.80000001</v>
      </c>
      <c r="M15" s="36">
        <f t="shared" si="5"/>
        <v>259253948.80000001</v>
      </c>
      <c r="N15" s="9" t="s">
        <v>1256</v>
      </c>
      <c r="O15" s="9" t="s">
        <v>667</v>
      </c>
      <c r="P15" s="37" t="s">
        <v>50</v>
      </c>
      <c r="Q15" s="68"/>
      <c r="R15" s="36">
        <f>K15/T15</f>
        <v>10766.36</v>
      </c>
      <c r="S15" s="10">
        <f t="shared" si="2"/>
        <v>0</v>
      </c>
      <c r="T15" s="10">
        <f t="shared" si="0"/>
        <v>24080</v>
      </c>
      <c r="U15" s="10">
        <v>17640</v>
      </c>
      <c r="V15" s="10">
        <v>6440</v>
      </c>
      <c r="W15" s="10"/>
      <c r="X15" s="10" t="e">
        <f t="shared" si="3"/>
        <v>#DIV/0!</v>
      </c>
      <c r="Y15" s="10" t="e">
        <f t="shared" si="4"/>
        <v>#DIV/0!</v>
      </c>
      <c r="Z15" s="9" t="s">
        <v>883</v>
      </c>
      <c r="AA15" s="6">
        <v>44621</v>
      </c>
      <c r="AB15" s="6">
        <v>44682</v>
      </c>
      <c r="AC15" s="6"/>
      <c r="AD15" s="9" t="s">
        <v>66</v>
      </c>
    </row>
    <row r="16" spans="1:30" ht="173.25" x14ac:dyDescent="0.25">
      <c r="A16" s="4" t="s">
        <v>862</v>
      </c>
      <c r="B16" s="5" t="s">
        <v>861</v>
      </c>
      <c r="C16" s="6">
        <v>44582</v>
      </c>
      <c r="D16" s="37">
        <v>545</v>
      </c>
      <c r="E16" s="5" t="s">
        <v>604</v>
      </c>
      <c r="F16" s="9" t="s">
        <v>604</v>
      </c>
      <c r="G16" s="6"/>
      <c r="H16" s="37" t="s">
        <v>604</v>
      </c>
      <c r="I16" s="9" t="s">
        <v>604</v>
      </c>
      <c r="J16" s="9" t="s">
        <v>863</v>
      </c>
      <c r="K16" s="10"/>
      <c r="L16" s="36">
        <f t="shared" si="5"/>
        <v>0</v>
      </c>
      <c r="M16" s="36">
        <f t="shared" si="5"/>
        <v>0</v>
      </c>
      <c r="N16" s="9"/>
      <c r="O16" s="9"/>
      <c r="P16" s="37" t="s">
        <v>770</v>
      </c>
      <c r="Q16" s="68"/>
      <c r="R16" s="36">
        <f>K16/T16</f>
        <v>0</v>
      </c>
      <c r="S16" s="10">
        <f t="shared" si="2"/>
        <v>0</v>
      </c>
      <c r="T16" s="10">
        <f t="shared" si="0"/>
        <v>1197.722</v>
      </c>
      <c r="U16" s="10">
        <v>1197.722</v>
      </c>
      <c r="V16" s="10"/>
      <c r="W16" s="10"/>
      <c r="X16" s="10" t="e">
        <f t="shared" si="3"/>
        <v>#DIV/0!</v>
      </c>
      <c r="Y16" s="10" t="e">
        <f t="shared" si="4"/>
        <v>#DIV/0!</v>
      </c>
      <c r="Z16" s="9" t="s">
        <v>864</v>
      </c>
      <c r="AA16" s="6">
        <v>44621</v>
      </c>
      <c r="AB16" s="6"/>
      <c r="AC16" s="6"/>
      <c r="AD16" s="9"/>
    </row>
    <row r="17" spans="1:30" ht="409.5" x14ac:dyDescent="0.25">
      <c r="A17" s="4" t="s">
        <v>879</v>
      </c>
      <c r="B17" s="5" t="s">
        <v>878</v>
      </c>
      <c r="C17" s="6">
        <v>44582</v>
      </c>
      <c r="D17" s="37">
        <v>545</v>
      </c>
      <c r="E17" s="5" t="s">
        <v>1827</v>
      </c>
      <c r="F17" s="8" t="s">
        <v>1826</v>
      </c>
      <c r="G17" s="6">
        <v>44606</v>
      </c>
      <c r="H17" s="37" t="s">
        <v>1258</v>
      </c>
      <c r="I17" s="9" t="s">
        <v>73</v>
      </c>
      <c r="J17" s="9" t="s">
        <v>877</v>
      </c>
      <c r="K17" s="10">
        <v>229222370.40000001</v>
      </c>
      <c r="L17" s="36">
        <f t="shared" si="5"/>
        <v>229222370.40000001</v>
      </c>
      <c r="M17" s="36">
        <f t="shared" si="5"/>
        <v>229222370.40000001</v>
      </c>
      <c r="N17" s="9" t="s">
        <v>1253</v>
      </c>
      <c r="O17" s="9" t="s">
        <v>1254</v>
      </c>
      <c r="P17" s="37" t="s">
        <v>770</v>
      </c>
      <c r="Q17" s="68"/>
      <c r="R17" s="36">
        <f>K17/T17</f>
        <v>25813.33</v>
      </c>
      <c r="S17" s="10">
        <f t="shared" si="2"/>
        <v>0</v>
      </c>
      <c r="T17" s="10">
        <f t="shared" si="0"/>
        <v>8880</v>
      </c>
      <c r="U17" s="10">
        <v>8880</v>
      </c>
      <c r="V17" s="10"/>
      <c r="W17" s="10"/>
      <c r="X17" s="10" t="e">
        <f t="shared" si="3"/>
        <v>#DIV/0!</v>
      </c>
      <c r="Y17" s="10" t="e">
        <f t="shared" si="4"/>
        <v>#DIV/0!</v>
      </c>
      <c r="Z17" s="9" t="s">
        <v>921</v>
      </c>
      <c r="AA17" s="6">
        <v>44621</v>
      </c>
      <c r="AB17" s="6"/>
      <c r="AC17" s="6"/>
      <c r="AD17" s="9" t="s">
        <v>1489</v>
      </c>
    </row>
    <row r="18" spans="1:30" ht="409.5" x14ac:dyDescent="0.25">
      <c r="A18" s="4" t="s">
        <v>873</v>
      </c>
      <c r="B18" s="5" t="s">
        <v>872</v>
      </c>
      <c r="C18" s="6">
        <v>44582</v>
      </c>
      <c r="D18" s="37">
        <v>545</v>
      </c>
      <c r="E18" s="5" t="s">
        <v>1829</v>
      </c>
      <c r="F18" s="8" t="s">
        <v>1828</v>
      </c>
      <c r="G18" s="6">
        <v>44606</v>
      </c>
      <c r="H18" s="37" t="s">
        <v>1259</v>
      </c>
      <c r="I18" s="9" t="s">
        <v>73</v>
      </c>
      <c r="J18" s="9" t="s">
        <v>871</v>
      </c>
      <c r="K18" s="10">
        <v>39997320</v>
      </c>
      <c r="L18" s="36">
        <f t="shared" si="5"/>
        <v>39997320</v>
      </c>
      <c r="M18" s="36">
        <f t="shared" si="5"/>
        <v>39997320</v>
      </c>
      <c r="N18" s="9" t="s">
        <v>1260</v>
      </c>
      <c r="O18" s="9" t="s">
        <v>1261</v>
      </c>
      <c r="P18" s="37" t="s">
        <v>33</v>
      </c>
      <c r="Q18" s="68"/>
      <c r="R18" s="36">
        <f>K18/T18</f>
        <v>849.2</v>
      </c>
      <c r="S18" s="10">
        <f t="shared" si="2"/>
        <v>0</v>
      </c>
      <c r="T18" s="10">
        <f t="shared" si="0"/>
        <v>47100</v>
      </c>
      <c r="U18" s="10">
        <v>47100</v>
      </c>
      <c r="V18" s="10"/>
      <c r="W18" s="10"/>
      <c r="X18" s="10" t="e">
        <f t="shared" si="3"/>
        <v>#DIV/0!</v>
      </c>
      <c r="Y18" s="10" t="e">
        <f t="shared" si="4"/>
        <v>#DIV/0!</v>
      </c>
      <c r="Z18" s="9" t="s">
        <v>922</v>
      </c>
      <c r="AA18" s="6">
        <v>44621</v>
      </c>
      <c r="AB18" s="6"/>
      <c r="AC18" s="6"/>
      <c r="AD18" s="9" t="s">
        <v>1489</v>
      </c>
    </row>
    <row r="19" spans="1:30" ht="236.25" x14ac:dyDescent="0.25">
      <c r="A19" s="4" t="s">
        <v>926</v>
      </c>
      <c r="B19" s="5" t="s">
        <v>925</v>
      </c>
      <c r="C19" s="6">
        <v>44589</v>
      </c>
      <c r="D19" s="37">
        <v>545</v>
      </c>
      <c r="E19" s="5" t="s">
        <v>2156</v>
      </c>
      <c r="F19" s="8" t="s">
        <v>1846</v>
      </c>
      <c r="G19" s="6">
        <v>44613</v>
      </c>
      <c r="H19" s="37" t="s">
        <v>1426</v>
      </c>
      <c r="I19" s="9" t="s">
        <v>936</v>
      </c>
      <c r="J19" s="9" t="s">
        <v>779</v>
      </c>
      <c r="K19" s="10">
        <v>61287226</v>
      </c>
      <c r="L19" s="36">
        <f t="shared" si="5"/>
        <v>61287226</v>
      </c>
      <c r="M19" s="36">
        <f t="shared" si="5"/>
        <v>61287226</v>
      </c>
      <c r="N19" s="9" t="s">
        <v>1427</v>
      </c>
      <c r="O19" s="9" t="s">
        <v>1428</v>
      </c>
      <c r="P19" s="37" t="s">
        <v>770</v>
      </c>
      <c r="Q19" s="68"/>
      <c r="R19" s="36">
        <f>K19/T19</f>
        <v>333082.75</v>
      </c>
      <c r="S19" s="10">
        <f t="shared" si="2"/>
        <v>0</v>
      </c>
      <c r="T19" s="10">
        <f t="shared" si="0"/>
        <v>184</v>
      </c>
      <c r="U19" s="10">
        <v>184</v>
      </c>
      <c r="V19" s="10"/>
      <c r="W19" s="10"/>
      <c r="X19" s="10" t="e">
        <f t="shared" si="3"/>
        <v>#DIV/0!</v>
      </c>
      <c r="Y19" s="10" t="e">
        <f t="shared" si="4"/>
        <v>#DIV/0!</v>
      </c>
      <c r="Z19" s="9" t="s">
        <v>780</v>
      </c>
      <c r="AA19" s="6">
        <v>44621</v>
      </c>
      <c r="AB19" s="6"/>
      <c r="AC19" s="6"/>
      <c r="AD19" s="9" t="s">
        <v>1489</v>
      </c>
    </row>
    <row r="20" spans="1:30" ht="157.5" x14ac:dyDescent="0.25">
      <c r="A20" s="4" t="s">
        <v>924</v>
      </c>
      <c r="B20" s="5" t="s">
        <v>923</v>
      </c>
      <c r="C20" s="6">
        <v>44589</v>
      </c>
      <c r="D20" s="37">
        <v>545</v>
      </c>
      <c r="E20" s="5" t="s">
        <v>604</v>
      </c>
      <c r="F20" s="9" t="s">
        <v>604</v>
      </c>
      <c r="G20" s="6" t="s">
        <v>604</v>
      </c>
      <c r="H20" s="37" t="s">
        <v>604</v>
      </c>
      <c r="I20" s="9" t="s">
        <v>604</v>
      </c>
      <c r="J20" s="9" t="s">
        <v>777</v>
      </c>
      <c r="K20" s="10"/>
      <c r="L20" s="36">
        <f t="shared" si="5"/>
        <v>0</v>
      </c>
      <c r="M20" s="36">
        <f t="shared" si="5"/>
        <v>0</v>
      </c>
      <c r="N20" s="9"/>
      <c r="O20" s="9"/>
      <c r="P20" s="37" t="s">
        <v>24</v>
      </c>
      <c r="Q20" s="68"/>
      <c r="R20" s="36">
        <f>K20/T20</f>
        <v>0</v>
      </c>
      <c r="S20" s="10">
        <f t="shared" si="2"/>
        <v>0</v>
      </c>
      <c r="T20" s="10">
        <f t="shared" si="0"/>
        <v>90</v>
      </c>
      <c r="U20" s="10">
        <v>90</v>
      </c>
      <c r="V20" s="10"/>
      <c r="W20" s="10"/>
      <c r="X20" s="10" t="e">
        <f t="shared" si="3"/>
        <v>#DIV/0!</v>
      </c>
      <c r="Y20" s="10" t="e">
        <f t="shared" si="4"/>
        <v>#DIV/0!</v>
      </c>
      <c r="Z20" s="9" t="s">
        <v>778</v>
      </c>
      <c r="AA20" s="6">
        <v>44640</v>
      </c>
      <c r="AB20" s="6"/>
      <c r="AC20" s="6"/>
      <c r="AD20" s="9"/>
    </row>
    <row r="21" spans="1:30" ht="78.75" x14ac:dyDescent="0.25">
      <c r="A21" s="4" t="s">
        <v>1236</v>
      </c>
      <c r="B21" s="5" t="s">
        <v>1235</v>
      </c>
      <c r="C21" s="6">
        <v>44603</v>
      </c>
      <c r="D21" s="37">
        <v>545</v>
      </c>
      <c r="E21" s="5" t="s">
        <v>2179</v>
      </c>
      <c r="F21" s="8" t="s">
        <v>2178</v>
      </c>
      <c r="G21" s="6">
        <v>44624</v>
      </c>
      <c r="H21" s="5" t="s">
        <v>1573</v>
      </c>
      <c r="I21" s="9" t="s">
        <v>73</v>
      </c>
      <c r="J21" s="9" t="s">
        <v>1009</v>
      </c>
      <c r="K21" s="10">
        <v>281881563.60000002</v>
      </c>
      <c r="L21" s="36">
        <f t="shared" ref="L21:M29" si="6">K21</f>
        <v>281881563.60000002</v>
      </c>
      <c r="M21" s="36">
        <f t="shared" si="6"/>
        <v>281881563.60000002</v>
      </c>
      <c r="N21" s="9" t="s">
        <v>1253</v>
      </c>
      <c r="O21" s="9" t="s">
        <v>1254</v>
      </c>
      <c r="P21" s="37" t="s">
        <v>770</v>
      </c>
      <c r="Q21" s="68"/>
      <c r="R21" s="36">
        <f>K21/T21</f>
        <v>25813.33</v>
      </c>
      <c r="S21" s="10">
        <f t="shared" ref="S21:S38" si="7">R21*Q21</f>
        <v>0</v>
      </c>
      <c r="T21" s="10">
        <f t="shared" ref="T21:T32" si="8">U21+V21+W21</f>
        <v>10920</v>
      </c>
      <c r="U21" s="10">
        <v>7650</v>
      </c>
      <c r="V21" s="10">
        <v>3270</v>
      </c>
      <c r="W21" s="10"/>
      <c r="X21" s="10" t="e">
        <f t="shared" ref="X21:X38" si="9">T21/Q21</f>
        <v>#DIV/0!</v>
      </c>
      <c r="Y21" s="10" t="e">
        <f t="shared" ref="Y21:Y38" si="10">_xlfn.CEILING.MATH(X21)</f>
        <v>#DIV/0!</v>
      </c>
      <c r="Z21" s="9" t="s">
        <v>1580</v>
      </c>
      <c r="AA21" s="6">
        <v>44652</v>
      </c>
      <c r="AB21" s="6">
        <v>44696</v>
      </c>
      <c r="AC21" s="6"/>
      <c r="AD21" s="9" t="s">
        <v>66</v>
      </c>
    </row>
    <row r="22" spans="1:30" ht="393.75" x14ac:dyDescent="0.25">
      <c r="A22" s="4" t="s">
        <v>1229</v>
      </c>
      <c r="B22" s="5" t="s">
        <v>1230</v>
      </c>
      <c r="C22" s="6">
        <v>44603</v>
      </c>
      <c r="D22" s="37">
        <v>545</v>
      </c>
      <c r="E22" s="5" t="s">
        <v>2187</v>
      </c>
      <c r="F22" s="8" t="s">
        <v>2186</v>
      </c>
      <c r="G22" s="6">
        <v>44624</v>
      </c>
      <c r="H22" s="5" t="s">
        <v>1575</v>
      </c>
      <c r="I22" s="9" t="s">
        <v>73</v>
      </c>
      <c r="J22" s="9" t="s">
        <v>1011</v>
      </c>
      <c r="K22" s="10">
        <v>292723615.80000001</v>
      </c>
      <c r="L22" s="36">
        <f t="shared" si="6"/>
        <v>292723615.80000001</v>
      </c>
      <c r="M22" s="36">
        <f t="shared" si="6"/>
        <v>292723615.80000001</v>
      </c>
      <c r="N22" s="9" t="s">
        <v>1253</v>
      </c>
      <c r="O22" s="9" t="s">
        <v>1254</v>
      </c>
      <c r="P22" s="37" t="s">
        <v>770</v>
      </c>
      <c r="Q22" s="68"/>
      <c r="R22" s="36">
        <f>K22/T22</f>
        <v>25813.370000000003</v>
      </c>
      <c r="S22" s="10">
        <f t="shared" si="7"/>
        <v>0</v>
      </c>
      <c r="T22" s="10">
        <f t="shared" si="8"/>
        <v>11340</v>
      </c>
      <c r="U22" s="10">
        <v>6780</v>
      </c>
      <c r="V22" s="10">
        <v>4560</v>
      </c>
      <c r="W22" s="10"/>
      <c r="X22" s="10" t="e">
        <f t="shared" si="9"/>
        <v>#DIV/0!</v>
      </c>
      <c r="Y22" s="10" t="e">
        <f t="shared" si="10"/>
        <v>#DIV/0!</v>
      </c>
      <c r="Z22" s="9" t="s">
        <v>1582</v>
      </c>
      <c r="AA22" s="6">
        <v>44666</v>
      </c>
      <c r="AB22" s="6">
        <v>44701</v>
      </c>
      <c r="AC22" s="6"/>
      <c r="AD22" s="9" t="s">
        <v>66</v>
      </c>
    </row>
    <row r="23" spans="1:30" ht="409.5" x14ac:dyDescent="0.25">
      <c r="A23" s="4" t="s">
        <v>1227</v>
      </c>
      <c r="B23" s="5" t="s">
        <v>1228</v>
      </c>
      <c r="C23" s="6">
        <v>44603</v>
      </c>
      <c r="D23" s="37">
        <v>545</v>
      </c>
      <c r="E23" s="5" t="s">
        <v>2317</v>
      </c>
      <c r="F23" s="8" t="s">
        <v>2188</v>
      </c>
      <c r="G23" s="6">
        <v>44624</v>
      </c>
      <c r="H23" s="5" t="s">
        <v>1576</v>
      </c>
      <c r="I23" s="9" t="s">
        <v>73</v>
      </c>
      <c r="J23" s="9" t="s">
        <v>1011</v>
      </c>
      <c r="K23" s="10">
        <v>281882000.39999998</v>
      </c>
      <c r="L23" s="36">
        <v>258262766.84999999</v>
      </c>
      <c r="M23" s="36">
        <f t="shared" si="6"/>
        <v>258262766.84999999</v>
      </c>
      <c r="N23" s="9" t="s">
        <v>1253</v>
      </c>
      <c r="O23" s="9" t="s">
        <v>1254</v>
      </c>
      <c r="P23" s="37" t="s">
        <v>770</v>
      </c>
      <c r="Q23" s="68"/>
      <c r="R23" s="36">
        <f>L23/T23</f>
        <v>25813.37</v>
      </c>
      <c r="S23" s="10">
        <f t="shared" si="7"/>
        <v>0</v>
      </c>
      <c r="T23" s="10">
        <f t="shared" si="8"/>
        <v>10005</v>
      </c>
      <c r="U23" s="10">
        <v>6030</v>
      </c>
      <c r="V23" s="10">
        <v>3975</v>
      </c>
      <c r="W23" s="10"/>
      <c r="X23" s="10" t="e">
        <f t="shared" si="9"/>
        <v>#DIV/0!</v>
      </c>
      <c r="Y23" s="10" t="e">
        <f t="shared" si="10"/>
        <v>#DIV/0!</v>
      </c>
      <c r="Z23" s="9" t="s">
        <v>1583</v>
      </c>
      <c r="AA23" s="6">
        <v>44666</v>
      </c>
      <c r="AB23" s="6">
        <v>44701</v>
      </c>
      <c r="AC23" s="6"/>
      <c r="AD23" s="9" t="s">
        <v>66</v>
      </c>
    </row>
    <row r="24" spans="1:30" ht="78.75" x14ac:dyDescent="0.25">
      <c r="A24" s="4" t="s">
        <v>1225</v>
      </c>
      <c r="B24" s="5" t="s">
        <v>1226</v>
      </c>
      <c r="C24" s="6">
        <v>44603</v>
      </c>
      <c r="D24" s="37">
        <v>545</v>
      </c>
      <c r="E24" s="5" t="s">
        <v>2190</v>
      </c>
      <c r="F24" s="8" t="s">
        <v>2189</v>
      </c>
      <c r="G24" s="6">
        <v>44624</v>
      </c>
      <c r="H24" s="5" t="s">
        <v>1577</v>
      </c>
      <c r="I24" s="9" t="s">
        <v>73</v>
      </c>
      <c r="J24" s="9" t="s">
        <v>1009</v>
      </c>
      <c r="K24" s="10">
        <v>264844765.80000001</v>
      </c>
      <c r="L24" s="36">
        <f t="shared" si="6"/>
        <v>264844765.80000001</v>
      </c>
      <c r="M24" s="36">
        <f t="shared" si="6"/>
        <v>264844765.80000001</v>
      </c>
      <c r="N24" s="9" t="s">
        <v>1253</v>
      </c>
      <c r="O24" s="9" t="s">
        <v>1254</v>
      </c>
      <c r="P24" s="37" t="s">
        <v>770</v>
      </c>
      <c r="Q24" s="68"/>
      <c r="R24" s="36">
        <f>K24/T24</f>
        <v>25813.33</v>
      </c>
      <c r="S24" s="10">
        <f t="shared" si="7"/>
        <v>0</v>
      </c>
      <c r="T24" s="10">
        <f t="shared" si="8"/>
        <v>10260</v>
      </c>
      <c r="U24" s="10">
        <v>7200</v>
      </c>
      <c r="V24" s="10">
        <v>3060</v>
      </c>
      <c r="W24" s="10"/>
      <c r="X24" s="10" t="e">
        <f t="shared" si="9"/>
        <v>#DIV/0!</v>
      </c>
      <c r="Y24" s="10" t="e">
        <f t="shared" si="10"/>
        <v>#DIV/0!</v>
      </c>
      <c r="Z24" s="9" t="s">
        <v>1584</v>
      </c>
      <c r="AA24" s="6">
        <v>44652</v>
      </c>
      <c r="AB24" s="6">
        <v>44696</v>
      </c>
      <c r="AC24" s="6"/>
      <c r="AD24" s="9" t="s">
        <v>66</v>
      </c>
    </row>
    <row r="25" spans="1:30" ht="299.25" x14ac:dyDescent="0.25">
      <c r="A25" s="4" t="s">
        <v>1216</v>
      </c>
      <c r="B25" s="5" t="s">
        <v>1217</v>
      </c>
      <c r="C25" s="6">
        <v>44603</v>
      </c>
      <c r="D25" s="37">
        <v>545</v>
      </c>
      <c r="E25" s="5" t="s">
        <v>2331</v>
      </c>
      <c r="F25" s="8" t="s">
        <v>2330</v>
      </c>
      <c r="G25" s="6">
        <v>44624</v>
      </c>
      <c r="H25" s="5" t="s">
        <v>1778</v>
      </c>
      <c r="I25" s="9" t="s">
        <v>73</v>
      </c>
      <c r="J25" s="9" t="s">
        <v>1009</v>
      </c>
      <c r="K25" s="10">
        <v>291174362.39999998</v>
      </c>
      <c r="L25" s="36">
        <f t="shared" si="6"/>
        <v>291174362.39999998</v>
      </c>
      <c r="M25" s="36">
        <f t="shared" si="6"/>
        <v>291174362.39999998</v>
      </c>
      <c r="N25" s="9" t="s">
        <v>1253</v>
      </c>
      <c r="O25" s="9" t="s">
        <v>1254</v>
      </c>
      <c r="P25" s="37" t="s">
        <v>770</v>
      </c>
      <c r="Q25" s="68"/>
      <c r="R25" s="36">
        <f>K25/T25</f>
        <v>25813.329999999998</v>
      </c>
      <c r="S25" s="10">
        <f t="shared" si="7"/>
        <v>0</v>
      </c>
      <c r="T25" s="10">
        <f t="shared" si="8"/>
        <v>11280</v>
      </c>
      <c r="U25" s="10">
        <v>7860</v>
      </c>
      <c r="V25" s="10">
        <v>3420</v>
      </c>
      <c r="W25" s="10"/>
      <c r="X25" s="10" t="e">
        <f t="shared" si="9"/>
        <v>#DIV/0!</v>
      </c>
      <c r="Y25" s="10" t="e">
        <f t="shared" si="10"/>
        <v>#DIV/0!</v>
      </c>
      <c r="Z25" s="9" t="s">
        <v>1586</v>
      </c>
      <c r="AA25" s="6">
        <v>44652</v>
      </c>
      <c r="AB25" s="6">
        <v>44696</v>
      </c>
      <c r="AC25" s="6"/>
      <c r="AD25" s="9" t="s">
        <v>66</v>
      </c>
    </row>
    <row r="26" spans="1:30" ht="126" x14ac:dyDescent="0.25">
      <c r="A26" s="4" t="s">
        <v>1210</v>
      </c>
      <c r="B26" s="5" t="s">
        <v>1219</v>
      </c>
      <c r="C26" s="6">
        <v>44603</v>
      </c>
      <c r="D26" s="37">
        <v>545</v>
      </c>
      <c r="E26" s="5" t="s">
        <v>2337</v>
      </c>
      <c r="F26" s="8" t="s">
        <v>2336</v>
      </c>
      <c r="G26" s="6">
        <v>44624</v>
      </c>
      <c r="H26" s="5" t="s">
        <v>1589</v>
      </c>
      <c r="I26" s="9" t="s">
        <v>73</v>
      </c>
      <c r="J26" s="9" t="s">
        <v>1009</v>
      </c>
      <c r="K26" s="10">
        <v>258649566.59999999</v>
      </c>
      <c r="L26" s="36">
        <f t="shared" si="6"/>
        <v>258649566.59999999</v>
      </c>
      <c r="M26" s="36">
        <f t="shared" si="6"/>
        <v>258649566.59999999</v>
      </c>
      <c r="N26" s="9" t="s">
        <v>1253</v>
      </c>
      <c r="O26" s="9" t="s">
        <v>1254</v>
      </c>
      <c r="P26" s="37"/>
      <c r="Q26" s="68"/>
      <c r="R26" s="36">
        <f>K26/T26</f>
        <v>25813.329999999998</v>
      </c>
      <c r="S26" s="10">
        <f t="shared" si="7"/>
        <v>0</v>
      </c>
      <c r="T26" s="10">
        <f t="shared" si="8"/>
        <v>10020</v>
      </c>
      <c r="U26" s="10">
        <v>6990</v>
      </c>
      <c r="V26" s="10">
        <v>3030</v>
      </c>
      <c r="W26" s="10"/>
      <c r="X26" s="10" t="e">
        <f t="shared" si="9"/>
        <v>#DIV/0!</v>
      </c>
      <c r="Y26" s="10" t="e">
        <f t="shared" si="10"/>
        <v>#DIV/0!</v>
      </c>
      <c r="Z26" s="9" t="s">
        <v>1211</v>
      </c>
      <c r="AA26" s="6">
        <v>44652</v>
      </c>
      <c r="AB26" s="6">
        <v>44696</v>
      </c>
      <c r="AC26" s="6"/>
      <c r="AD26" s="9" t="s">
        <v>66</v>
      </c>
    </row>
    <row r="27" spans="1:30" ht="75" x14ac:dyDescent="0.25">
      <c r="A27" s="4" t="s">
        <v>1300</v>
      </c>
      <c r="B27" s="5" t="s">
        <v>1299</v>
      </c>
      <c r="C27" s="6">
        <v>44606</v>
      </c>
      <c r="D27" s="37">
        <v>545</v>
      </c>
      <c r="E27" s="5" t="s">
        <v>2345</v>
      </c>
      <c r="F27" s="8" t="s">
        <v>2344</v>
      </c>
      <c r="G27" s="6">
        <v>44634</v>
      </c>
      <c r="H27" s="5" t="s">
        <v>1739</v>
      </c>
      <c r="I27" s="9" t="s">
        <v>73</v>
      </c>
      <c r="J27" s="9" t="s">
        <v>877</v>
      </c>
      <c r="K27" s="10">
        <v>274137564.60000002</v>
      </c>
      <c r="L27" s="36">
        <f t="shared" si="6"/>
        <v>274137564.60000002</v>
      </c>
      <c r="M27" s="36">
        <f t="shared" si="6"/>
        <v>274137564.60000002</v>
      </c>
      <c r="N27" s="9" t="s">
        <v>1253</v>
      </c>
      <c r="O27" s="9" t="s">
        <v>1254</v>
      </c>
      <c r="P27" s="37" t="s">
        <v>770</v>
      </c>
      <c r="Q27" s="68"/>
      <c r="R27" s="36">
        <f>K27/T27</f>
        <v>25813.33</v>
      </c>
      <c r="S27" s="10">
        <f t="shared" si="7"/>
        <v>0</v>
      </c>
      <c r="T27" s="10">
        <f t="shared" si="8"/>
        <v>10620</v>
      </c>
      <c r="U27" s="10">
        <v>7410</v>
      </c>
      <c r="V27" s="10">
        <v>3210</v>
      </c>
      <c r="W27" s="10"/>
      <c r="X27" s="10" t="e">
        <f t="shared" si="9"/>
        <v>#DIV/0!</v>
      </c>
      <c r="Y27" s="10" t="e">
        <f t="shared" si="10"/>
        <v>#DIV/0!</v>
      </c>
      <c r="Z27" s="9" t="s">
        <v>1718</v>
      </c>
      <c r="AA27" s="6">
        <v>44652</v>
      </c>
      <c r="AB27" s="6">
        <v>44696</v>
      </c>
      <c r="AC27" s="6"/>
      <c r="AD27" s="9" t="s">
        <v>66</v>
      </c>
    </row>
    <row r="28" spans="1:30" ht="75" x14ac:dyDescent="0.25">
      <c r="A28" s="4" t="s">
        <v>1298</v>
      </c>
      <c r="B28" s="5" t="s">
        <v>1297</v>
      </c>
      <c r="C28" s="6">
        <v>44606</v>
      </c>
      <c r="D28" s="37">
        <v>545</v>
      </c>
      <c r="E28" s="5" t="s">
        <v>2347</v>
      </c>
      <c r="F28" s="8" t="s">
        <v>2346</v>
      </c>
      <c r="G28" s="6">
        <v>44634</v>
      </c>
      <c r="H28" s="5" t="s">
        <v>1740</v>
      </c>
      <c r="I28" s="9" t="s">
        <v>73</v>
      </c>
      <c r="J28" s="9" t="s">
        <v>877</v>
      </c>
      <c r="K28" s="10">
        <v>289625562.60000002</v>
      </c>
      <c r="L28" s="36">
        <f t="shared" si="6"/>
        <v>289625562.60000002</v>
      </c>
      <c r="M28" s="36">
        <f t="shared" si="6"/>
        <v>289625562.60000002</v>
      </c>
      <c r="N28" s="9" t="s">
        <v>1253</v>
      </c>
      <c r="O28" s="9" t="s">
        <v>1254</v>
      </c>
      <c r="P28" s="37" t="s">
        <v>770</v>
      </c>
      <c r="Q28" s="68"/>
      <c r="R28" s="36">
        <f>K28/T28</f>
        <v>25813.33</v>
      </c>
      <c r="S28" s="10">
        <f t="shared" si="7"/>
        <v>0</v>
      </c>
      <c r="T28" s="10">
        <f t="shared" si="8"/>
        <v>11220</v>
      </c>
      <c r="U28" s="10">
        <v>7860</v>
      </c>
      <c r="V28" s="10">
        <v>3360</v>
      </c>
      <c r="W28" s="10"/>
      <c r="X28" s="10" t="e">
        <f t="shared" si="9"/>
        <v>#DIV/0!</v>
      </c>
      <c r="Y28" s="10" t="e">
        <f t="shared" si="10"/>
        <v>#DIV/0!</v>
      </c>
      <c r="Z28" s="9" t="s">
        <v>1719</v>
      </c>
      <c r="AA28" s="6">
        <v>44652</v>
      </c>
      <c r="AB28" s="6">
        <v>44696</v>
      </c>
      <c r="AC28" s="6"/>
      <c r="AD28" s="9" t="s">
        <v>66</v>
      </c>
    </row>
    <row r="29" spans="1:30" ht="141.75" x14ac:dyDescent="0.25">
      <c r="A29" s="4" t="s">
        <v>1288</v>
      </c>
      <c r="B29" s="5" t="s">
        <v>1287</v>
      </c>
      <c r="C29" s="6">
        <v>44606</v>
      </c>
      <c r="D29" s="37">
        <v>545</v>
      </c>
      <c r="E29" s="5" t="s">
        <v>2355</v>
      </c>
      <c r="F29" s="8" t="s">
        <v>2354</v>
      </c>
      <c r="G29" s="6">
        <v>44634</v>
      </c>
      <c r="H29" s="37" t="s">
        <v>1750</v>
      </c>
      <c r="I29" s="9" t="s">
        <v>73</v>
      </c>
      <c r="J29" s="9" t="s">
        <v>877</v>
      </c>
      <c r="K29" s="10">
        <v>292723162.19999999</v>
      </c>
      <c r="L29" s="36">
        <f t="shared" si="6"/>
        <v>292723162.19999999</v>
      </c>
      <c r="M29" s="36">
        <f t="shared" si="6"/>
        <v>292723162.19999999</v>
      </c>
      <c r="N29" s="9" t="s">
        <v>1253</v>
      </c>
      <c r="O29" s="9" t="s">
        <v>1254</v>
      </c>
      <c r="P29" s="37" t="s">
        <v>770</v>
      </c>
      <c r="Q29" s="68"/>
      <c r="R29" s="36">
        <f>K29/T29</f>
        <v>25813.329999999998</v>
      </c>
      <c r="S29" s="10">
        <f t="shared" si="7"/>
        <v>0</v>
      </c>
      <c r="T29" s="10">
        <f t="shared" si="8"/>
        <v>11340</v>
      </c>
      <c r="U29" s="10">
        <v>7890</v>
      </c>
      <c r="V29" s="10">
        <v>3450</v>
      </c>
      <c r="W29" s="10"/>
      <c r="X29" s="10" t="e">
        <f t="shared" si="9"/>
        <v>#DIV/0!</v>
      </c>
      <c r="Y29" s="10" t="e">
        <f t="shared" si="10"/>
        <v>#DIV/0!</v>
      </c>
      <c r="Z29" s="9" t="s">
        <v>1720</v>
      </c>
      <c r="AA29" s="6">
        <v>44652</v>
      </c>
      <c r="AB29" s="6">
        <v>44696</v>
      </c>
      <c r="AC29" s="6"/>
      <c r="AD29" s="9" t="s">
        <v>66</v>
      </c>
    </row>
    <row r="30" spans="1:30" ht="393.75" x14ac:dyDescent="0.25">
      <c r="A30" s="4" t="s">
        <v>1283</v>
      </c>
      <c r="B30" s="5" t="s">
        <v>1284</v>
      </c>
      <c r="C30" s="6">
        <v>44606</v>
      </c>
      <c r="D30" s="37">
        <v>545</v>
      </c>
      <c r="E30" s="5" t="s">
        <v>2357</v>
      </c>
      <c r="F30" s="8" t="s">
        <v>2356</v>
      </c>
      <c r="G30" s="6">
        <v>44629</v>
      </c>
      <c r="H30" s="37" t="s">
        <v>1639</v>
      </c>
      <c r="I30" s="9" t="s">
        <v>679</v>
      </c>
      <c r="J30" s="9" t="s">
        <v>1116</v>
      </c>
      <c r="K30" s="10">
        <v>234459237.59999999</v>
      </c>
      <c r="L30" s="36">
        <f t="shared" ref="L30:M42" si="11">K30</f>
        <v>234459237.59999999</v>
      </c>
      <c r="M30" s="36">
        <f t="shared" si="11"/>
        <v>234459237.59999999</v>
      </c>
      <c r="N30" s="9" t="s">
        <v>1342</v>
      </c>
      <c r="O30" s="9" t="s">
        <v>631</v>
      </c>
      <c r="P30" s="37" t="s">
        <v>41</v>
      </c>
      <c r="Q30" s="68"/>
      <c r="R30" s="36">
        <f>K30/T30</f>
        <v>7899.57</v>
      </c>
      <c r="S30" s="10">
        <f t="shared" si="7"/>
        <v>0</v>
      </c>
      <c r="T30" s="10">
        <f t="shared" si="8"/>
        <v>29680</v>
      </c>
      <c r="U30" s="10">
        <v>29680</v>
      </c>
      <c r="V30" s="10"/>
      <c r="W30" s="10"/>
      <c r="X30" s="10" t="e">
        <f t="shared" si="9"/>
        <v>#DIV/0!</v>
      </c>
      <c r="Y30" s="10" t="e">
        <f t="shared" si="10"/>
        <v>#DIV/0!</v>
      </c>
      <c r="Z30" s="9" t="s">
        <v>1645</v>
      </c>
      <c r="AA30" s="6">
        <v>44652</v>
      </c>
      <c r="AB30" s="6"/>
      <c r="AC30" s="6"/>
      <c r="AD30" s="9" t="s">
        <v>66</v>
      </c>
    </row>
    <row r="31" spans="1:30" ht="393.75" x14ac:dyDescent="0.25">
      <c r="A31" s="4" t="s">
        <v>1281</v>
      </c>
      <c r="B31" s="5" t="s">
        <v>1282</v>
      </c>
      <c r="C31" s="6">
        <v>44606</v>
      </c>
      <c r="D31" s="37">
        <v>545</v>
      </c>
      <c r="E31" s="5" t="s">
        <v>2359</v>
      </c>
      <c r="F31" s="8" t="s">
        <v>2358</v>
      </c>
      <c r="G31" s="6">
        <v>44629</v>
      </c>
      <c r="H31" s="37" t="s">
        <v>1643</v>
      </c>
      <c r="I31" s="9" t="s">
        <v>679</v>
      </c>
      <c r="J31" s="9" t="s">
        <v>1115</v>
      </c>
      <c r="K31" s="10">
        <v>221187960</v>
      </c>
      <c r="L31" s="36">
        <f t="shared" si="11"/>
        <v>221187960</v>
      </c>
      <c r="M31" s="36">
        <f t="shared" si="11"/>
        <v>221187960</v>
      </c>
      <c r="N31" s="9" t="s">
        <v>1342</v>
      </c>
      <c r="O31" s="9" t="s">
        <v>631</v>
      </c>
      <c r="P31" s="37" t="s">
        <v>41</v>
      </c>
      <c r="Q31" s="68"/>
      <c r="R31" s="36">
        <f>K31/T31</f>
        <v>7899.57</v>
      </c>
      <c r="S31" s="10">
        <f t="shared" si="7"/>
        <v>0</v>
      </c>
      <c r="T31" s="10">
        <f t="shared" si="8"/>
        <v>28000</v>
      </c>
      <c r="U31" s="10">
        <v>28000</v>
      </c>
      <c r="V31" s="10"/>
      <c r="W31" s="10"/>
      <c r="X31" s="10" t="e">
        <f t="shared" si="9"/>
        <v>#DIV/0!</v>
      </c>
      <c r="Y31" s="10" t="e">
        <f t="shared" si="10"/>
        <v>#DIV/0!</v>
      </c>
      <c r="Z31" s="9" t="s">
        <v>1646</v>
      </c>
      <c r="AA31" s="6">
        <v>44666</v>
      </c>
      <c r="AB31" s="6"/>
      <c r="AC31" s="6"/>
      <c r="AD31" s="9" t="s">
        <v>66</v>
      </c>
    </row>
    <row r="32" spans="1:30" ht="409.5" x14ac:dyDescent="0.25">
      <c r="A32" s="4" t="s">
        <v>1279</v>
      </c>
      <c r="B32" s="5" t="s">
        <v>1280</v>
      </c>
      <c r="C32" s="6">
        <v>44606</v>
      </c>
      <c r="D32" s="37">
        <v>545</v>
      </c>
      <c r="E32" s="5" t="s">
        <v>2361</v>
      </c>
      <c r="F32" s="8" t="s">
        <v>2360</v>
      </c>
      <c r="G32" s="6">
        <v>44629</v>
      </c>
      <c r="H32" s="37" t="s">
        <v>1644</v>
      </c>
      <c r="I32" s="9" t="s">
        <v>679</v>
      </c>
      <c r="J32" s="9" t="s">
        <v>1115</v>
      </c>
      <c r="K32" s="10">
        <v>289313851.68000001</v>
      </c>
      <c r="L32" s="36">
        <f t="shared" si="11"/>
        <v>289313851.68000001</v>
      </c>
      <c r="M32" s="36">
        <f t="shared" si="11"/>
        <v>289313851.68000001</v>
      </c>
      <c r="N32" s="9" t="s">
        <v>1342</v>
      </c>
      <c r="O32" s="9" t="s">
        <v>631</v>
      </c>
      <c r="P32" s="37" t="s">
        <v>41</v>
      </c>
      <c r="Q32" s="68"/>
      <c r="R32" s="36">
        <f>K32/T32</f>
        <v>7899.5700000000006</v>
      </c>
      <c r="S32" s="10">
        <f t="shared" si="7"/>
        <v>0</v>
      </c>
      <c r="T32" s="10">
        <f t="shared" si="8"/>
        <v>36624</v>
      </c>
      <c r="U32" s="10">
        <v>36624</v>
      </c>
      <c r="V32" s="10"/>
      <c r="W32" s="10"/>
      <c r="X32" s="10" t="e">
        <f t="shared" si="9"/>
        <v>#DIV/0!</v>
      </c>
      <c r="Y32" s="10" t="e">
        <f t="shared" si="10"/>
        <v>#DIV/0!</v>
      </c>
      <c r="Z32" s="9" t="s">
        <v>1647</v>
      </c>
      <c r="AA32" s="6">
        <v>44652</v>
      </c>
      <c r="AB32" s="6"/>
      <c r="AC32" s="6"/>
      <c r="AD32" s="9" t="s">
        <v>66</v>
      </c>
    </row>
    <row r="33" spans="1:30" ht="330.75" x14ac:dyDescent="0.25">
      <c r="A33" s="4" t="s">
        <v>1273</v>
      </c>
      <c r="B33" s="5" t="s">
        <v>1274</v>
      </c>
      <c r="C33" s="6">
        <v>44606</v>
      </c>
      <c r="D33" s="37">
        <v>545</v>
      </c>
      <c r="E33" s="5" t="s">
        <v>2367</v>
      </c>
      <c r="F33" s="8" t="s">
        <v>2366</v>
      </c>
      <c r="G33" s="6">
        <v>44629</v>
      </c>
      <c r="H33" s="37" t="s">
        <v>1640</v>
      </c>
      <c r="I33" s="9" t="s">
        <v>679</v>
      </c>
      <c r="J33" s="9" t="s">
        <v>1114</v>
      </c>
      <c r="K33" s="10">
        <v>233574485.75999999</v>
      </c>
      <c r="L33" s="36">
        <f t="shared" si="11"/>
        <v>233574485.75999999</v>
      </c>
      <c r="M33" s="36">
        <f t="shared" si="11"/>
        <v>233574485.75999999</v>
      </c>
      <c r="N33" s="9" t="s">
        <v>1342</v>
      </c>
      <c r="O33" s="9" t="s">
        <v>631</v>
      </c>
      <c r="P33" s="37" t="s">
        <v>41</v>
      </c>
      <c r="Q33" s="68"/>
      <c r="R33" s="36">
        <f>K33/T33</f>
        <v>7899.57</v>
      </c>
      <c r="S33" s="10">
        <f t="shared" si="7"/>
        <v>0</v>
      </c>
      <c r="T33" s="10">
        <f t="shared" ref="T33:T43" si="12">U33+V33+W33</f>
        <v>29568</v>
      </c>
      <c r="U33" s="10">
        <v>29568</v>
      </c>
      <c r="V33" s="10"/>
      <c r="W33" s="10"/>
      <c r="X33" s="10" t="e">
        <f t="shared" si="9"/>
        <v>#DIV/0!</v>
      </c>
      <c r="Y33" s="10" t="e">
        <f t="shared" si="10"/>
        <v>#DIV/0!</v>
      </c>
      <c r="Z33" s="9" t="s">
        <v>1648</v>
      </c>
      <c r="AA33" s="6">
        <v>44652</v>
      </c>
      <c r="AB33" s="6"/>
      <c r="AC33" s="6"/>
      <c r="AD33" s="9" t="s">
        <v>66</v>
      </c>
    </row>
    <row r="34" spans="1:30" ht="378" x14ac:dyDescent="0.25">
      <c r="A34" s="4" t="s">
        <v>1272</v>
      </c>
      <c r="B34" s="5" t="s">
        <v>1271</v>
      </c>
      <c r="C34" s="6">
        <v>44606</v>
      </c>
      <c r="D34" s="37">
        <v>545</v>
      </c>
      <c r="E34" s="5" t="s">
        <v>2369</v>
      </c>
      <c r="F34" s="8" t="s">
        <v>2368</v>
      </c>
      <c r="G34" s="6">
        <v>44629</v>
      </c>
      <c r="H34" s="37" t="s">
        <v>1641</v>
      </c>
      <c r="I34" s="9" t="s">
        <v>679</v>
      </c>
      <c r="J34" s="9" t="s">
        <v>1116</v>
      </c>
      <c r="K34" s="10">
        <v>272503566.72000003</v>
      </c>
      <c r="L34" s="36">
        <f t="shared" si="11"/>
        <v>272503566.72000003</v>
      </c>
      <c r="M34" s="36">
        <f t="shared" si="11"/>
        <v>272503566.72000003</v>
      </c>
      <c r="N34" s="9" t="s">
        <v>1342</v>
      </c>
      <c r="O34" s="9" t="s">
        <v>631</v>
      </c>
      <c r="P34" s="37" t="s">
        <v>41</v>
      </c>
      <c r="Q34" s="68"/>
      <c r="R34" s="36">
        <f>K34/T34</f>
        <v>7899.5700000000006</v>
      </c>
      <c r="S34" s="10">
        <f t="shared" si="7"/>
        <v>0</v>
      </c>
      <c r="T34" s="10">
        <f t="shared" si="12"/>
        <v>34496</v>
      </c>
      <c r="U34" s="10">
        <v>34496</v>
      </c>
      <c r="V34" s="10"/>
      <c r="W34" s="10"/>
      <c r="X34" s="10" t="e">
        <f t="shared" si="9"/>
        <v>#DIV/0!</v>
      </c>
      <c r="Y34" s="10" t="e">
        <f t="shared" si="10"/>
        <v>#DIV/0!</v>
      </c>
      <c r="Z34" s="9" t="s">
        <v>1649</v>
      </c>
      <c r="AA34" s="6">
        <v>44666</v>
      </c>
      <c r="AB34" s="6"/>
      <c r="AC34" s="6"/>
      <c r="AD34" s="9" t="s">
        <v>66</v>
      </c>
    </row>
    <row r="35" spans="1:30" ht="409.5" x14ac:dyDescent="0.25">
      <c r="A35" s="4" t="s">
        <v>1270</v>
      </c>
      <c r="B35" s="5" t="s">
        <v>1269</v>
      </c>
      <c r="C35" s="6">
        <v>44606</v>
      </c>
      <c r="D35" s="37">
        <v>545</v>
      </c>
      <c r="E35" s="5" t="s">
        <v>2371</v>
      </c>
      <c r="F35" s="8" t="s">
        <v>2370</v>
      </c>
      <c r="G35" s="6">
        <v>44629</v>
      </c>
      <c r="H35" s="37" t="s">
        <v>1642</v>
      </c>
      <c r="I35" s="9" t="s">
        <v>679</v>
      </c>
      <c r="J35" s="9" t="s">
        <v>1116</v>
      </c>
      <c r="K35" s="10">
        <v>274273070.39999998</v>
      </c>
      <c r="L35" s="36">
        <f t="shared" si="11"/>
        <v>274273070.39999998</v>
      </c>
      <c r="M35" s="36">
        <f t="shared" si="11"/>
        <v>274273070.39999998</v>
      </c>
      <c r="N35" s="9" t="s">
        <v>1342</v>
      </c>
      <c r="O35" s="9" t="s">
        <v>631</v>
      </c>
      <c r="P35" s="37" t="s">
        <v>41</v>
      </c>
      <c r="Q35" s="68"/>
      <c r="R35" s="36">
        <f>K35/T35</f>
        <v>7899.57</v>
      </c>
      <c r="S35" s="10">
        <f t="shared" si="7"/>
        <v>0</v>
      </c>
      <c r="T35" s="10">
        <f t="shared" si="12"/>
        <v>34720</v>
      </c>
      <c r="U35" s="10">
        <v>34720</v>
      </c>
      <c r="V35" s="10"/>
      <c r="W35" s="10"/>
      <c r="X35" s="10" t="e">
        <f t="shared" si="9"/>
        <v>#DIV/0!</v>
      </c>
      <c r="Y35" s="10" t="e">
        <f t="shared" si="10"/>
        <v>#DIV/0!</v>
      </c>
      <c r="Z35" s="9" t="s">
        <v>1650</v>
      </c>
      <c r="AA35" s="6">
        <v>44652</v>
      </c>
      <c r="AB35" s="6"/>
      <c r="AC35" s="6"/>
      <c r="AD35" s="9" t="s">
        <v>66</v>
      </c>
    </row>
    <row r="36" spans="1:30" ht="141.75" x14ac:dyDescent="0.25">
      <c r="A36" s="4" t="s">
        <v>1267</v>
      </c>
      <c r="B36" s="5" t="s">
        <v>1268</v>
      </c>
      <c r="C36" s="6">
        <v>44606</v>
      </c>
      <c r="D36" s="37">
        <v>545</v>
      </c>
      <c r="E36" s="5" t="s">
        <v>2373</v>
      </c>
      <c r="F36" s="8" t="s">
        <v>2372</v>
      </c>
      <c r="G36" s="6">
        <v>44635</v>
      </c>
      <c r="H36" s="5" t="s">
        <v>1768</v>
      </c>
      <c r="I36" s="9" t="s">
        <v>73</v>
      </c>
      <c r="J36" s="9" t="s">
        <v>914</v>
      </c>
      <c r="K36" s="10">
        <v>147103000</v>
      </c>
      <c r="L36" s="36">
        <f t="shared" si="11"/>
        <v>147103000</v>
      </c>
      <c r="M36" s="36">
        <f t="shared" si="11"/>
        <v>147103000</v>
      </c>
      <c r="N36" s="9" t="s">
        <v>1247</v>
      </c>
      <c r="O36" s="9" t="s">
        <v>126</v>
      </c>
      <c r="P36" s="37" t="s">
        <v>24</v>
      </c>
      <c r="Q36" s="68"/>
      <c r="R36" s="36">
        <f>K36/T36</f>
        <v>47300</v>
      </c>
      <c r="S36" s="10">
        <f t="shared" si="7"/>
        <v>0</v>
      </c>
      <c r="T36" s="10">
        <f t="shared" si="12"/>
        <v>3110</v>
      </c>
      <c r="U36" s="10">
        <v>1230</v>
      </c>
      <c r="V36" s="10">
        <v>1880</v>
      </c>
      <c r="W36" s="10"/>
      <c r="X36" s="10" t="e">
        <f t="shared" si="9"/>
        <v>#DIV/0!</v>
      </c>
      <c r="Y36" s="10" t="e">
        <f t="shared" si="10"/>
        <v>#DIV/0!</v>
      </c>
      <c r="Z36" s="9" t="s">
        <v>1769</v>
      </c>
      <c r="AA36" s="6">
        <v>44666</v>
      </c>
      <c r="AB36" s="6">
        <v>44757</v>
      </c>
      <c r="AC36" s="6"/>
      <c r="AD36" s="9" t="s">
        <v>66</v>
      </c>
    </row>
    <row r="37" spans="1:30" ht="110.25" x14ac:dyDescent="0.25">
      <c r="A37" s="4" t="s">
        <v>1263</v>
      </c>
      <c r="B37" s="5" t="s">
        <v>1264</v>
      </c>
      <c r="C37" s="6">
        <v>44606</v>
      </c>
      <c r="D37" s="37">
        <v>545</v>
      </c>
      <c r="E37" s="5" t="s">
        <v>2377</v>
      </c>
      <c r="F37" s="8" t="s">
        <v>2376</v>
      </c>
      <c r="G37" s="6">
        <v>44635</v>
      </c>
      <c r="H37" s="37" t="s">
        <v>1770</v>
      </c>
      <c r="I37" s="9" t="s">
        <v>73</v>
      </c>
      <c r="J37" s="9" t="s">
        <v>914</v>
      </c>
      <c r="K37" s="10">
        <v>271975000</v>
      </c>
      <c r="L37" s="36">
        <f t="shared" si="11"/>
        <v>271975000</v>
      </c>
      <c r="M37" s="36">
        <f t="shared" si="11"/>
        <v>271975000</v>
      </c>
      <c r="N37" s="9" t="s">
        <v>1247</v>
      </c>
      <c r="O37" s="9" t="s">
        <v>126</v>
      </c>
      <c r="P37" s="37" t="s">
        <v>24</v>
      </c>
      <c r="Q37" s="68"/>
      <c r="R37" s="36">
        <f>K37/T37</f>
        <v>47300</v>
      </c>
      <c r="S37" s="10">
        <f t="shared" si="7"/>
        <v>0</v>
      </c>
      <c r="T37" s="10">
        <f t="shared" si="12"/>
        <v>5750</v>
      </c>
      <c r="U37" s="10">
        <v>2240</v>
      </c>
      <c r="V37" s="10">
        <v>3510</v>
      </c>
      <c r="W37" s="10"/>
      <c r="X37" s="10" t="e">
        <f t="shared" si="9"/>
        <v>#DIV/0!</v>
      </c>
      <c r="Y37" s="10" t="e">
        <f t="shared" si="10"/>
        <v>#DIV/0!</v>
      </c>
      <c r="Z37" s="9" t="s">
        <v>1771</v>
      </c>
      <c r="AA37" s="6">
        <v>44666</v>
      </c>
      <c r="AB37" s="6">
        <v>44757</v>
      </c>
      <c r="AC37" s="6"/>
      <c r="AD37" s="9" t="s">
        <v>66</v>
      </c>
    </row>
    <row r="38" spans="1:30" ht="75" x14ac:dyDescent="0.25">
      <c r="A38" s="4" t="s">
        <v>1324</v>
      </c>
      <c r="B38" s="5" t="s">
        <v>1325</v>
      </c>
      <c r="C38" s="6">
        <v>44607</v>
      </c>
      <c r="D38" s="37">
        <v>545</v>
      </c>
      <c r="E38" s="5" t="s">
        <v>2392</v>
      </c>
      <c r="F38" s="8" t="s">
        <v>2388</v>
      </c>
      <c r="G38" s="6">
        <v>44634</v>
      </c>
      <c r="H38" s="37" t="s">
        <v>1746</v>
      </c>
      <c r="I38" s="9" t="s">
        <v>679</v>
      </c>
      <c r="J38" s="9" t="s">
        <v>1195</v>
      </c>
      <c r="K38" s="10">
        <v>31863418.32</v>
      </c>
      <c r="L38" s="36">
        <f t="shared" si="11"/>
        <v>31863418.32</v>
      </c>
      <c r="M38" s="36">
        <f t="shared" si="11"/>
        <v>31863418.32</v>
      </c>
      <c r="N38" s="9" t="s">
        <v>1342</v>
      </c>
      <c r="O38" s="19" t="s">
        <v>1343</v>
      </c>
      <c r="P38" s="37" t="s">
        <v>770</v>
      </c>
      <c r="Q38" s="68"/>
      <c r="R38" s="36">
        <f>K38/T38</f>
        <v>47.734600007190885</v>
      </c>
      <c r="S38" s="10">
        <f t="shared" si="7"/>
        <v>0</v>
      </c>
      <c r="T38" s="10">
        <f t="shared" si="12"/>
        <v>667512</v>
      </c>
      <c r="U38" s="10">
        <v>667512</v>
      </c>
      <c r="V38" s="10"/>
      <c r="W38" s="10"/>
      <c r="X38" s="10" t="e">
        <f t="shared" si="9"/>
        <v>#DIV/0!</v>
      </c>
      <c r="Y38" s="10" t="e">
        <f t="shared" si="10"/>
        <v>#DIV/0!</v>
      </c>
      <c r="Z38" s="9" t="s">
        <v>1726</v>
      </c>
      <c r="AA38" s="6">
        <v>44652</v>
      </c>
      <c r="AB38" s="6"/>
      <c r="AC38" s="6"/>
      <c r="AD38" s="9" t="s">
        <v>66</v>
      </c>
    </row>
    <row r="39" spans="1:30" ht="409.5" x14ac:dyDescent="0.25">
      <c r="A39" s="4" t="s">
        <v>1318</v>
      </c>
      <c r="B39" s="5" t="s">
        <v>1319</v>
      </c>
      <c r="C39" s="6">
        <v>44607</v>
      </c>
      <c r="D39" s="37">
        <v>545</v>
      </c>
      <c r="E39" s="5" t="s">
        <v>2395</v>
      </c>
      <c r="F39" s="8" t="s">
        <v>1955</v>
      </c>
      <c r="G39" s="6">
        <v>44636</v>
      </c>
      <c r="H39" s="37" t="s">
        <v>1956</v>
      </c>
      <c r="I39" s="9" t="s">
        <v>73</v>
      </c>
      <c r="J39" s="9" t="s">
        <v>917</v>
      </c>
      <c r="K39" s="10">
        <v>126497250</v>
      </c>
      <c r="L39" s="36">
        <f t="shared" si="11"/>
        <v>126497250</v>
      </c>
      <c r="M39" s="36">
        <f t="shared" si="11"/>
        <v>126497250</v>
      </c>
      <c r="N39" s="9" t="s">
        <v>1246</v>
      </c>
      <c r="O39" s="9" t="s">
        <v>667</v>
      </c>
      <c r="P39" s="37" t="s">
        <v>50</v>
      </c>
      <c r="Q39" s="68"/>
      <c r="R39" s="36">
        <f>K39/T39</f>
        <v>3698.75</v>
      </c>
      <c r="S39" s="10">
        <f t="shared" ref="S39:S60" si="13">R39*Q39</f>
        <v>0</v>
      </c>
      <c r="T39" s="10">
        <f t="shared" si="12"/>
        <v>34200</v>
      </c>
      <c r="U39" s="10">
        <v>34200</v>
      </c>
      <c r="V39" s="10"/>
      <c r="W39" s="10"/>
      <c r="X39" s="10" t="e">
        <f t="shared" ref="X39:X60" si="14">T39/Q39</f>
        <v>#DIV/0!</v>
      </c>
      <c r="Y39" s="10" t="e">
        <f t="shared" ref="Y39:Y60" si="15">_xlfn.CEILING.MATH(X39)</f>
        <v>#DIV/0!</v>
      </c>
      <c r="Z39" s="9" t="s">
        <v>1961</v>
      </c>
      <c r="AA39" s="6">
        <v>44652</v>
      </c>
      <c r="AB39" s="6"/>
      <c r="AC39" s="6"/>
      <c r="AD39" s="9" t="s">
        <v>1489</v>
      </c>
    </row>
    <row r="40" spans="1:30" ht="236.25" x14ac:dyDescent="0.25">
      <c r="A40" s="4" t="s">
        <v>1316</v>
      </c>
      <c r="B40" s="5" t="s">
        <v>1317</v>
      </c>
      <c r="C40" s="6">
        <v>44607</v>
      </c>
      <c r="D40" s="37">
        <v>545</v>
      </c>
      <c r="E40" s="5" t="s">
        <v>2396</v>
      </c>
      <c r="F40" s="8" t="s">
        <v>1962</v>
      </c>
      <c r="G40" s="6">
        <v>44636</v>
      </c>
      <c r="H40" s="37" t="s">
        <v>1960</v>
      </c>
      <c r="I40" s="9" t="s">
        <v>73</v>
      </c>
      <c r="J40" s="9" t="s">
        <v>914</v>
      </c>
      <c r="K40" s="10">
        <v>191092000</v>
      </c>
      <c r="L40" s="36">
        <f t="shared" si="11"/>
        <v>191092000</v>
      </c>
      <c r="M40" s="36">
        <f t="shared" si="11"/>
        <v>191092000</v>
      </c>
      <c r="N40" s="9" t="s">
        <v>1247</v>
      </c>
      <c r="O40" s="9" t="s">
        <v>126</v>
      </c>
      <c r="P40" s="37" t="s">
        <v>24</v>
      </c>
      <c r="Q40" s="68"/>
      <c r="R40" s="36">
        <f>K40/T40</f>
        <v>47300</v>
      </c>
      <c r="S40" s="10">
        <f t="shared" si="13"/>
        <v>0</v>
      </c>
      <c r="T40" s="10">
        <f t="shared" si="12"/>
        <v>4040</v>
      </c>
      <c r="U40" s="10">
        <v>1580</v>
      </c>
      <c r="V40" s="10">
        <v>2460</v>
      </c>
      <c r="W40" s="10"/>
      <c r="X40" s="10" t="e">
        <f t="shared" si="14"/>
        <v>#DIV/0!</v>
      </c>
      <c r="Y40" s="10" t="e">
        <f t="shared" si="15"/>
        <v>#DIV/0!</v>
      </c>
      <c r="Z40" s="9" t="s">
        <v>1963</v>
      </c>
      <c r="AA40" s="6">
        <v>44666</v>
      </c>
      <c r="AB40" s="6">
        <v>44757</v>
      </c>
      <c r="AC40" s="6"/>
      <c r="AD40" s="9" t="s">
        <v>66</v>
      </c>
    </row>
    <row r="41" spans="1:30" ht="204.75" x14ac:dyDescent="0.25">
      <c r="A41" s="4" t="s">
        <v>1370</v>
      </c>
      <c r="B41" s="5" t="s">
        <v>1369</v>
      </c>
      <c r="C41" s="6">
        <v>44609</v>
      </c>
      <c r="D41" s="37">
        <v>545</v>
      </c>
      <c r="E41" s="5" t="s">
        <v>2409</v>
      </c>
      <c r="F41" s="8" t="s">
        <v>1964</v>
      </c>
      <c r="G41" s="6">
        <v>44636</v>
      </c>
      <c r="H41" s="5" t="s">
        <v>1957</v>
      </c>
      <c r="I41" s="9" t="s">
        <v>73</v>
      </c>
      <c r="J41" s="9" t="s">
        <v>2036</v>
      </c>
      <c r="K41" s="10">
        <v>283430363.39999998</v>
      </c>
      <c r="L41" s="36">
        <f t="shared" si="11"/>
        <v>283430363.39999998</v>
      </c>
      <c r="M41" s="36">
        <f t="shared" si="11"/>
        <v>283430363.39999998</v>
      </c>
      <c r="N41" s="9" t="s">
        <v>1253</v>
      </c>
      <c r="O41" s="9" t="s">
        <v>1254</v>
      </c>
      <c r="P41" s="37" t="s">
        <v>770</v>
      </c>
      <c r="Q41" s="68"/>
      <c r="R41" s="36">
        <f>K41/T41</f>
        <v>25813.329999999998</v>
      </c>
      <c r="S41" s="10">
        <f t="shared" si="13"/>
        <v>0</v>
      </c>
      <c r="T41" s="10">
        <f t="shared" si="12"/>
        <v>10980</v>
      </c>
      <c r="U41" s="10">
        <v>7710</v>
      </c>
      <c r="V41" s="10">
        <v>3270</v>
      </c>
      <c r="W41" s="10"/>
      <c r="X41" s="10" t="e">
        <f t="shared" si="14"/>
        <v>#DIV/0!</v>
      </c>
      <c r="Y41" s="10" t="e">
        <f t="shared" si="15"/>
        <v>#DIV/0!</v>
      </c>
      <c r="Z41" s="9" t="s">
        <v>2037</v>
      </c>
      <c r="AA41" s="6">
        <v>44652</v>
      </c>
      <c r="AB41" s="6">
        <v>44696</v>
      </c>
      <c r="AC41" s="6"/>
      <c r="AD41" s="9" t="s">
        <v>66</v>
      </c>
    </row>
    <row r="42" spans="1:30" ht="220.5" x14ac:dyDescent="0.25">
      <c r="A42" s="4" t="s">
        <v>1368</v>
      </c>
      <c r="B42" s="5" t="s">
        <v>1367</v>
      </c>
      <c r="C42" s="6">
        <v>44609</v>
      </c>
      <c r="D42" s="37">
        <v>545</v>
      </c>
      <c r="E42" s="5" t="s">
        <v>2410</v>
      </c>
      <c r="F42" s="8" t="s">
        <v>1965</v>
      </c>
      <c r="G42" s="6">
        <v>44636</v>
      </c>
      <c r="H42" s="5" t="s">
        <v>1958</v>
      </c>
      <c r="I42" s="9" t="s">
        <v>73</v>
      </c>
      <c r="J42" s="9" t="s">
        <v>2036</v>
      </c>
      <c r="K42" s="10">
        <v>275686364</v>
      </c>
      <c r="L42" s="36">
        <f t="shared" si="11"/>
        <v>275686364</v>
      </c>
      <c r="M42" s="36">
        <f t="shared" si="11"/>
        <v>275686364</v>
      </c>
      <c r="N42" s="9" t="s">
        <v>1253</v>
      </c>
      <c r="O42" s="9" t="s">
        <v>1254</v>
      </c>
      <c r="P42" s="37" t="s">
        <v>770</v>
      </c>
      <c r="Q42" s="68"/>
      <c r="R42" s="36">
        <f>K42/T42</f>
        <v>25813.329962546817</v>
      </c>
      <c r="S42" s="10">
        <f t="shared" si="13"/>
        <v>0</v>
      </c>
      <c r="T42" s="10">
        <f t="shared" si="12"/>
        <v>10680</v>
      </c>
      <c r="U42" s="10">
        <v>7440</v>
      </c>
      <c r="V42" s="10">
        <v>3240</v>
      </c>
      <c r="W42" s="10"/>
      <c r="X42" s="10" t="e">
        <f t="shared" si="14"/>
        <v>#DIV/0!</v>
      </c>
      <c r="Y42" s="10" t="e">
        <f t="shared" si="15"/>
        <v>#DIV/0!</v>
      </c>
      <c r="Z42" s="9" t="s">
        <v>1966</v>
      </c>
      <c r="AA42" s="6">
        <v>44652</v>
      </c>
      <c r="AB42" s="6">
        <v>44696</v>
      </c>
      <c r="AC42" s="6"/>
      <c r="AD42" s="9" t="s">
        <v>66</v>
      </c>
    </row>
    <row r="43" spans="1:30" ht="126" x14ac:dyDescent="0.25">
      <c r="A43" s="4" t="s">
        <v>1364</v>
      </c>
      <c r="B43" s="5" t="s">
        <v>1363</v>
      </c>
      <c r="C43" s="6">
        <v>44609</v>
      </c>
      <c r="D43" s="37">
        <v>545</v>
      </c>
      <c r="E43" s="5" t="s">
        <v>2411</v>
      </c>
      <c r="F43" s="8" t="s">
        <v>1967</v>
      </c>
      <c r="G43" s="6">
        <v>44636</v>
      </c>
      <c r="H43" s="37" t="s">
        <v>1959</v>
      </c>
      <c r="I43" s="9" t="s">
        <v>73</v>
      </c>
      <c r="J43" s="9" t="s">
        <v>2036</v>
      </c>
      <c r="K43" s="10">
        <v>288076762.80000001</v>
      </c>
      <c r="L43" s="36">
        <f t="shared" ref="L43:M43" si="16">K43</f>
        <v>288076762.80000001</v>
      </c>
      <c r="M43" s="36">
        <f t="shared" si="16"/>
        <v>288076762.80000001</v>
      </c>
      <c r="N43" s="9" t="s">
        <v>1253</v>
      </c>
      <c r="O43" s="9" t="s">
        <v>1254</v>
      </c>
      <c r="P43" s="37" t="s">
        <v>770</v>
      </c>
      <c r="Q43" s="68"/>
      <c r="R43" s="36">
        <f>K43/T43</f>
        <v>25813.33</v>
      </c>
      <c r="S43" s="10">
        <f t="shared" si="13"/>
        <v>0</v>
      </c>
      <c r="T43" s="10">
        <f t="shared" si="12"/>
        <v>11160</v>
      </c>
      <c r="U43" s="10">
        <v>7800</v>
      </c>
      <c r="V43" s="10">
        <v>3360</v>
      </c>
      <c r="W43" s="10"/>
      <c r="X43" s="10" t="e">
        <f t="shared" si="14"/>
        <v>#DIV/0!</v>
      </c>
      <c r="Y43" s="10" t="e">
        <f t="shared" si="15"/>
        <v>#DIV/0!</v>
      </c>
      <c r="Z43" s="9" t="s">
        <v>1968</v>
      </c>
      <c r="AA43" s="6">
        <v>44652</v>
      </c>
      <c r="AB43" s="6">
        <v>44696</v>
      </c>
      <c r="AC43" s="6"/>
      <c r="AD43" s="9" t="s">
        <v>66</v>
      </c>
    </row>
    <row r="44" spans="1:30" ht="31.5" x14ac:dyDescent="0.25">
      <c r="A44" s="4" t="s">
        <v>1472</v>
      </c>
      <c r="B44" s="5" t="s">
        <v>1471</v>
      </c>
      <c r="C44" s="6">
        <v>44614</v>
      </c>
      <c r="D44" s="37">
        <v>545</v>
      </c>
      <c r="E44" s="5"/>
      <c r="F44" s="9"/>
      <c r="G44" s="6">
        <v>44637</v>
      </c>
      <c r="H44" s="37" t="s">
        <v>1986</v>
      </c>
      <c r="I44" s="9" t="s">
        <v>73</v>
      </c>
      <c r="J44" s="9" t="s">
        <v>1010</v>
      </c>
      <c r="K44" s="10">
        <v>111513758.40000001</v>
      </c>
      <c r="L44" s="36">
        <f t="shared" ref="L44:M48" si="17">K44</f>
        <v>111513758.40000001</v>
      </c>
      <c r="M44" s="36">
        <f t="shared" si="17"/>
        <v>111513758.40000001</v>
      </c>
      <c r="N44" s="9" t="s">
        <v>1253</v>
      </c>
      <c r="O44" s="9" t="s">
        <v>1254</v>
      </c>
      <c r="P44" s="37" t="s">
        <v>770</v>
      </c>
      <c r="Q44" s="68"/>
      <c r="R44" s="36">
        <f>K44/T44</f>
        <v>25813.370000000003</v>
      </c>
      <c r="S44" s="10">
        <f t="shared" si="13"/>
        <v>0</v>
      </c>
      <c r="T44" s="10">
        <f t="shared" ref="T44:T66" si="18">U44+V44+W44</f>
        <v>4320</v>
      </c>
      <c r="U44" s="10">
        <v>4320</v>
      </c>
      <c r="V44" s="10"/>
      <c r="W44" s="10"/>
      <c r="X44" s="10" t="e">
        <f t="shared" si="14"/>
        <v>#DIV/0!</v>
      </c>
      <c r="Y44" s="10" t="e">
        <f t="shared" si="15"/>
        <v>#DIV/0!</v>
      </c>
      <c r="Z44" s="9" t="s">
        <v>1987</v>
      </c>
      <c r="AA44" s="6">
        <v>44652</v>
      </c>
      <c r="AB44" s="6"/>
      <c r="AC44" s="6"/>
      <c r="AD44" s="9" t="s">
        <v>1489</v>
      </c>
    </row>
    <row r="45" spans="1:30" ht="47.25" x14ac:dyDescent="0.25">
      <c r="A45" s="4" t="s">
        <v>1464</v>
      </c>
      <c r="B45" s="5" t="s">
        <v>1463</v>
      </c>
      <c r="C45" s="6">
        <v>44614</v>
      </c>
      <c r="D45" s="37">
        <v>545</v>
      </c>
      <c r="E45" s="5"/>
      <c r="F45" s="9"/>
      <c r="G45" s="6">
        <v>44645</v>
      </c>
      <c r="H45" s="37" t="s">
        <v>2047</v>
      </c>
      <c r="I45" s="9" t="s">
        <v>73</v>
      </c>
      <c r="J45" s="9" t="s">
        <v>1262</v>
      </c>
      <c r="K45" s="10">
        <v>320670187.19999999</v>
      </c>
      <c r="L45" s="36">
        <f t="shared" si="17"/>
        <v>320670187.19999999</v>
      </c>
      <c r="M45" s="36">
        <f t="shared" si="17"/>
        <v>320670187.19999999</v>
      </c>
      <c r="N45" s="9" t="s">
        <v>1250</v>
      </c>
      <c r="O45" s="9" t="s">
        <v>74</v>
      </c>
      <c r="P45" s="37" t="s">
        <v>24</v>
      </c>
      <c r="Q45" s="68"/>
      <c r="R45" s="36">
        <f>K45/T45</f>
        <v>618576.75</v>
      </c>
      <c r="S45" s="10">
        <f t="shared" si="13"/>
        <v>0</v>
      </c>
      <c r="T45" s="10">
        <f t="shared" si="18"/>
        <v>518.4</v>
      </c>
      <c r="U45" s="10">
        <v>249.6</v>
      </c>
      <c r="V45" s="10">
        <v>268.8</v>
      </c>
      <c r="W45" s="10"/>
      <c r="X45" s="10" t="e">
        <f t="shared" si="14"/>
        <v>#DIV/0!</v>
      </c>
      <c r="Y45" s="10" t="e">
        <f t="shared" si="15"/>
        <v>#DIV/0!</v>
      </c>
      <c r="Z45" s="9" t="s">
        <v>2043</v>
      </c>
      <c r="AA45" s="6">
        <v>44682</v>
      </c>
      <c r="AB45" s="6">
        <v>44805</v>
      </c>
      <c r="AC45" s="6"/>
      <c r="AD45" s="9" t="s">
        <v>66</v>
      </c>
    </row>
    <row r="46" spans="1:30" ht="252" x14ac:dyDescent="0.25">
      <c r="A46" s="4" t="s">
        <v>1461</v>
      </c>
      <c r="B46" s="5" t="s">
        <v>1460</v>
      </c>
      <c r="C46" s="6">
        <v>44614</v>
      </c>
      <c r="D46" s="37">
        <v>545</v>
      </c>
      <c r="E46" s="5"/>
      <c r="F46" s="9"/>
      <c r="G46" s="6">
        <v>44637</v>
      </c>
      <c r="H46" s="5" t="s">
        <v>1990</v>
      </c>
      <c r="I46" s="9" t="s">
        <v>1252</v>
      </c>
      <c r="J46" s="9" t="s">
        <v>756</v>
      </c>
      <c r="K46" s="10">
        <v>182600000</v>
      </c>
      <c r="L46" s="36">
        <f t="shared" si="17"/>
        <v>182600000</v>
      </c>
      <c r="M46" s="36">
        <f t="shared" si="17"/>
        <v>182600000</v>
      </c>
      <c r="N46" s="9" t="s">
        <v>1341</v>
      </c>
      <c r="O46" s="9" t="s">
        <v>74</v>
      </c>
      <c r="P46" s="37" t="s">
        <v>24</v>
      </c>
      <c r="Q46" s="68"/>
      <c r="R46" s="36">
        <f>K46/T46</f>
        <v>550000</v>
      </c>
      <c r="S46" s="10">
        <f t="shared" si="13"/>
        <v>0</v>
      </c>
      <c r="T46" s="10">
        <f t="shared" si="18"/>
        <v>332</v>
      </c>
      <c r="U46" s="10">
        <v>332</v>
      </c>
      <c r="V46" s="10"/>
      <c r="W46" s="10"/>
      <c r="X46" s="10" t="e">
        <f t="shared" si="14"/>
        <v>#DIV/0!</v>
      </c>
      <c r="Y46" s="10" t="e">
        <f t="shared" si="15"/>
        <v>#DIV/0!</v>
      </c>
      <c r="Z46" s="9" t="s">
        <v>1992</v>
      </c>
      <c r="AA46" s="6">
        <v>44652</v>
      </c>
      <c r="AB46" s="6"/>
      <c r="AC46" s="6"/>
      <c r="AD46" s="9" t="s">
        <v>66</v>
      </c>
    </row>
    <row r="47" spans="1:30" ht="220.5" x14ac:dyDescent="0.25">
      <c r="A47" s="4" t="s">
        <v>1459</v>
      </c>
      <c r="B47" s="5" t="s">
        <v>1458</v>
      </c>
      <c r="C47" s="6">
        <v>44614</v>
      </c>
      <c r="D47" s="37">
        <v>545</v>
      </c>
      <c r="E47" s="5"/>
      <c r="F47" s="9"/>
      <c r="G47" s="6">
        <v>44645</v>
      </c>
      <c r="H47" s="37" t="s">
        <v>2048</v>
      </c>
      <c r="I47" s="9" t="s">
        <v>73</v>
      </c>
      <c r="J47" s="9" t="s">
        <v>1262</v>
      </c>
      <c r="K47" s="10">
        <v>475066944</v>
      </c>
      <c r="L47" s="36">
        <f t="shared" si="17"/>
        <v>475066944</v>
      </c>
      <c r="M47" s="36">
        <f t="shared" si="17"/>
        <v>475066944</v>
      </c>
      <c r="N47" s="9" t="s">
        <v>1250</v>
      </c>
      <c r="O47" s="9" t="s">
        <v>74</v>
      </c>
      <c r="P47" s="37" t="s">
        <v>24</v>
      </c>
      <c r="Q47" s="68"/>
      <c r="R47" s="36">
        <f>K47/T47</f>
        <v>618576.75</v>
      </c>
      <c r="S47" s="10">
        <f t="shared" si="13"/>
        <v>0</v>
      </c>
      <c r="T47" s="10">
        <f t="shared" si="18"/>
        <v>768</v>
      </c>
      <c r="U47" s="10">
        <v>393.6</v>
      </c>
      <c r="V47" s="10">
        <v>374.4</v>
      </c>
      <c r="W47" s="10"/>
      <c r="X47" s="10" t="e">
        <f t="shared" si="14"/>
        <v>#DIV/0!</v>
      </c>
      <c r="Y47" s="10" t="e">
        <f t="shared" si="15"/>
        <v>#DIV/0!</v>
      </c>
      <c r="Z47" s="9" t="s">
        <v>2049</v>
      </c>
      <c r="AA47" s="6">
        <v>44682</v>
      </c>
      <c r="AB47" s="6">
        <v>44805</v>
      </c>
      <c r="AC47" s="6"/>
      <c r="AD47" s="9" t="s">
        <v>66</v>
      </c>
    </row>
    <row r="48" spans="1:30" ht="409.5" x14ac:dyDescent="0.25">
      <c r="A48" s="4" t="s">
        <v>1457</v>
      </c>
      <c r="B48" s="5" t="s">
        <v>1456</v>
      </c>
      <c r="C48" s="6">
        <v>44614</v>
      </c>
      <c r="D48" s="37">
        <v>545</v>
      </c>
      <c r="E48" s="5"/>
      <c r="F48" s="9"/>
      <c r="G48" s="6">
        <v>44637</v>
      </c>
      <c r="H48" s="37" t="s">
        <v>1991</v>
      </c>
      <c r="I48" s="9" t="s">
        <v>679</v>
      </c>
      <c r="J48" s="9" t="s">
        <v>858</v>
      </c>
      <c r="K48" s="10">
        <v>191500844.5</v>
      </c>
      <c r="L48" s="36">
        <f t="shared" si="17"/>
        <v>191500844.5</v>
      </c>
      <c r="M48" s="36">
        <f t="shared" si="17"/>
        <v>191500844.5</v>
      </c>
      <c r="N48" s="9" t="s">
        <v>1995</v>
      </c>
      <c r="O48" s="9" t="s">
        <v>1996</v>
      </c>
      <c r="P48" s="37" t="s">
        <v>50</v>
      </c>
      <c r="Q48" s="68"/>
      <c r="R48" s="36">
        <f>K48/T48</f>
        <v>1004.99</v>
      </c>
      <c r="S48" s="10">
        <f t="shared" si="13"/>
        <v>0</v>
      </c>
      <c r="T48" s="10">
        <f t="shared" si="18"/>
        <v>190550</v>
      </c>
      <c r="U48" s="10">
        <v>190550</v>
      </c>
      <c r="V48" s="10"/>
      <c r="W48" s="10"/>
      <c r="X48" s="10" t="e">
        <f t="shared" si="14"/>
        <v>#DIV/0!</v>
      </c>
      <c r="Y48" s="10" t="e">
        <f t="shared" si="15"/>
        <v>#DIV/0!</v>
      </c>
      <c r="Z48" s="9" t="s">
        <v>1994</v>
      </c>
      <c r="AA48" s="6">
        <v>44652</v>
      </c>
      <c r="AB48" s="6"/>
      <c r="AC48" s="6"/>
      <c r="AD48" s="9" t="s">
        <v>66</v>
      </c>
    </row>
    <row r="49" spans="1:30" ht="31.5" x14ac:dyDescent="0.25">
      <c r="A49" s="4" t="s">
        <v>1450</v>
      </c>
      <c r="B49" s="5" t="s">
        <v>1451</v>
      </c>
      <c r="C49" s="6">
        <v>44614</v>
      </c>
      <c r="D49" s="37">
        <v>545</v>
      </c>
      <c r="E49" s="5"/>
      <c r="F49" s="9"/>
      <c r="G49" s="6">
        <v>44635</v>
      </c>
      <c r="H49" s="5" t="s">
        <v>1791</v>
      </c>
      <c r="I49" s="9" t="s">
        <v>936</v>
      </c>
      <c r="J49" s="9" t="s">
        <v>871</v>
      </c>
      <c r="K49" s="10">
        <v>91773316.799999997</v>
      </c>
      <c r="L49" s="36">
        <f t="shared" ref="L49:M57" si="19">K49</f>
        <v>91773316.799999997</v>
      </c>
      <c r="M49" s="36">
        <f t="shared" si="19"/>
        <v>91773316.799999997</v>
      </c>
      <c r="N49" s="9" t="s">
        <v>1260</v>
      </c>
      <c r="O49" s="9" t="s">
        <v>1261</v>
      </c>
      <c r="P49" s="37" t="s">
        <v>41</v>
      </c>
      <c r="Q49" s="68"/>
      <c r="R49" s="36">
        <f>K49/T49</f>
        <v>970.53</v>
      </c>
      <c r="S49" s="10">
        <f t="shared" si="13"/>
        <v>0</v>
      </c>
      <c r="T49" s="10">
        <f t="shared" si="18"/>
        <v>94560</v>
      </c>
      <c r="U49" s="10">
        <v>94560</v>
      </c>
      <c r="V49" s="10"/>
      <c r="W49" s="10"/>
      <c r="X49" s="10" t="e">
        <f t="shared" si="14"/>
        <v>#DIV/0!</v>
      </c>
      <c r="Y49" s="10" t="e">
        <f t="shared" si="15"/>
        <v>#DIV/0!</v>
      </c>
      <c r="Z49" s="9" t="s">
        <v>1792</v>
      </c>
      <c r="AA49" s="6">
        <v>44652</v>
      </c>
      <c r="AB49" s="6"/>
      <c r="AC49" s="6"/>
      <c r="AD49" s="9" t="s">
        <v>66</v>
      </c>
    </row>
    <row r="50" spans="1:30" ht="409.5" x14ac:dyDescent="0.25">
      <c r="A50" s="4" t="s">
        <v>1448</v>
      </c>
      <c r="B50" s="5" t="s">
        <v>1447</v>
      </c>
      <c r="C50" s="6">
        <v>44614</v>
      </c>
      <c r="D50" s="37">
        <v>545</v>
      </c>
      <c r="E50" s="5" t="s">
        <v>2495</v>
      </c>
      <c r="F50" s="8" t="s">
        <v>2494</v>
      </c>
      <c r="G50" s="6">
        <v>44637</v>
      </c>
      <c r="H50" s="37" t="s">
        <v>1993</v>
      </c>
      <c r="I50" s="9" t="s">
        <v>73</v>
      </c>
      <c r="J50" s="9" t="s">
        <v>1201</v>
      </c>
      <c r="K50" s="10">
        <v>213975590.40000001</v>
      </c>
      <c r="L50" s="36">
        <f t="shared" si="19"/>
        <v>213975590.40000001</v>
      </c>
      <c r="M50" s="36">
        <f t="shared" si="19"/>
        <v>213975590.40000001</v>
      </c>
      <c r="N50" s="9" t="s">
        <v>1255</v>
      </c>
      <c r="O50" s="9" t="s">
        <v>126</v>
      </c>
      <c r="P50" s="37" t="s">
        <v>24</v>
      </c>
      <c r="Q50" s="68"/>
      <c r="R50" s="36">
        <f>K50/T50</f>
        <v>18574.27</v>
      </c>
      <c r="S50" s="10">
        <f t="shared" si="13"/>
        <v>0</v>
      </c>
      <c r="T50" s="10">
        <f t="shared" si="18"/>
        <v>11520</v>
      </c>
      <c r="U50" s="10">
        <v>11520</v>
      </c>
      <c r="V50" s="10"/>
      <c r="W50" s="10"/>
      <c r="X50" s="10" t="e">
        <f t="shared" si="14"/>
        <v>#DIV/0!</v>
      </c>
      <c r="Y50" s="10" t="e">
        <f t="shared" si="15"/>
        <v>#DIV/0!</v>
      </c>
      <c r="Z50" s="9" t="s">
        <v>1997</v>
      </c>
      <c r="AA50" s="6">
        <v>44666</v>
      </c>
      <c r="AB50" s="6"/>
      <c r="AC50" s="6"/>
      <c r="AD50" s="9" t="s">
        <v>1489</v>
      </c>
    </row>
    <row r="51" spans="1:30" ht="157.5" x14ac:dyDescent="0.25">
      <c r="A51" s="4" t="s">
        <v>1446</v>
      </c>
      <c r="B51" s="5" t="s">
        <v>1445</v>
      </c>
      <c r="C51" s="6">
        <v>44614</v>
      </c>
      <c r="D51" s="37">
        <v>545</v>
      </c>
      <c r="E51" s="5"/>
      <c r="F51" s="9"/>
      <c r="G51" s="6">
        <v>44638</v>
      </c>
      <c r="H51" s="37" t="s">
        <v>2021</v>
      </c>
      <c r="I51" s="9" t="s">
        <v>76</v>
      </c>
      <c r="J51" s="9" t="s">
        <v>777</v>
      </c>
      <c r="K51" s="10">
        <v>78140975.400000006</v>
      </c>
      <c r="L51" s="36">
        <f t="shared" si="19"/>
        <v>78140975.400000006</v>
      </c>
      <c r="M51" s="36">
        <f t="shared" si="19"/>
        <v>78140975.400000006</v>
      </c>
      <c r="N51" s="9" t="s">
        <v>2007</v>
      </c>
      <c r="O51" s="9" t="s">
        <v>2008</v>
      </c>
      <c r="P51" s="37" t="s">
        <v>24</v>
      </c>
      <c r="Q51" s="68"/>
      <c r="R51" s="36">
        <f>K51/T51</f>
        <v>868233.06</v>
      </c>
      <c r="S51" s="10">
        <f t="shared" si="13"/>
        <v>0</v>
      </c>
      <c r="T51" s="10">
        <f t="shared" si="18"/>
        <v>90</v>
      </c>
      <c r="U51" s="10">
        <v>90</v>
      </c>
      <c r="V51" s="10"/>
      <c r="W51" s="10"/>
      <c r="X51" s="10" t="e">
        <f t="shared" si="14"/>
        <v>#DIV/0!</v>
      </c>
      <c r="Y51" s="10" t="e">
        <f t="shared" si="15"/>
        <v>#DIV/0!</v>
      </c>
      <c r="Z51" s="9" t="s">
        <v>778</v>
      </c>
      <c r="AA51" s="6">
        <v>44652</v>
      </c>
      <c r="AB51" s="6"/>
      <c r="AC51" s="6"/>
      <c r="AD51" s="9" t="s">
        <v>66</v>
      </c>
    </row>
    <row r="52" spans="1:30" ht="63" x14ac:dyDescent="0.25">
      <c r="A52" s="4" t="s">
        <v>1444</v>
      </c>
      <c r="B52" s="5" t="s">
        <v>1443</v>
      </c>
      <c r="C52" s="6">
        <v>44614</v>
      </c>
      <c r="D52" s="37">
        <v>545</v>
      </c>
      <c r="E52" s="5" t="s">
        <v>604</v>
      </c>
      <c r="F52" s="9" t="s">
        <v>604</v>
      </c>
      <c r="G52" s="6" t="s">
        <v>604</v>
      </c>
      <c r="H52" s="37" t="s">
        <v>604</v>
      </c>
      <c r="I52" s="9" t="s">
        <v>604</v>
      </c>
      <c r="J52" s="9" t="s">
        <v>891</v>
      </c>
      <c r="K52" s="10"/>
      <c r="L52" s="36">
        <f t="shared" si="19"/>
        <v>0</v>
      </c>
      <c r="M52" s="36">
        <f t="shared" si="19"/>
        <v>0</v>
      </c>
      <c r="N52" s="9"/>
      <c r="O52" s="9"/>
      <c r="P52" s="37"/>
      <c r="Q52" s="68"/>
      <c r="R52" s="36" t="e">
        <f>K52/T52</f>
        <v>#DIV/0!</v>
      </c>
      <c r="S52" s="10" t="e">
        <f t="shared" si="13"/>
        <v>#DIV/0!</v>
      </c>
      <c r="T52" s="10">
        <f t="shared" si="18"/>
        <v>0</v>
      </c>
      <c r="U52" s="10"/>
      <c r="V52" s="10"/>
      <c r="W52" s="10"/>
      <c r="X52" s="10" t="e">
        <f t="shared" si="14"/>
        <v>#DIV/0!</v>
      </c>
      <c r="Y52" s="10" t="e">
        <f t="shared" si="15"/>
        <v>#DIV/0!</v>
      </c>
      <c r="Z52" s="9"/>
      <c r="AA52" s="6"/>
      <c r="AB52" s="6"/>
      <c r="AC52" s="6"/>
      <c r="AD52" s="9"/>
    </row>
    <row r="53" spans="1:30" x14ac:dyDescent="0.25">
      <c r="A53" s="4" t="s">
        <v>1442</v>
      </c>
      <c r="B53" s="5" t="s">
        <v>1441</v>
      </c>
      <c r="C53" s="6">
        <v>44614</v>
      </c>
      <c r="D53" s="37">
        <v>545</v>
      </c>
      <c r="E53" s="5" t="s">
        <v>604</v>
      </c>
      <c r="F53" s="9" t="s">
        <v>604</v>
      </c>
      <c r="G53" s="6" t="s">
        <v>604</v>
      </c>
      <c r="H53" s="37" t="s">
        <v>604</v>
      </c>
      <c r="I53" s="9" t="s">
        <v>604</v>
      </c>
      <c r="J53" s="9" t="s">
        <v>1207</v>
      </c>
      <c r="K53" s="10"/>
      <c r="L53" s="36">
        <f t="shared" si="19"/>
        <v>0</v>
      </c>
      <c r="M53" s="36">
        <f t="shared" si="19"/>
        <v>0</v>
      </c>
      <c r="N53" s="9"/>
      <c r="O53" s="9"/>
      <c r="P53" s="37"/>
      <c r="Q53" s="68"/>
      <c r="R53" s="36" t="e">
        <f>K53/T53</f>
        <v>#DIV/0!</v>
      </c>
      <c r="S53" s="10" t="e">
        <f t="shared" si="13"/>
        <v>#DIV/0!</v>
      </c>
      <c r="T53" s="10">
        <f t="shared" si="18"/>
        <v>0</v>
      </c>
      <c r="U53" s="10"/>
      <c r="V53" s="10"/>
      <c r="W53" s="10"/>
      <c r="X53" s="10" t="e">
        <f t="shared" si="14"/>
        <v>#DIV/0!</v>
      </c>
      <c r="Y53" s="10" t="e">
        <f t="shared" si="15"/>
        <v>#DIV/0!</v>
      </c>
      <c r="Z53" s="9"/>
      <c r="AA53" s="6"/>
      <c r="AB53" s="6"/>
      <c r="AC53" s="6"/>
      <c r="AD53" s="9"/>
    </row>
    <row r="54" spans="1:30" ht="47.25" x14ac:dyDescent="0.25">
      <c r="A54" s="4" t="s">
        <v>1439</v>
      </c>
      <c r="B54" s="5" t="s">
        <v>1440</v>
      </c>
      <c r="C54" s="6">
        <v>44614</v>
      </c>
      <c r="D54" s="37">
        <v>545</v>
      </c>
      <c r="E54" s="5"/>
      <c r="F54" s="9"/>
      <c r="G54" s="6">
        <v>44637</v>
      </c>
      <c r="H54" s="37" t="s">
        <v>1998</v>
      </c>
      <c r="I54" s="9" t="s">
        <v>73</v>
      </c>
      <c r="J54" s="9" t="s">
        <v>1206</v>
      </c>
      <c r="K54" s="10">
        <v>255348482.40000001</v>
      </c>
      <c r="L54" s="36">
        <f t="shared" si="19"/>
        <v>255348482.40000001</v>
      </c>
      <c r="M54" s="36">
        <f t="shared" si="19"/>
        <v>255348482.40000001</v>
      </c>
      <c r="N54" s="9" t="s">
        <v>1250</v>
      </c>
      <c r="O54" s="9" t="s">
        <v>74</v>
      </c>
      <c r="P54" s="37">
        <v>45725193.359999999</v>
      </c>
      <c r="Q54" s="68"/>
      <c r="R54" s="36">
        <f>K54/T54</f>
        <v>247430.7</v>
      </c>
      <c r="S54" s="10">
        <f t="shared" si="13"/>
        <v>0</v>
      </c>
      <c r="T54" s="10">
        <f t="shared" si="18"/>
        <v>1032</v>
      </c>
      <c r="U54" s="10">
        <v>1032</v>
      </c>
      <c r="V54" s="10"/>
      <c r="W54" s="10"/>
      <c r="X54" s="10" t="e">
        <f t="shared" si="14"/>
        <v>#DIV/0!</v>
      </c>
      <c r="Y54" s="10" t="e">
        <f t="shared" si="15"/>
        <v>#DIV/0!</v>
      </c>
      <c r="Z54" s="9" t="s">
        <v>1436</v>
      </c>
      <c r="AA54" s="6">
        <v>44682</v>
      </c>
      <c r="AB54" s="6"/>
      <c r="AC54" s="6"/>
      <c r="AD54" s="9" t="s">
        <v>66</v>
      </c>
    </row>
    <row r="55" spans="1:30" ht="94.5" x14ac:dyDescent="0.25">
      <c r="A55" s="4" t="s">
        <v>1435</v>
      </c>
      <c r="B55" s="5" t="s">
        <v>1436</v>
      </c>
      <c r="C55" s="6">
        <v>44614</v>
      </c>
      <c r="D55" s="37">
        <v>545</v>
      </c>
      <c r="E55" s="5"/>
      <c r="F55" s="9"/>
      <c r="G55" s="6">
        <v>44637</v>
      </c>
      <c r="H55" s="37" t="s">
        <v>1999</v>
      </c>
      <c r="I55" s="9" t="s">
        <v>73</v>
      </c>
      <c r="J55" s="9" t="s">
        <v>1242</v>
      </c>
      <c r="K55" s="10">
        <v>45725193.359999999</v>
      </c>
      <c r="L55" s="36">
        <f t="shared" si="19"/>
        <v>45725193.359999999</v>
      </c>
      <c r="M55" s="36">
        <f t="shared" si="19"/>
        <v>45725193.359999999</v>
      </c>
      <c r="N55" s="9" t="s">
        <v>1250</v>
      </c>
      <c r="O55" s="9" t="s">
        <v>74</v>
      </c>
      <c r="P55" s="37" t="s">
        <v>24</v>
      </c>
      <c r="Q55" s="68"/>
      <c r="R55" s="36">
        <f>K55/T55</f>
        <v>247430.7</v>
      </c>
      <c r="S55" s="10">
        <f t="shared" si="13"/>
        <v>0</v>
      </c>
      <c r="T55" s="10">
        <f t="shared" si="18"/>
        <v>184.79999999999998</v>
      </c>
      <c r="U55" s="10">
        <v>151.19999999999999</v>
      </c>
      <c r="V55" s="10">
        <v>33.6</v>
      </c>
      <c r="W55" s="10"/>
      <c r="X55" s="10" t="e">
        <f t="shared" si="14"/>
        <v>#DIV/0!</v>
      </c>
      <c r="Y55" s="10" t="e">
        <f t="shared" si="15"/>
        <v>#DIV/0!</v>
      </c>
      <c r="Z55" s="9" t="s">
        <v>2038</v>
      </c>
      <c r="AA55" s="6">
        <v>44682</v>
      </c>
      <c r="AB55" s="6">
        <v>44805</v>
      </c>
      <c r="AC55" s="6"/>
      <c r="AD55" s="9" t="s">
        <v>66</v>
      </c>
    </row>
    <row r="56" spans="1:30" ht="173.25" x14ac:dyDescent="0.25">
      <c r="A56" s="4" t="s">
        <v>1437</v>
      </c>
      <c r="B56" s="5" t="s">
        <v>1438</v>
      </c>
      <c r="C56" s="6">
        <v>44614</v>
      </c>
      <c r="D56" s="37">
        <v>545</v>
      </c>
      <c r="E56" s="5"/>
      <c r="F56" s="9"/>
      <c r="G56" s="6">
        <v>44637</v>
      </c>
      <c r="H56" s="37" t="s">
        <v>2000</v>
      </c>
      <c r="I56" s="9" t="s">
        <v>679</v>
      </c>
      <c r="J56" s="9" t="s">
        <v>1199</v>
      </c>
      <c r="K56" s="10">
        <v>114173137.09999999</v>
      </c>
      <c r="L56" s="36">
        <f t="shared" si="19"/>
        <v>114173137.09999999</v>
      </c>
      <c r="M56" s="36">
        <f t="shared" si="19"/>
        <v>114173137.09999999</v>
      </c>
      <c r="N56" s="9" t="s">
        <v>1342</v>
      </c>
      <c r="O56" s="9" t="s">
        <v>1343</v>
      </c>
      <c r="P56" s="37" t="s">
        <v>770</v>
      </c>
      <c r="Q56" s="68"/>
      <c r="R56" s="36">
        <f>K56/T56</f>
        <v>31.775079999087154</v>
      </c>
      <c r="S56" s="10">
        <f t="shared" si="13"/>
        <v>0</v>
      </c>
      <c r="T56" s="10">
        <f t="shared" si="18"/>
        <v>3593166</v>
      </c>
      <c r="U56" s="10">
        <v>3593166</v>
      </c>
      <c r="V56" s="10"/>
      <c r="W56" s="10"/>
      <c r="X56" s="10" t="e">
        <f t="shared" si="14"/>
        <v>#DIV/0!</v>
      </c>
      <c r="Y56" s="10" t="e">
        <f t="shared" si="15"/>
        <v>#DIV/0!</v>
      </c>
      <c r="Z56" s="9" t="s">
        <v>2001</v>
      </c>
      <c r="AA56" s="6">
        <v>44652</v>
      </c>
      <c r="AB56" s="6"/>
      <c r="AC56" s="6"/>
      <c r="AD56" s="9" t="s">
        <v>66</v>
      </c>
    </row>
    <row r="57" spans="1:30" ht="409.5" x14ac:dyDescent="0.25">
      <c r="A57" s="4" t="s">
        <v>1519</v>
      </c>
      <c r="B57" s="5" t="s">
        <v>1673</v>
      </c>
      <c r="C57" s="6">
        <v>44625</v>
      </c>
      <c r="D57" s="37">
        <v>545</v>
      </c>
      <c r="E57" s="5"/>
      <c r="F57" s="9"/>
      <c r="G57" s="6">
        <v>44645</v>
      </c>
      <c r="H57" s="37" t="s">
        <v>2050</v>
      </c>
      <c r="I57" s="9" t="s">
        <v>73</v>
      </c>
      <c r="J57" s="9" t="s">
        <v>911</v>
      </c>
      <c r="K57" s="10">
        <v>114074400</v>
      </c>
      <c r="L57" s="36">
        <f t="shared" si="19"/>
        <v>114074400</v>
      </c>
      <c r="M57" s="36">
        <f t="shared" si="19"/>
        <v>114074400</v>
      </c>
      <c r="N57" s="9" t="s">
        <v>1249</v>
      </c>
      <c r="O57" s="9" t="s">
        <v>653</v>
      </c>
      <c r="P57" s="37" t="s">
        <v>41</v>
      </c>
      <c r="Q57" s="68"/>
      <c r="R57" s="36">
        <f>K57/T57</f>
        <v>6380</v>
      </c>
      <c r="S57" s="10">
        <f t="shared" si="13"/>
        <v>0</v>
      </c>
      <c r="T57" s="10">
        <f t="shared" si="18"/>
        <v>17880</v>
      </c>
      <c r="U57" s="10">
        <v>17880</v>
      </c>
      <c r="V57" s="10"/>
      <c r="W57" s="10"/>
      <c r="X57" s="10" t="e">
        <f t="shared" si="14"/>
        <v>#DIV/0!</v>
      </c>
      <c r="Y57" s="10" t="e">
        <f t="shared" si="15"/>
        <v>#DIV/0!</v>
      </c>
      <c r="Z57" s="9" t="s">
        <v>2051</v>
      </c>
      <c r="AA57" s="6">
        <v>44712</v>
      </c>
      <c r="AB57" s="6"/>
      <c r="AC57" s="6"/>
      <c r="AD57" s="9" t="s">
        <v>66</v>
      </c>
    </row>
    <row r="58" spans="1:30" ht="78.75" x14ac:dyDescent="0.25">
      <c r="A58" s="4" t="s">
        <v>1694</v>
      </c>
      <c r="B58" s="5" t="s">
        <v>1667</v>
      </c>
      <c r="C58" s="6">
        <v>44625</v>
      </c>
      <c r="D58" s="37">
        <v>545</v>
      </c>
      <c r="E58" s="5" t="s">
        <v>604</v>
      </c>
      <c r="F58" s="9" t="s">
        <v>604</v>
      </c>
      <c r="G58" s="6" t="s">
        <v>604</v>
      </c>
      <c r="H58" s="37" t="s">
        <v>604</v>
      </c>
      <c r="I58" s="9" t="s">
        <v>604</v>
      </c>
      <c r="J58" s="9" t="s">
        <v>1307</v>
      </c>
      <c r="K58" s="10"/>
      <c r="L58" s="36">
        <f t="shared" ref="L58:M64" si="20">K58</f>
        <v>0</v>
      </c>
      <c r="M58" s="36">
        <f t="shared" si="20"/>
        <v>0</v>
      </c>
      <c r="N58" s="9"/>
      <c r="O58" s="9"/>
      <c r="P58" s="37"/>
      <c r="Q58" s="68"/>
      <c r="R58" s="36" t="e">
        <f>K58/T58</f>
        <v>#DIV/0!</v>
      </c>
      <c r="S58" s="10" t="e">
        <f t="shared" si="13"/>
        <v>#DIV/0!</v>
      </c>
      <c r="T58" s="10">
        <f t="shared" si="18"/>
        <v>0</v>
      </c>
      <c r="U58" s="10"/>
      <c r="V58" s="10"/>
      <c r="W58" s="10"/>
      <c r="X58" s="10" t="e">
        <f t="shared" si="14"/>
        <v>#DIV/0!</v>
      </c>
      <c r="Y58" s="10" t="e">
        <f t="shared" si="15"/>
        <v>#DIV/0!</v>
      </c>
      <c r="Z58" s="9"/>
      <c r="AA58" s="6"/>
      <c r="AB58" s="6"/>
      <c r="AC58" s="6"/>
      <c r="AD58" s="9"/>
    </row>
    <row r="59" spans="1:30" ht="330.75" x14ac:dyDescent="0.25">
      <c r="A59" s="4" t="s">
        <v>1610</v>
      </c>
      <c r="B59" s="5" t="s">
        <v>1611</v>
      </c>
      <c r="C59" s="6">
        <v>44629</v>
      </c>
      <c r="D59" s="37">
        <v>545</v>
      </c>
      <c r="E59" s="5"/>
      <c r="F59" s="8" t="s">
        <v>2297</v>
      </c>
      <c r="G59" s="6">
        <v>44656</v>
      </c>
      <c r="H59" s="37" t="s">
        <v>2298</v>
      </c>
      <c r="I59" s="9" t="s">
        <v>936</v>
      </c>
      <c r="J59" s="9" t="s">
        <v>1356</v>
      </c>
      <c r="K59" s="10">
        <v>477640663.5</v>
      </c>
      <c r="L59" s="36">
        <f t="shared" si="20"/>
        <v>477640663.5</v>
      </c>
      <c r="M59" s="36">
        <f t="shared" si="20"/>
        <v>477640663.5</v>
      </c>
      <c r="N59" s="9" t="s">
        <v>1427</v>
      </c>
      <c r="O59" s="9" t="s">
        <v>1428</v>
      </c>
      <c r="P59" s="37" t="s">
        <v>770</v>
      </c>
      <c r="Q59" s="68"/>
      <c r="R59" s="36">
        <f>K59/T59</f>
        <v>333082.75</v>
      </c>
      <c r="S59" s="10">
        <f t="shared" si="13"/>
        <v>0</v>
      </c>
      <c r="T59" s="10">
        <f t="shared" si="18"/>
        <v>1434</v>
      </c>
      <c r="U59" s="10">
        <v>1434</v>
      </c>
      <c r="V59" s="10"/>
      <c r="W59" s="10"/>
      <c r="X59" s="10" t="e">
        <f t="shared" si="14"/>
        <v>#DIV/0!</v>
      </c>
      <c r="Y59" s="10" t="e">
        <f t="shared" si="15"/>
        <v>#DIV/0!</v>
      </c>
      <c r="Z59" s="9" t="s">
        <v>2301</v>
      </c>
      <c r="AA59" s="6">
        <v>44682</v>
      </c>
      <c r="AB59" s="6"/>
      <c r="AC59" s="6"/>
      <c r="AD59" s="9" t="s">
        <v>66</v>
      </c>
    </row>
    <row r="60" spans="1:30" ht="75" x14ac:dyDescent="0.25">
      <c r="A60" s="4" t="s">
        <v>1692</v>
      </c>
      <c r="B60" s="5" t="s">
        <v>1664</v>
      </c>
      <c r="C60" s="6">
        <v>44629</v>
      </c>
      <c r="D60" s="37">
        <v>545</v>
      </c>
      <c r="E60" s="5"/>
      <c r="F60" s="8" t="s">
        <v>2300</v>
      </c>
      <c r="G60" s="6">
        <v>44656</v>
      </c>
      <c r="H60" s="37" t="s">
        <v>2299</v>
      </c>
      <c r="I60" s="9" t="s">
        <v>936</v>
      </c>
      <c r="J60" s="9" t="s">
        <v>1408</v>
      </c>
      <c r="K60" s="10">
        <v>350403053</v>
      </c>
      <c r="L60" s="36">
        <f t="shared" si="20"/>
        <v>350403053</v>
      </c>
      <c r="M60" s="36">
        <f t="shared" si="20"/>
        <v>350403053</v>
      </c>
      <c r="N60" s="9" t="s">
        <v>1427</v>
      </c>
      <c r="O60" s="9" t="s">
        <v>1428</v>
      </c>
      <c r="P60" s="37" t="s">
        <v>770</v>
      </c>
      <c r="Q60" s="68"/>
      <c r="R60" s="36">
        <f>K60/T60</f>
        <v>333082.75</v>
      </c>
      <c r="S60" s="10">
        <f t="shared" si="13"/>
        <v>0</v>
      </c>
      <c r="T60" s="10">
        <f t="shared" si="18"/>
        <v>1052</v>
      </c>
      <c r="U60" s="10">
        <v>1052</v>
      </c>
      <c r="V60" s="10"/>
      <c r="W60" s="10"/>
      <c r="X60" s="10" t="e">
        <f t="shared" si="14"/>
        <v>#DIV/0!</v>
      </c>
      <c r="Y60" s="10" t="e">
        <f t="shared" si="15"/>
        <v>#DIV/0!</v>
      </c>
      <c r="Z60" s="9" t="s">
        <v>2043</v>
      </c>
      <c r="AA60" s="6">
        <v>44727</v>
      </c>
      <c r="AB60" s="6"/>
      <c r="AC60" s="6"/>
      <c r="AD60" s="9" t="s">
        <v>66</v>
      </c>
    </row>
    <row r="61" spans="1:30" ht="204.75" x14ac:dyDescent="0.25">
      <c r="A61" s="4" t="s">
        <v>1687</v>
      </c>
      <c r="B61" s="5" t="s">
        <v>1602</v>
      </c>
      <c r="C61" s="6">
        <v>44629</v>
      </c>
      <c r="D61" s="37">
        <v>545</v>
      </c>
      <c r="E61" s="5"/>
      <c r="F61" s="8" t="s">
        <v>2273</v>
      </c>
      <c r="G61" s="6">
        <v>44655</v>
      </c>
      <c r="H61" s="7" t="s">
        <v>2276</v>
      </c>
      <c r="I61" s="9" t="s">
        <v>936</v>
      </c>
      <c r="J61" s="9" t="s">
        <v>1357</v>
      </c>
      <c r="K61" s="10">
        <v>297775978.5</v>
      </c>
      <c r="L61" s="36">
        <f t="shared" si="20"/>
        <v>297775978.5</v>
      </c>
      <c r="M61" s="36">
        <f t="shared" si="20"/>
        <v>297775978.5</v>
      </c>
      <c r="N61" s="9" t="s">
        <v>1427</v>
      </c>
      <c r="O61" s="9" t="s">
        <v>1428</v>
      </c>
      <c r="P61" s="37" t="s">
        <v>770</v>
      </c>
      <c r="Q61" s="68"/>
      <c r="R61" s="36">
        <f>K61/T61</f>
        <v>333082.75</v>
      </c>
      <c r="S61" s="10">
        <f t="shared" ref="S61:S72" si="21">R61*Q61</f>
        <v>0</v>
      </c>
      <c r="T61" s="10">
        <f t="shared" si="18"/>
        <v>894</v>
      </c>
      <c r="U61" s="10">
        <v>894</v>
      </c>
      <c r="V61" s="10"/>
      <c r="W61" s="10"/>
      <c r="X61" s="10" t="e">
        <f t="shared" ref="X61:X72" si="22">T61/Q61</f>
        <v>#DIV/0!</v>
      </c>
      <c r="Y61" s="10" t="e">
        <f t="shared" ref="Y61:Y72" si="23">_xlfn.CEILING.MATH(X61)</f>
        <v>#DIV/0!</v>
      </c>
      <c r="Z61" s="9" t="s">
        <v>2274</v>
      </c>
      <c r="AA61" s="6">
        <v>44701</v>
      </c>
      <c r="AB61" s="6"/>
      <c r="AC61" s="6"/>
      <c r="AD61" s="9" t="s">
        <v>66</v>
      </c>
    </row>
    <row r="62" spans="1:30" ht="173.25" x14ac:dyDescent="0.25">
      <c r="A62" s="4" t="s">
        <v>1684</v>
      </c>
      <c r="B62" s="5" t="s">
        <v>1601</v>
      </c>
      <c r="C62" s="6">
        <v>44629</v>
      </c>
      <c r="D62" s="37">
        <v>545</v>
      </c>
      <c r="E62" s="5"/>
      <c r="F62" s="8" t="s">
        <v>2281</v>
      </c>
      <c r="G62" s="6">
        <v>44655</v>
      </c>
      <c r="H62" s="37" t="s">
        <v>2277</v>
      </c>
      <c r="I62" s="9" t="s">
        <v>936</v>
      </c>
      <c r="J62" s="9" t="s">
        <v>1356</v>
      </c>
      <c r="K62" s="10">
        <v>298442144</v>
      </c>
      <c r="L62" s="36">
        <f t="shared" si="20"/>
        <v>298442144</v>
      </c>
      <c r="M62" s="36">
        <f t="shared" si="20"/>
        <v>298442144</v>
      </c>
      <c r="N62" s="9" t="s">
        <v>1427</v>
      </c>
      <c r="O62" s="9" t="s">
        <v>1428</v>
      </c>
      <c r="P62" s="37" t="s">
        <v>770</v>
      </c>
      <c r="Q62" s="68"/>
      <c r="R62" s="36">
        <f>K62/T62</f>
        <v>333082.75</v>
      </c>
      <c r="S62" s="10">
        <f t="shared" si="21"/>
        <v>0</v>
      </c>
      <c r="T62" s="10">
        <f t="shared" si="18"/>
        <v>896</v>
      </c>
      <c r="U62" s="10">
        <v>896</v>
      </c>
      <c r="V62" s="10"/>
      <c r="W62" s="10"/>
      <c r="X62" s="10" t="e">
        <f t="shared" si="22"/>
        <v>#DIV/0!</v>
      </c>
      <c r="Y62" s="10" t="e">
        <f t="shared" si="23"/>
        <v>#DIV/0!</v>
      </c>
      <c r="Z62" s="9" t="s">
        <v>2283</v>
      </c>
      <c r="AA62" s="6">
        <v>44701</v>
      </c>
      <c r="AB62" s="6"/>
      <c r="AC62" s="6"/>
      <c r="AD62" s="9" t="s">
        <v>66</v>
      </c>
    </row>
    <row r="63" spans="1:30" ht="126" x14ac:dyDescent="0.25">
      <c r="A63" s="4" t="s">
        <v>1609</v>
      </c>
      <c r="B63" s="5" t="s">
        <v>1600</v>
      </c>
      <c r="C63" s="6">
        <v>44629</v>
      </c>
      <c r="D63" s="37">
        <v>545</v>
      </c>
      <c r="E63" s="5"/>
      <c r="F63" s="8" t="s">
        <v>2206</v>
      </c>
      <c r="G63" s="6">
        <v>44649</v>
      </c>
      <c r="H63" s="5" t="s">
        <v>2207</v>
      </c>
      <c r="I63" s="9" t="s">
        <v>936</v>
      </c>
      <c r="J63" s="9" t="s">
        <v>1356</v>
      </c>
      <c r="K63" s="10">
        <v>293778985.5</v>
      </c>
      <c r="L63" s="36">
        <f t="shared" si="20"/>
        <v>293778985.5</v>
      </c>
      <c r="M63" s="36">
        <f t="shared" si="20"/>
        <v>293778985.5</v>
      </c>
      <c r="N63" s="9" t="s">
        <v>1427</v>
      </c>
      <c r="O63" s="9" t="s">
        <v>1428</v>
      </c>
      <c r="P63" s="37" t="s">
        <v>770</v>
      </c>
      <c r="Q63" s="68"/>
      <c r="R63" s="36">
        <f>K63/T63</f>
        <v>333082.75</v>
      </c>
      <c r="S63" s="10">
        <f t="shared" si="21"/>
        <v>0</v>
      </c>
      <c r="T63" s="10">
        <f t="shared" si="18"/>
        <v>882</v>
      </c>
      <c r="U63" s="10">
        <v>882</v>
      </c>
      <c r="V63" s="10"/>
      <c r="W63" s="10"/>
      <c r="X63" s="10" t="e">
        <f t="shared" si="22"/>
        <v>#DIV/0!</v>
      </c>
      <c r="Y63" s="10" t="e">
        <f t="shared" si="23"/>
        <v>#DIV/0!</v>
      </c>
      <c r="Z63" s="9" t="s">
        <v>2208</v>
      </c>
      <c r="AA63" s="6">
        <v>44666</v>
      </c>
      <c r="AB63" s="6"/>
      <c r="AC63" s="6"/>
      <c r="AD63" s="9" t="s">
        <v>66</v>
      </c>
    </row>
    <row r="64" spans="1:30" ht="220.5" x14ac:dyDescent="0.25">
      <c r="A64" s="4" t="s">
        <v>1607</v>
      </c>
      <c r="B64" s="5" t="s">
        <v>1654</v>
      </c>
      <c r="C64" s="6">
        <v>44630</v>
      </c>
      <c r="D64" s="37">
        <v>545</v>
      </c>
      <c r="E64" s="5"/>
      <c r="F64" s="8" t="s">
        <v>2284</v>
      </c>
      <c r="G64" s="6">
        <v>44655</v>
      </c>
      <c r="H64" s="5" t="s">
        <v>2282</v>
      </c>
      <c r="I64" s="9" t="s">
        <v>936</v>
      </c>
      <c r="J64" s="9" t="s">
        <v>1408</v>
      </c>
      <c r="K64" s="10">
        <v>299774475</v>
      </c>
      <c r="L64" s="36">
        <f t="shared" si="20"/>
        <v>299774475</v>
      </c>
      <c r="M64" s="36">
        <f t="shared" si="20"/>
        <v>299774475</v>
      </c>
      <c r="N64" s="9" t="s">
        <v>1427</v>
      </c>
      <c r="O64" s="9" t="s">
        <v>1428</v>
      </c>
      <c r="P64" s="37" t="s">
        <v>770</v>
      </c>
      <c r="Q64" s="68"/>
      <c r="R64" s="36">
        <f>K64/T64</f>
        <v>333082.75</v>
      </c>
      <c r="S64" s="10">
        <f t="shared" si="21"/>
        <v>0</v>
      </c>
      <c r="T64" s="10">
        <f t="shared" si="18"/>
        <v>900</v>
      </c>
      <c r="U64" s="10">
        <v>900</v>
      </c>
      <c r="V64" s="10"/>
      <c r="W64" s="10"/>
      <c r="X64" s="10" t="e">
        <f t="shared" si="22"/>
        <v>#DIV/0!</v>
      </c>
      <c r="Y64" s="10" t="e">
        <f t="shared" si="23"/>
        <v>#DIV/0!</v>
      </c>
      <c r="Z64" s="9" t="s">
        <v>2286</v>
      </c>
      <c r="AA64" s="6">
        <v>44701</v>
      </c>
      <c r="AB64" s="6"/>
      <c r="AC64" s="6"/>
      <c r="AD64" s="9" t="s">
        <v>66</v>
      </c>
    </row>
    <row r="65" spans="1:30" ht="110.25" x14ac:dyDescent="0.25">
      <c r="A65" s="4" t="s">
        <v>1608</v>
      </c>
      <c r="B65" s="5" t="s">
        <v>1651</v>
      </c>
      <c r="C65" s="6">
        <v>44630</v>
      </c>
      <c r="D65" s="11">
        <v>545</v>
      </c>
      <c r="E65" s="6"/>
      <c r="F65" s="25" t="s">
        <v>2212</v>
      </c>
      <c r="G65" s="6">
        <v>44649</v>
      </c>
      <c r="H65" s="5" t="s">
        <v>2213</v>
      </c>
      <c r="I65" s="11" t="s">
        <v>936</v>
      </c>
      <c r="J65" s="9" t="s">
        <v>1408</v>
      </c>
      <c r="K65" s="10">
        <v>299774475</v>
      </c>
      <c r="L65" s="36">
        <f t="shared" ref="L65:M70" si="24">K65</f>
        <v>299774475</v>
      </c>
      <c r="M65" s="36">
        <f t="shared" si="24"/>
        <v>299774475</v>
      </c>
      <c r="N65" s="9" t="s">
        <v>1427</v>
      </c>
      <c r="O65" s="9" t="s">
        <v>1428</v>
      </c>
      <c r="P65" s="37" t="s">
        <v>770</v>
      </c>
      <c r="Q65" s="78"/>
      <c r="R65" s="36">
        <f>K65/T65</f>
        <v>333082.75</v>
      </c>
      <c r="S65" s="10">
        <f t="shared" si="21"/>
        <v>0</v>
      </c>
      <c r="T65" s="36">
        <f t="shared" si="18"/>
        <v>900</v>
      </c>
      <c r="U65" s="36">
        <v>900</v>
      </c>
      <c r="V65" s="37"/>
      <c r="W65" s="37"/>
      <c r="X65" s="10" t="e">
        <f t="shared" si="22"/>
        <v>#DIV/0!</v>
      </c>
      <c r="Y65" s="10" t="e">
        <f t="shared" si="23"/>
        <v>#DIV/0!</v>
      </c>
      <c r="Z65" s="9" t="s">
        <v>2215</v>
      </c>
      <c r="AA65" s="6">
        <v>44666</v>
      </c>
      <c r="AB65" s="6"/>
      <c r="AC65" s="6"/>
      <c r="AD65" s="9" t="s">
        <v>66</v>
      </c>
    </row>
    <row r="66" spans="1:30" ht="189" x14ac:dyDescent="0.25">
      <c r="A66" s="4" t="s">
        <v>1605</v>
      </c>
      <c r="B66" s="5" t="s">
        <v>1679</v>
      </c>
      <c r="C66" s="6">
        <v>44630</v>
      </c>
      <c r="D66" s="37">
        <v>545</v>
      </c>
      <c r="E66" s="5"/>
      <c r="F66" s="8" t="s">
        <v>2287</v>
      </c>
      <c r="G66" s="6">
        <v>44655</v>
      </c>
      <c r="H66" s="5" t="s">
        <v>2285</v>
      </c>
      <c r="I66" s="9" t="s">
        <v>936</v>
      </c>
      <c r="J66" s="9" t="s">
        <v>1356</v>
      </c>
      <c r="K66" s="10">
        <v>288449661.5</v>
      </c>
      <c r="L66" s="36">
        <f t="shared" si="24"/>
        <v>288449661.5</v>
      </c>
      <c r="M66" s="36">
        <f t="shared" si="24"/>
        <v>288449661.5</v>
      </c>
      <c r="N66" s="9" t="s">
        <v>1427</v>
      </c>
      <c r="O66" s="9" t="s">
        <v>1428</v>
      </c>
      <c r="P66" s="37" t="s">
        <v>770</v>
      </c>
      <c r="Q66" s="68"/>
      <c r="R66" s="36">
        <f>K66/T66</f>
        <v>333082.75</v>
      </c>
      <c r="S66" s="10">
        <f t="shared" si="21"/>
        <v>0</v>
      </c>
      <c r="T66" s="10">
        <f t="shared" si="18"/>
        <v>866</v>
      </c>
      <c r="U66" s="10">
        <v>866</v>
      </c>
      <c r="V66" s="10"/>
      <c r="W66" s="10"/>
      <c r="X66" s="10" t="e">
        <f t="shared" si="22"/>
        <v>#DIV/0!</v>
      </c>
      <c r="Y66" s="10" t="e">
        <f t="shared" si="23"/>
        <v>#DIV/0!</v>
      </c>
      <c r="Z66" s="9" t="s">
        <v>2289</v>
      </c>
      <c r="AA66" s="6">
        <v>44666</v>
      </c>
      <c r="AB66" s="6"/>
      <c r="AC66" s="6"/>
      <c r="AD66" s="9" t="s">
        <v>66</v>
      </c>
    </row>
    <row r="67" spans="1:30" ht="252" x14ac:dyDescent="0.25">
      <c r="A67" s="4" t="s">
        <v>1603</v>
      </c>
      <c r="B67" s="5" t="s">
        <v>1678</v>
      </c>
      <c r="C67" s="6">
        <v>44630</v>
      </c>
      <c r="D67" s="37">
        <v>545</v>
      </c>
      <c r="E67" s="5"/>
      <c r="F67" s="8" t="s">
        <v>2216</v>
      </c>
      <c r="G67" s="6">
        <v>44649</v>
      </c>
      <c r="H67" s="37" t="s">
        <v>2214</v>
      </c>
      <c r="I67" s="9" t="s">
        <v>936</v>
      </c>
      <c r="J67" s="9" t="s">
        <v>1356</v>
      </c>
      <c r="K67" s="10">
        <v>296443647.5</v>
      </c>
      <c r="L67" s="36">
        <f t="shared" si="24"/>
        <v>296443647.5</v>
      </c>
      <c r="M67" s="36">
        <f t="shared" si="24"/>
        <v>296443647.5</v>
      </c>
      <c r="N67" s="9" t="s">
        <v>1427</v>
      </c>
      <c r="O67" s="9" t="s">
        <v>1428</v>
      </c>
      <c r="P67" s="37" t="s">
        <v>770</v>
      </c>
      <c r="Q67" s="68"/>
      <c r="R67" s="36">
        <f>K67/T67</f>
        <v>333082.75</v>
      </c>
      <c r="S67" s="10">
        <f t="shared" si="21"/>
        <v>0</v>
      </c>
      <c r="T67" s="10">
        <f t="shared" ref="T67:T77" si="25">U67+V67+W67</f>
        <v>890</v>
      </c>
      <c r="U67" s="10">
        <v>890</v>
      </c>
      <c r="V67" s="10"/>
      <c r="W67" s="10"/>
      <c r="X67" s="10" t="e">
        <f t="shared" si="22"/>
        <v>#DIV/0!</v>
      </c>
      <c r="Y67" s="10" t="e">
        <f t="shared" si="23"/>
        <v>#DIV/0!</v>
      </c>
      <c r="Z67" s="9" t="s">
        <v>2217</v>
      </c>
      <c r="AA67" s="6">
        <v>44666</v>
      </c>
      <c r="AB67" s="6"/>
      <c r="AC67" s="6"/>
      <c r="AD67" s="9" t="s">
        <v>66</v>
      </c>
    </row>
    <row r="68" spans="1:30" ht="94.5" x14ac:dyDescent="0.25">
      <c r="A68" s="4" t="s">
        <v>1604</v>
      </c>
      <c r="B68" s="5" t="s">
        <v>1677</v>
      </c>
      <c r="C68" s="6">
        <v>44630</v>
      </c>
      <c r="D68" s="37">
        <v>545</v>
      </c>
      <c r="E68" s="5"/>
      <c r="F68" s="8" t="s">
        <v>2290</v>
      </c>
      <c r="G68" s="6">
        <v>44655</v>
      </c>
      <c r="H68" s="37" t="s">
        <v>2288</v>
      </c>
      <c r="I68" s="9" t="s">
        <v>936</v>
      </c>
      <c r="J68" s="9" t="s">
        <v>1408</v>
      </c>
      <c r="K68" s="10">
        <v>297109813</v>
      </c>
      <c r="L68" s="36">
        <f t="shared" si="24"/>
        <v>297109813</v>
      </c>
      <c r="M68" s="36">
        <f t="shared" si="24"/>
        <v>297109813</v>
      </c>
      <c r="N68" s="9" t="s">
        <v>1427</v>
      </c>
      <c r="O68" s="9" t="s">
        <v>1428</v>
      </c>
      <c r="P68" s="37" t="s">
        <v>770</v>
      </c>
      <c r="Q68" s="68"/>
      <c r="R68" s="36">
        <f>K68/T68</f>
        <v>333082.75</v>
      </c>
      <c r="S68" s="10">
        <f t="shared" si="21"/>
        <v>0</v>
      </c>
      <c r="T68" s="10">
        <f t="shared" si="25"/>
        <v>892</v>
      </c>
      <c r="U68" s="10">
        <v>892</v>
      </c>
      <c r="V68" s="10"/>
      <c r="W68" s="10"/>
      <c r="X68" s="10" t="e">
        <f t="shared" si="22"/>
        <v>#DIV/0!</v>
      </c>
      <c r="Y68" s="10" t="e">
        <f t="shared" si="23"/>
        <v>#DIV/0!</v>
      </c>
      <c r="Z68" s="9" t="s">
        <v>2291</v>
      </c>
      <c r="AA68" s="6">
        <v>44701</v>
      </c>
      <c r="AB68" s="6"/>
      <c r="AC68" s="6"/>
      <c r="AD68" s="9" t="s">
        <v>66</v>
      </c>
    </row>
    <row r="69" spans="1:30" ht="267.75" x14ac:dyDescent="0.25">
      <c r="A69" s="4" t="s">
        <v>1606</v>
      </c>
      <c r="B69" s="5" t="s">
        <v>1698</v>
      </c>
      <c r="C69" s="6">
        <v>44630</v>
      </c>
      <c r="D69" s="37">
        <v>545</v>
      </c>
      <c r="E69" s="5"/>
      <c r="F69" s="8" t="s">
        <v>2325</v>
      </c>
      <c r="G69" s="6">
        <v>44659</v>
      </c>
      <c r="H69" s="5" t="s">
        <v>2324</v>
      </c>
      <c r="I69" s="9" t="s">
        <v>936</v>
      </c>
      <c r="J69" s="9" t="s">
        <v>1408</v>
      </c>
      <c r="K69" s="10">
        <v>375051176.5</v>
      </c>
      <c r="L69" s="36">
        <f t="shared" si="24"/>
        <v>375051176.5</v>
      </c>
      <c r="M69" s="36">
        <f t="shared" si="24"/>
        <v>375051176.5</v>
      </c>
      <c r="N69" s="9" t="s">
        <v>1427</v>
      </c>
      <c r="O69" s="9" t="s">
        <v>1428</v>
      </c>
      <c r="P69" s="37" t="s">
        <v>770</v>
      </c>
      <c r="Q69" s="68"/>
      <c r="R69" s="36">
        <f>K69/T69</f>
        <v>333082.75</v>
      </c>
      <c r="S69" s="10">
        <f t="shared" si="21"/>
        <v>0</v>
      </c>
      <c r="T69" s="10">
        <f t="shared" si="25"/>
        <v>1126</v>
      </c>
      <c r="U69" s="10">
        <v>1126</v>
      </c>
      <c r="V69" s="10"/>
      <c r="W69" s="10"/>
      <c r="X69" s="10" t="e">
        <f t="shared" si="22"/>
        <v>#DIV/0!</v>
      </c>
      <c r="Y69" s="10" t="e">
        <f t="shared" si="23"/>
        <v>#DIV/0!</v>
      </c>
      <c r="Z69" s="9" t="s">
        <v>2315</v>
      </c>
      <c r="AA69" s="6">
        <v>44701</v>
      </c>
      <c r="AB69" s="6"/>
      <c r="AC69" s="6"/>
      <c r="AD69" s="9" t="s">
        <v>66</v>
      </c>
    </row>
    <row r="70" spans="1:30" ht="409.5" x14ac:dyDescent="0.25">
      <c r="A70" s="4" t="s">
        <v>2114</v>
      </c>
      <c r="B70" s="5" t="s">
        <v>2113</v>
      </c>
      <c r="C70" s="6">
        <v>44631</v>
      </c>
      <c r="D70" s="37">
        <v>545</v>
      </c>
      <c r="E70" s="5"/>
      <c r="F70" s="8" t="s">
        <v>2253</v>
      </c>
      <c r="G70" s="6">
        <v>44652</v>
      </c>
      <c r="H70" s="37" t="s">
        <v>2254</v>
      </c>
      <c r="I70" s="9" t="s">
        <v>73</v>
      </c>
      <c r="J70" s="9" t="s">
        <v>1548</v>
      </c>
      <c r="K70" s="10">
        <v>243173700</v>
      </c>
      <c r="L70" s="36">
        <f t="shared" si="24"/>
        <v>243173700</v>
      </c>
      <c r="M70" s="36">
        <f t="shared" si="24"/>
        <v>243173700</v>
      </c>
      <c r="N70" s="9" t="s">
        <v>1249</v>
      </c>
      <c r="O70" s="9" t="s">
        <v>653</v>
      </c>
      <c r="P70" s="37" t="s">
        <v>41</v>
      </c>
      <c r="Q70" s="68"/>
      <c r="R70" s="36">
        <f>K70/T70</f>
        <v>16747.5</v>
      </c>
      <c r="S70" s="10">
        <f t="shared" si="21"/>
        <v>0</v>
      </c>
      <c r="T70" s="10">
        <f t="shared" si="25"/>
        <v>14520</v>
      </c>
      <c r="U70" s="10">
        <v>5220</v>
      </c>
      <c r="V70" s="10">
        <v>9300</v>
      </c>
      <c r="W70" s="10"/>
      <c r="X70" s="10" t="e">
        <f t="shared" si="22"/>
        <v>#DIV/0!</v>
      </c>
      <c r="Y70" s="10" t="e">
        <f t="shared" si="23"/>
        <v>#DIV/0!</v>
      </c>
      <c r="Z70" s="9" t="s">
        <v>2257</v>
      </c>
      <c r="AA70" s="6">
        <v>44681</v>
      </c>
      <c r="AB70" s="6">
        <v>44773</v>
      </c>
      <c r="AC70" s="6"/>
      <c r="AD70" s="9" t="s">
        <v>66</v>
      </c>
    </row>
    <row r="71" spans="1:30" ht="63" x14ac:dyDescent="0.25">
      <c r="A71" s="4" t="s">
        <v>2194</v>
      </c>
      <c r="B71" s="5" t="s">
        <v>2193</v>
      </c>
      <c r="C71" s="6">
        <v>44648</v>
      </c>
      <c r="D71" s="37">
        <v>545</v>
      </c>
      <c r="E71" s="5"/>
      <c r="F71" s="9"/>
      <c r="G71" s="6"/>
      <c r="H71" s="37"/>
      <c r="I71" s="9"/>
      <c r="J71" s="9" t="s">
        <v>891</v>
      </c>
      <c r="K71" s="10"/>
      <c r="L71" s="36">
        <f t="shared" ref="L71:M73" si="26">K71</f>
        <v>0</v>
      </c>
      <c r="M71" s="36">
        <f t="shared" si="26"/>
        <v>0</v>
      </c>
      <c r="N71" s="9"/>
      <c r="O71" s="9"/>
      <c r="P71" s="37"/>
      <c r="Q71" s="68"/>
      <c r="R71" s="36" t="e">
        <f>K71/T71</f>
        <v>#DIV/0!</v>
      </c>
      <c r="S71" s="10" t="e">
        <f t="shared" si="21"/>
        <v>#DIV/0!</v>
      </c>
      <c r="T71" s="10">
        <f t="shared" si="25"/>
        <v>0</v>
      </c>
      <c r="U71" s="10"/>
      <c r="V71" s="10"/>
      <c r="W71" s="10"/>
      <c r="X71" s="10" t="e">
        <f t="shared" si="22"/>
        <v>#DIV/0!</v>
      </c>
      <c r="Y71" s="10" t="e">
        <f t="shared" si="23"/>
        <v>#DIV/0!</v>
      </c>
      <c r="Z71" s="9"/>
      <c r="AA71" s="6"/>
      <c r="AB71" s="6"/>
      <c r="AC71" s="6"/>
      <c r="AD71" s="9"/>
    </row>
    <row r="72" spans="1:30" ht="78.75" x14ac:dyDescent="0.25">
      <c r="A72" s="4" t="s">
        <v>2237</v>
      </c>
      <c r="B72" s="5" t="s">
        <v>2236</v>
      </c>
      <c r="C72" s="6">
        <v>44650</v>
      </c>
      <c r="D72" s="37">
        <v>545</v>
      </c>
      <c r="E72" s="5"/>
      <c r="F72" s="9"/>
      <c r="G72" s="6">
        <v>44670</v>
      </c>
      <c r="H72" s="37" t="s">
        <v>2523</v>
      </c>
      <c r="I72" s="9" t="s">
        <v>73</v>
      </c>
      <c r="J72" s="9" t="s">
        <v>2148</v>
      </c>
      <c r="K72" s="10">
        <v>1856250</v>
      </c>
      <c r="L72" s="36">
        <f t="shared" si="26"/>
        <v>1856250</v>
      </c>
      <c r="M72" s="36">
        <f t="shared" si="26"/>
        <v>1856250</v>
      </c>
      <c r="N72" s="9" t="s">
        <v>2525</v>
      </c>
      <c r="O72" s="9" t="s">
        <v>1561</v>
      </c>
      <c r="P72" s="37" t="s">
        <v>24</v>
      </c>
      <c r="Q72" s="68">
        <v>25</v>
      </c>
      <c r="R72" s="36">
        <f>K72/T72</f>
        <v>618.75</v>
      </c>
      <c r="S72" s="10">
        <f t="shared" si="21"/>
        <v>15468.75</v>
      </c>
      <c r="T72" s="10">
        <f t="shared" si="25"/>
        <v>3000</v>
      </c>
      <c r="U72" s="10">
        <v>3000</v>
      </c>
      <c r="V72" s="10"/>
      <c r="W72" s="10"/>
      <c r="X72" s="10">
        <f t="shared" si="22"/>
        <v>120</v>
      </c>
      <c r="Y72" s="10">
        <f t="shared" si="23"/>
        <v>120</v>
      </c>
      <c r="Z72" s="9" t="s">
        <v>2527</v>
      </c>
      <c r="AA72" s="6">
        <v>44696</v>
      </c>
      <c r="AB72" s="6"/>
      <c r="AC72" s="6"/>
      <c r="AD72" s="9" t="s">
        <v>66</v>
      </c>
    </row>
    <row r="73" spans="1:30" ht="63" x14ac:dyDescent="0.25">
      <c r="A73" s="4" t="s">
        <v>2459</v>
      </c>
      <c r="B73" s="5" t="s">
        <v>2458</v>
      </c>
      <c r="C73" s="6">
        <v>44655</v>
      </c>
      <c r="D73" s="37">
        <v>545</v>
      </c>
      <c r="E73" s="5"/>
      <c r="F73" s="9"/>
      <c r="G73" s="6"/>
      <c r="H73" s="37"/>
      <c r="I73" s="9"/>
      <c r="J73" s="9" t="s">
        <v>891</v>
      </c>
      <c r="K73" s="10"/>
      <c r="L73" s="36">
        <f t="shared" si="26"/>
        <v>0</v>
      </c>
      <c r="M73" s="36">
        <f t="shared" si="26"/>
        <v>0</v>
      </c>
      <c r="N73" s="9"/>
      <c r="O73" s="9"/>
      <c r="P73" s="37"/>
      <c r="Q73" s="68"/>
      <c r="R73" s="36" t="e">
        <f>K73/T73</f>
        <v>#DIV/0!</v>
      </c>
      <c r="S73" s="10" t="e">
        <f t="shared" ref="S73:S91" si="27">R73*Q73</f>
        <v>#DIV/0!</v>
      </c>
      <c r="T73" s="10">
        <f t="shared" si="25"/>
        <v>0</v>
      </c>
      <c r="U73" s="10"/>
      <c r="V73" s="10"/>
      <c r="W73" s="10"/>
      <c r="X73" s="10" t="e">
        <f t="shared" ref="X73:X91" si="28">T73/Q73</f>
        <v>#DIV/0!</v>
      </c>
      <c r="Y73" s="10" t="e">
        <f t="shared" ref="Y73:Y91" si="29">_xlfn.CEILING.MATH(X73)</f>
        <v>#DIV/0!</v>
      </c>
      <c r="Z73" s="9"/>
      <c r="AA73" s="6"/>
      <c r="AB73" s="6"/>
      <c r="AC73" s="6"/>
      <c r="AD73" s="9"/>
    </row>
    <row r="74" spans="1:30" ht="47.25" x14ac:dyDescent="0.25">
      <c r="A74" s="4" t="s">
        <v>2442</v>
      </c>
      <c r="B74" s="5" t="s">
        <v>2441</v>
      </c>
      <c r="C74" s="6">
        <v>44659</v>
      </c>
      <c r="D74" s="37">
        <v>545</v>
      </c>
      <c r="E74" s="5"/>
      <c r="F74" s="9"/>
      <c r="G74" s="6"/>
      <c r="H74" s="37"/>
      <c r="I74" s="9"/>
      <c r="J74" s="9" t="s">
        <v>777</v>
      </c>
      <c r="K74" s="10"/>
      <c r="L74" s="36">
        <f t="shared" ref="L74:M83" si="30">K74</f>
        <v>0</v>
      </c>
      <c r="M74" s="36">
        <f t="shared" si="30"/>
        <v>0</v>
      </c>
      <c r="N74" s="9"/>
      <c r="O74" s="9"/>
      <c r="P74" s="37"/>
      <c r="Q74" s="68"/>
      <c r="R74" s="36" t="e">
        <f>K74/T74</f>
        <v>#DIV/0!</v>
      </c>
      <c r="S74" s="10" t="e">
        <f t="shared" si="27"/>
        <v>#DIV/0!</v>
      </c>
      <c r="T74" s="10">
        <f t="shared" si="25"/>
        <v>0</v>
      </c>
      <c r="U74" s="10"/>
      <c r="V74" s="10"/>
      <c r="W74" s="10"/>
      <c r="X74" s="10" t="e">
        <f t="shared" si="28"/>
        <v>#DIV/0!</v>
      </c>
      <c r="Y74" s="10" t="e">
        <f t="shared" si="29"/>
        <v>#DIV/0!</v>
      </c>
      <c r="Z74" s="9"/>
      <c r="AA74" s="6"/>
      <c r="AB74" s="6"/>
      <c r="AC74" s="6"/>
      <c r="AD74" s="9"/>
    </row>
    <row r="75" spans="1:30" ht="47.25" x14ac:dyDescent="0.25">
      <c r="A75" s="4" t="s">
        <v>2440</v>
      </c>
      <c r="B75" s="5" t="s">
        <v>2439</v>
      </c>
      <c r="C75" s="6">
        <v>44659</v>
      </c>
      <c r="D75" s="37">
        <v>545</v>
      </c>
      <c r="E75" s="5"/>
      <c r="F75" s="9"/>
      <c r="G75" s="6"/>
      <c r="H75" s="37"/>
      <c r="I75" s="9"/>
      <c r="J75" s="9" t="s">
        <v>777</v>
      </c>
      <c r="K75" s="10"/>
      <c r="L75" s="36">
        <f t="shared" si="30"/>
        <v>0</v>
      </c>
      <c r="M75" s="36">
        <f t="shared" si="30"/>
        <v>0</v>
      </c>
      <c r="N75" s="9"/>
      <c r="O75" s="9"/>
      <c r="P75" s="37"/>
      <c r="Q75" s="68"/>
      <c r="R75" s="36" t="e">
        <f>K75/T75</f>
        <v>#DIV/0!</v>
      </c>
      <c r="S75" s="10" t="e">
        <f t="shared" si="27"/>
        <v>#DIV/0!</v>
      </c>
      <c r="T75" s="10">
        <f t="shared" si="25"/>
        <v>0</v>
      </c>
      <c r="U75" s="10"/>
      <c r="V75" s="10"/>
      <c r="W75" s="10"/>
      <c r="X75" s="10" t="e">
        <f t="shared" si="28"/>
        <v>#DIV/0!</v>
      </c>
      <c r="Y75" s="10" t="e">
        <f t="shared" si="29"/>
        <v>#DIV/0!</v>
      </c>
      <c r="Z75" s="9"/>
      <c r="AA75" s="6"/>
      <c r="AB75" s="6"/>
      <c r="AC75" s="6"/>
      <c r="AD75" s="9"/>
    </row>
    <row r="76" spans="1:30" ht="47.25" x14ac:dyDescent="0.25">
      <c r="A76" s="4" t="s">
        <v>2438</v>
      </c>
      <c r="B76" s="5" t="s">
        <v>2437</v>
      </c>
      <c r="C76" s="6">
        <v>44662</v>
      </c>
      <c r="D76" s="37">
        <v>545</v>
      </c>
      <c r="E76" s="5"/>
      <c r="F76" s="9"/>
      <c r="G76" s="6"/>
      <c r="H76" s="37"/>
      <c r="I76" s="9"/>
      <c r="J76" s="9" t="s">
        <v>777</v>
      </c>
      <c r="K76" s="10"/>
      <c r="L76" s="36">
        <f t="shared" si="30"/>
        <v>0</v>
      </c>
      <c r="M76" s="36">
        <f t="shared" si="30"/>
        <v>0</v>
      </c>
      <c r="N76" s="9"/>
      <c r="O76" s="9"/>
      <c r="P76" s="37"/>
      <c r="Q76" s="68"/>
      <c r="R76" s="36" t="e">
        <f>K76/T76</f>
        <v>#DIV/0!</v>
      </c>
      <c r="S76" s="10" t="e">
        <f t="shared" si="27"/>
        <v>#DIV/0!</v>
      </c>
      <c r="T76" s="10">
        <f t="shared" si="25"/>
        <v>0</v>
      </c>
      <c r="U76" s="10"/>
      <c r="V76" s="10"/>
      <c r="W76" s="10"/>
      <c r="X76" s="10" t="e">
        <f t="shared" si="28"/>
        <v>#DIV/0!</v>
      </c>
      <c r="Y76" s="10" t="e">
        <f t="shared" si="29"/>
        <v>#DIV/0!</v>
      </c>
      <c r="Z76" s="9"/>
      <c r="AA76" s="6"/>
      <c r="AB76" s="6"/>
      <c r="AC76" s="6"/>
      <c r="AD76" s="9"/>
    </row>
    <row r="77" spans="1:30" ht="47.25" x14ac:dyDescent="0.25">
      <c r="A77" s="4" t="s">
        <v>2436</v>
      </c>
      <c r="B77" s="5" t="s">
        <v>2435</v>
      </c>
      <c r="C77" s="6">
        <v>44663</v>
      </c>
      <c r="D77" s="37">
        <v>545</v>
      </c>
      <c r="E77" s="5"/>
      <c r="F77" s="9"/>
      <c r="G77" s="6"/>
      <c r="H77" s="37"/>
      <c r="I77" s="9"/>
      <c r="J77" s="9" t="s">
        <v>777</v>
      </c>
      <c r="K77" s="10"/>
      <c r="L77" s="36">
        <f t="shared" si="30"/>
        <v>0</v>
      </c>
      <c r="M77" s="36">
        <f t="shared" si="30"/>
        <v>0</v>
      </c>
      <c r="N77" s="9"/>
      <c r="O77" s="9"/>
      <c r="P77" s="37"/>
      <c r="Q77" s="68"/>
      <c r="R77" s="36" t="e">
        <f>K77/T77</f>
        <v>#DIV/0!</v>
      </c>
      <c r="S77" s="10" t="e">
        <f t="shared" si="27"/>
        <v>#DIV/0!</v>
      </c>
      <c r="T77" s="10">
        <f t="shared" si="25"/>
        <v>0</v>
      </c>
      <c r="U77" s="10"/>
      <c r="V77" s="10"/>
      <c r="W77" s="10"/>
      <c r="X77" s="10" t="e">
        <f t="shared" si="28"/>
        <v>#DIV/0!</v>
      </c>
      <c r="Y77" s="10" t="e">
        <f t="shared" si="29"/>
        <v>#DIV/0!</v>
      </c>
      <c r="Z77" s="9"/>
      <c r="AA77" s="6"/>
      <c r="AB77" s="6"/>
      <c r="AC77" s="6"/>
      <c r="AD77" s="9"/>
    </row>
    <row r="78" spans="1:30" x14ac:dyDescent="0.25">
      <c r="A78" s="4" t="s">
        <v>2428</v>
      </c>
      <c r="B78" s="5" t="s">
        <v>2427</v>
      </c>
      <c r="C78" s="6">
        <v>44665</v>
      </c>
      <c r="D78" s="37">
        <v>545</v>
      </c>
      <c r="E78" s="5"/>
      <c r="F78" s="9"/>
      <c r="G78" s="6"/>
      <c r="H78" s="37"/>
      <c r="I78" s="9"/>
      <c r="J78" s="9" t="s">
        <v>911</v>
      </c>
      <c r="K78" s="10"/>
      <c r="L78" s="36">
        <f t="shared" si="30"/>
        <v>0</v>
      </c>
      <c r="M78" s="36">
        <f t="shared" si="30"/>
        <v>0</v>
      </c>
      <c r="N78" s="9"/>
      <c r="O78" s="9"/>
      <c r="P78" s="37"/>
      <c r="Q78" s="68"/>
      <c r="R78" s="36" t="e">
        <f>K78/T78</f>
        <v>#DIV/0!</v>
      </c>
      <c r="S78" s="10" t="e">
        <f t="shared" si="27"/>
        <v>#DIV/0!</v>
      </c>
      <c r="T78" s="10">
        <f t="shared" ref="T78:T91" si="31">U78+V78+W78</f>
        <v>0</v>
      </c>
      <c r="U78" s="10"/>
      <c r="V78" s="10"/>
      <c r="W78" s="10"/>
      <c r="X78" s="10" t="e">
        <f t="shared" si="28"/>
        <v>#DIV/0!</v>
      </c>
      <c r="Y78" s="10" t="e">
        <f t="shared" si="29"/>
        <v>#DIV/0!</v>
      </c>
      <c r="Z78" s="9"/>
      <c r="AA78" s="6"/>
      <c r="AB78" s="6"/>
      <c r="AC78" s="6"/>
      <c r="AD78" s="9"/>
    </row>
    <row r="79" spans="1:30" ht="47.25" x14ac:dyDescent="0.25">
      <c r="A79" s="4" t="s">
        <v>2426</v>
      </c>
      <c r="B79" s="5" t="s">
        <v>2425</v>
      </c>
      <c r="C79" s="6">
        <v>44665</v>
      </c>
      <c r="D79" s="37">
        <v>545</v>
      </c>
      <c r="E79" s="5"/>
      <c r="F79" s="9"/>
      <c r="G79" s="6"/>
      <c r="H79" s="37"/>
      <c r="I79" s="9"/>
      <c r="J79" s="9" t="s">
        <v>2420</v>
      </c>
      <c r="K79" s="10"/>
      <c r="L79" s="36">
        <f t="shared" si="30"/>
        <v>0</v>
      </c>
      <c r="M79" s="36">
        <f t="shared" si="30"/>
        <v>0</v>
      </c>
      <c r="N79" s="9"/>
      <c r="O79" s="9"/>
      <c r="P79" s="37" t="s">
        <v>2421</v>
      </c>
      <c r="Q79" s="68"/>
      <c r="R79" s="36">
        <f>K79/T79</f>
        <v>0</v>
      </c>
      <c r="S79" s="10">
        <f t="shared" si="27"/>
        <v>0</v>
      </c>
      <c r="T79" s="10">
        <f t="shared" si="31"/>
        <v>50</v>
      </c>
      <c r="U79" s="10">
        <v>50</v>
      </c>
      <c r="V79" s="10"/>
      <c r="W79" s="10"/>
      <c r="X79" s="10" t="e">
        <f t="shared" si="28"/>
        <v>#DIV/0!</v>
      </c>
      <c r="Y79" s="10" t="e">
        <f t="shared" si="29"/>
        <v>#DIV/0!</v>
      </c>
      <c r="Z79" s="9"/>
      <c r="AA79" s="6"/>
      <c r="AB79" s="6"/>
      <c r="AC79" s="6"/>
      <c r="AD79" s="9"/>
    </row>
    <row r="80" spans="1:30" ht="47.25" x14ac:dyDescent="0.25">
      <c r="A80" s="4"/>
      <c r="B80" s="5"/>
      <c r="C80" s="6"/>
      <c r="D80" s="37">
        <v>545</v>
      </c>
      <c r="E80" s="5"/>
      <c r="F80" s="9"/>
      <c r="G80" s="6"/>
      <c r="H80" s="37"/>
      <c r="I80" s="9"/>
      <c r="J80" s="9" t="s">
        <v>1356</v>
      </c>
      <c r="K80" s="10"/>
      <c r="L80" s="36">
        <f t="shared" si="30"/>
        <v>0</v>
      </c>
      <c r="M80" s="36">
        <f t="shared" si="30"/>
        <v>0</v>
      </c>
      <c r="N80" s="9"/>
      <c r="O80" s="9"/>
      <c r="P80" s="37"/>
      <c r="Q80" s="68"/>
      <c r="R80" s="36" t="e">
        <f>K80/T80</f>
        <v>#DIV/0!</v>
      </c>
      <c r="S80" s="10" t="e">
        <f t="shared" si="27"/>
        <v>#DIV/0!</v>
      </c>
      <c r="T80" s="10">
        <f t="shared" si="31"/>
        <v>0</v>
      </c>
      <c r="U80" s="10"/>
      <c r="V80" s="10"/>
      <c r="W80" s="10"/>
      <c r="X80" s="10" t="e">
        <f t="shared" si="28"/>
        <v>#DIV/0!</v>
      </c>
      <c r="Y80" s="10" t="e">
        <f t="shared" si="29"/>
        <v>#DIV/0!</v>
      </c>
      <c r="Z80" s="9"/>
      <c r="AA80" s="6"/>
      <c r="AB80" s="6"/>
      <c r="AC80" s="6"/>
      <c r="AD80" s="9"/>
    </row>
    <row r="81" spans="1:30" ht="47.25" x14ac:dyDescent="0.25">
      <c r="A81" s="4"/>
      <c r="B81" s="5"/>
      <c r="C81" s="6"/>
      <c r="D81" s="37">
        <v>545</v>
      </c>
      <c r="E81" s="5"/>
      <c r="F81" s="9"/>
      <c r="G81" s="6"/>
      <c r="H81" s="37"/>
      <c r="I81" s="9"/>
      <c r="J81" s="9" t="s">
        <v>1357</v>
      </c>
      <c r="K81" s="10"/>
      <c r="L81" s="36">
        <f t="shared" si="30"/>
        <v>0</v>
      </c>
      <c r="M81" s="36">
        <f t="shared" si="30"/>
        <v>0</v>
      </c>
      <c r="N81" s="9"/>
      <c r="O81" s="9"/>
      <c r="P81" s="37"/>
      <c r="Q81" s="68"/>
      <c r="R81" s="36" t="e">
        <f>K81/T81</f>
        <v>#DIV/0!</v>
      </c>
      <c r="S81" s="10" t="e">
        <f t="shared" si="27"/>
        <v>#DIV/0!</v>
      </c>
      <c r="T81" s="10">
        <f t="shared" si="31"/>
        <v>0</v>
      </c>
      <c r="U81" s="10"/>
      <c r="V81" s="10"/>
      <c r="W81" s="10"/>
      <c r="X81" s="10" t="e">
        <f t="shared" si="28"/>
        <v>#DIV/0!</v>
      </c>
      <c r="Y81" s="10" t="e">
        <f t="shared" si="29"/>
        <v>#DIV/0!</v>
      </c>
      <c r="Z81" s="9"/>
      <c r="AA81" s="6"/>
      <c r="AB81" s="6"/>
      <c r="AC81" s="6"/>
      <c r="AD81" s="9"/>
    </row>
    <row r="82" spans="1:30" ht="47.25" x14ac:dyDescent="0.25">
      <c r="A82" s="4"/>
      <c r="B82" s="5"/>
      <c r="C82" s="6"/>
      <c r="D82" s="37">
        <v>545</v>
      </c>
      <c r="E82" s="5"/>
      <c r="F82" s="9"/>
      <c r="G82" s="6"/>
      <c r="H82" s="37"/>
      <c r="I82" s="9"/>
      <c r="J82" s="9" t="s">
        <v>1356</v>
      </c>
      <c r="K82" s="10"/>
      <c r="L82" s="36">
        <f t="shared" si="30"/>
        <v>0</v>
      </c>
      <c r="M82" s="36">
        <f t="shared" si="30"/>
        <v>0</v>
      </c>
      <c r="N82" s="9"/>
      <c r="O82" s="9"/>
      <c r="P82" s="37"/>
      <c r="Q82" s="68"/>
      <c r="R82" s="36" t="e">
        <f>K82/T82</f>
        <v>#DIV/0!</v>
      </c>
      <c r="S82" s="10" t="e">
        <f t="shared" si="27"/>
        <v>#DIV/0!</v>
      </c>
      <c r="T82" s="10">
        <f t="shared" si="31"/>
        <v>0</v>
      </c>
      <c r="U82" s="10"/>
      <c r="V82" s="10"/>
      <c r="W82" s="10"/>
      <c r="X82" s="10" t="e">
        <f t="shared" si="28"/>
        <v>#DIV/0!</v>
      </c>
      <c r="Y82" s="10" t="e">
        <f t="shared" si="29"/>
        <v>#DIV/0!</v>
      </c>
      <c r="Z82" s="9"/>
      <c r="AA82" s="6"/>
      <c r="AB82" s="6"/>
      <c r="AC82" s="6"/>
      <c r="AD82" s="9"/>
    </row>
    <row r="83" spans="1:30" ht="47.25" x14ac:dyDescent="0.25">
      <c r="A83" s="4"/>
      <c r="B83" s="5"/>
      <c r="C83" s="6"/>
      <c r="D83" s="37">
        <v>545</v>
      </c>
      <c r="E83" s="5"/>
      <c r="F83" s="9"/>
      <c r="G83" s="6"/>
      <c r="H83" s="37"/>
      <c r="I83" s="9"/>
      <c r="J83" s="9" t="s">
        <v>1356</v>
      </c>
      <c r="K83" s="10"/>
      <c r="L83" s="36">
        <f t="shared" si="30"/>
        <v>0</v>
      </c>
      <c r="M83" s="36">
        <f t="shared" si="30"/>
        <v>0</v>
      </c>
      <c r="N83" s="9"/>
      <c r="O83" s="9"/>
      <c r="P83" s="37"/>
      <c r="Q83" s="68"/>
      <c r="R83" s="36" t="e">
        <f>K83/T83</f>
        <v>#DIV/0!</v>
      </c>
      <c r="S83" s="10" t="e">
        <f t="shared" si="27"/>
        <v>#DIV/0!</v>
      </c>
      <c r="T83" s="10">
        <f t="shared" si="31"/>
        <v>0</v>
      </c>
      <c r="U83" s="10"/>
      <c r="V83" s="10"/>
      <c r="W83" s="10"/>
      <c r="X83" s="10" t="e">
        <f t="shared" si="28"/>
        <v>#DIV/0!</v>
      </c>
      <c r="Y83" s="10" t="e">
        <f t="shared" si="29"/>
        <v>#DIV/0!</v>
      </c>
      <c r="Z83" s="9"/>
      <c r="AA83" s="6"/>
      <c r="AB83" s="6"/>
      <c r="AC83" s="6"/>
      <c r="AD83" s="9"/>
    </row>
    <row r="84" spans="1:30" ht="47.25" x14ac:dyDescent="0.25">
      <c r="A84" s="4"/>
      <c r="B84" s="5"/>
      <c r="C84" s="6"/>
      <c r="D84" s="37">
        <v>545</v>
      </c>
      <c r="E84" s="5"/>
      <c r="F84" s="9"/>
      <c r="G84" s="6"/>
      <c r="H84" s="37"/>
      <c r="I84" s="9"/>
      <c r="J84" s="9" t="s">
        <v>777</v>
      </c>
      <c r="K84" s="10"/>
      <c r="L84" s="36">
        <f t="shared" ref="L84:M91" si="32">K84</f>
        <v>0</v>
      </c>
      <c r="M84" s="36">
        <f t="shared" si="32"/>
        <v>0</v>
      </c>
      <c r="N84" s="9"/>
      <c r="O84" s="9"/>
      <c r="P84" s="37"/>
      <c r="Q84" s="68"/>
      <c r="R84" s="36" t="e">
        <f>K84/T84</f>
        <v>#DIV/0!</v>
      </c>
      <c r="S84" s="10" t="e">
        <f t="shared" si="27"/>
        <v>#DIV/0!</v>
      </c>
      <c r="T84" s="10">
        <f t="shared" si="31"/>
        <v>0</v>
      </c>
      <c r="U84" s="10"/>
      <c r="V84" s="10"/>
      <c r="W84" s="10"/>
      <c r="X84" s="10" t="e">
        <f t="shared" si="28"/>
        <v>#DIV/0!</v>
      </c>
      <c r="Y84" s="10" t="e">
        <f t="shared" si="29"/>
        <v>#DIV/0!</v>
      </c>
      <c r="Z84" s="9"/>
      <c r="AA84" s="6"/>
      <c r="AB84" s="6"/>
      <c r="AC84" s="6"/>
      <c r="AD84" s="9"/>
    </row>
    <row r="85" spans="1:30" ht="47.25" x14ac:dyDescent="0.25">
      <c r="A85" s="4"/>
      <c r="B85" s="5"/>
      <c r="C85" s="6"/>
      <c r="D85" s="37">
        <v>545</v>
      </c>
      <c r="E85" s="5"/>
      <c r="F85" s="9"/>
      <c r="G85" s="6"/>
      <c r="H85" s="37"/>
      <c r="I85" s="9"/>
      <c r="J85" s="9" t="s">
        <v>777</v>
      </c>
      <c r="K85" s="10"/>
      <c r="L85" s="36">
        <f t="shared" si="32"/>
        <v>0</v>
      </c>
      <c r="M85" s="36">
        <f t="shared" si="32"/>
        <v>0</v>
      </c>
      <c r="N85" s="9"/>
      <c r="O85" s="9"/>
      <c r="P85" s="37"/>
      <c r="Q85" s="68"/>
      <c r="R85" s="36" t="e">
        <f>K85/T85</f>
        <v>#DIV/0!</v>
      </c>
      <c r="S85" s="10" t="e">
        <f t="shared" si="27"/>
        <v>#DIV/0!</v>
      </c>
      <c r="T85" s="10">
        <f t="shared" si="31"/>
        <v>0</v>
      </c>
      <c r="U85" s="10"/>
      <c r="V85" s="10"/>
      <c r="W85" s="10"/>
      <c r="X85" s="10" t="e">
        <f t="shared" si="28"/>
        <v>#DIV/0!</v>
      </c>
      <c r="Y85" s="10" t="e">
        <f t="shared" si="29"/>
        <v>#DIV/0!</v>
      </c>
      <c r="Z85" s="9"/>
      <c r="AA85" s="6"/>
      <c r="AB85" s="6"/>
      <c r="AC85" s="6"/>
      <c r="AD85" s="9"/>
    </row>
    <row r="86" spans="1:30" ht="31.5" x14ac:dyDescent="0.25">
      <c r="A86" s="4"/>
      <c r="B86" s="5"/>
      <c r="C86" s="6"/>
      <c r="D86" s="37">
        <v>545</v>
      </c>
      <c r="E86" s="5"/>
      <c r="F86" s="9"/>
      <c r="G86" s="6"/>
      <c r="H86" s="37"/>
      <c r="I86" s="9"/>
      <c r="J86" s="9" t="s">
        <v>2417</v>
      </c>
      <c r="K86" s="10"/>
      <c r="L86" s="36">
        <f t="shared" si="32"/>
        <v>0</v>
      </c>
      <c r="M86" s="36">
        <f t="shared" si="32"/>
        <v>0</v>
      </c>
      <c r="N86" s="9"/>
      <c r="O86" s="9"/>
      <c r="P86" s="37"/>
      <c r="Q86" s="68"/>
      <c r="R86" s="36" t="e">
        <f>K86/T86</f>
        <v>#DIV/0!</v>
      </c>
      <c r="S86" s="10" t="e">
        <f t="shared" si="27"/>
        <v>#DIV/0!</v>
      </c>
      <c r="T86" s="10">
        <f t="shared" si="31"/>
        <v>0</v>
      </c>
      <c r="U86" s="10"/>
      <c r="V86" s="10"/>
      <c r="W86" s="10"/>
      <c r="X86" s="10" t="e">
        <f t="shared" si="28"/>
        <v>#DIV/0!</v>
      </c>
      <c r="Y86" s="10" t="e">
        <f t="shared" si="29"/>
        <v>#DIV/0!</v>
      </c>
      <c r="Z86" s="9"/>
      <c r="AA86" s="6"/>
      <c r="AB86" s="6"/>
      <c r="AC86" s="6"/>
      <c r="AD86" s="9"/>
    </row>
    <row r="87" spans="1:30" ht="31.5" x14ac:dyDescent="0.25">
      <c r="A87" s="4" t="s">
        <v>2544</v>
      </c>
      <c r="B87" s="5" t="s">
        <v>2543</v>
      </c>
      <c r="C87" s="6">
        <v>44670</v>
      </c>
      <c r="D87" s="37">
        <v>545</v>
      </c>
      <c r="E87" s="5"/>
      <c r="F87" s="9"/>
      <c r="G87" s="6"/>
      <c r="H87" s="37"/>
      <c r="I87" s="9"/>
      <c r="J87" s="9" t="s">
        <v>863</v>
      </c>
      <c r="K87" s="10"/>
      <c r="L87" s="36">
        <f t="shared" si="32"/>
        <v>0</v>
      </c>
      <c r="M87" s="36">
        <f t="shared" si="32"/>
        <v>0</v>
      </c>
      <c r="N87" s="9"/>
      <c r="O87" s="9"/>
      <c r="P87" s="37"/>
      <c r="Q87" s="68"/>
      <c r="R87" s="36" t="e">
        <f>K87/T87</f>
        <v>#DIV/0!</v>
      </c>
      <c r="S87" s="10" t="e">
        <f t="shared" si="27"/>
        <v>#DIV/0!</v>
      </c>
      <c r="T87" s="10">
        <f t="shared" si="31"/>
        <v>0</v>
      </c>
      <c r="U87" s="10"/>
      <c r="V87" s="10"/>
      <c r="W87" s="10"/>
      <c r="X87" s="10" t="e">
        <f t="shared" si="28"/>
        <v>#DIV/0!</v>
      </c>
      <c r="Y87" s="10" t="e">
        <f t="shared" si="29"/>
        <v>#DIV/0!</v>
      </c>
      <c r="Z87" s="9"/>
      <c r="AA87" s="6"/>
      <c r="AB87" s="6"/>
      <c r="AC87" s="6"/>
      <c r="AD87" s="9"/>
    </row>
    <row r="88" spans="1:30" ht="47.25" x14ac:dyDescent="0.25">
      <c r="A88" s="4"/>
      <c r="B88" s="5"/>
      <c r="C88" s="6"/>
      <c r="D88" s="37">
        <v>545</v>
      </c>
      <c r="E88" s="5"/>
      <c r="F88" s="9"/>
      <c r="G88" s="6"/>
      <c r="H88" s="37"/>
      <c r="I88" s="9"/>
      <c r="J88" s="9" t="s">
        <v>2502</v>
      </c>
      <c r="K88" s="10"/>
      <c r="L88" s="36">
        <f t="shared" si="32"/>
        <v>0</v>
      </c>
      <c r="M88" s="36">
        <f t="shared" si="32"/>
        <v>0</v>
      </c>
      <c r="N88" s="9"/>
      <c r="O88" s="9"/>
      <c r="P88" s="37"/>
      <c r="Q88" s="68"/>
      <c r="R88" s="36" t="e">
        <f>K88/T88</f>
        <v>#DIV/0!</v>
      </c>
      <c r="S88" s="10" t="e">
        <f t="shared" si="27"/>
        <v>#DIV/0!</v>
      </c>
      <c r="T88" s="10">
        <f t="shared" si="31"/>
        <v>0</v>
      </c>
      <c r="U88" s="10"/>
      <c r="V88" s="10"/>
      <c r="W88" s="10"/>
      <c r="X88" s="10" t="e">
        <f t="shared" si="28"/>
        <v>#DIV/0!</v>
      </c>
      <c r="Y88" s="10" t="e">
        <f t="shared" si="29"/>
        <v>#DIV/0!</v>
      </c>
      <c r="Z88" s="9"/>
      <c r="AA88" s="6"/>
      <c r="AB88" s="6"/>
      <c r="AC88" s="6"/>
      <c r="AD88" s="9"/>
    </row>
    <row r="89" spans="1:30" x14ac:dyDescent="0.25">
      <c r="A89" s="4"/>
      <c r="B89" s="5"/>
      <c r="C89" s="6"/>
      <c r="D89" s="37">
        <v>545</v>
      </c>
      <c r="E89" s="5"/>
      <c r="F89" s="9"/>
      <c r="G89" s="6"/>
      <c r="H89" s="37"/>
      <c r="I89" s="9"/>
      <c r="J89" s="9" t="s">
        <v>1548</v>
      </c>
      <c r="K89" s="10"/>
      <c r="L89" s="36">
        <f t="shared" si="32"/>
        <v>0</v>
      </c>
      <c r="M89" s="36">
        <f t="shared" si="32"/>
        <v>0</v>
      </c>
      <c r="N89" s="9"/>
      <c r="O89" s="9"/>
      <c r="P89" s="37"/>
      <c r="Q89" s="68"/>
      <c r="R89" s="36" t="e">
        <f>K89/T89</f>
        <v>#DIV/0!</v>
      </c>
      <c r="S89" s="10" t="e">
        <f t="shared" si="27"/>
        <v>#DIV/0!</v>
      </c>
      <c r="T89" s="10">
        <f t="shared" si="31"/>
        <v>0</v>
      </c>
      <c r="U89" s="10"/>
      <c r="V89" s="10"/>
      <c r="W89" s="10"/>
      <c r="X89" s="10" t="e">
        <f t="shared" si="28"/>
        <v>#DIV/0!</v>
      </c>
      <c r="Y89" s="10" t="e">
        <f t="shared" si="29"/>
        <v>#DIV/0!</v>
      </c>
      <c r="Z89" s="9"/>
      <c r="AA89" s="6"/>
      <c r="AB89" s="6"/>
      <c r="AC89" s="6"/>
      <c r="AD89" s="9"/>
    </row>
    <row r="90" spans="1:30" ht="47.25" x14ac:dyDescent="0.25">
      <c r="A90" s="4"/>
      <c r="B90" s="5"/>
      <c r="C90" s="6"/>
      <c r="D90" s="37">
        <v>545</v>
      </c>
      <c r="E90" s="5"/>
      <c r="F90" s="9"/>
      <c r="G90" s="6"/>
      <c r="H90" s="37"/>
      <c r="I90" s="9"/>
      <c r="J90" s="9" t="s">
        <v>756</v>
      </c>
      <c r="K90" s="10"/>
      <c r="L90" s="36">
        <f t="shared" si="32"/>
        <v>0</v>
      </c>
      <c r="M90" s="36">
        <f t="shared" si="32"/>
        <v>0</v>
      </c>
      <c r="N90" s="9"/>
      <c r="O90" s="9"/>
      <c r="P90" s="37"/>
      <c r="Q90" s="68"/>
      <c r="R90" s="36" t="e">
        <f>K90/T90</f>
        <v>#DIV/0!</v>
      </c>
      <c r="S90" s="10" t="e">
        <f t="shared" si="27"/>
        <v>#DIV/0!</v>
      </c>
      <c r="T90" s="10">
        <f t="shared" si="31"/>
        <v>0</v>
      </c>
      <c r="U90" s="10"/>
      <c r="V90" s="10"/>
      <c r="W90" s="10"/>
      <c r="X90" s="10" t="e">
        <f t="shared" si="28"/>
        <v>#DIV/0!</v>
      </c>
      <c r="Y90" s="10" t="e">
        <f t="shared" si="29"/>
        <v>#DIV/0!</v>
      </c>
      <c r="Z90" s="9"/>
      <c r="AA90" s="6"/>
      <c r="AB90" s="6"/>
      <c r="AC90" s="6"/>
      <c r="AD90" s="9"/>
    </row>
    <row r="91" spans="1:30" ht="78.75" x14ac:dyDescent="0.25">
      <c r="A91" s="4"/>
      <c r="B91" s="5"/>
      <c r="C91" s="6"/>
      <c r="D91" s="37">
        <v>545</v>
      </c>
      <c r="E91" s="5"/>
      <c r="F91" s="9"/>
      <c r="G91" s="6"/>
      <c r="H91" s="37"/>
      <c r="I91" s="9"/>
      <c r="J91" s="9" t="s">
        <v>2555</v>
      </c>
      <c r="K91" s="10"/>
      <c r="L91" s="36">
        <f t="shared" si="32"/>
        <v>0</v>
      </c>
      <c r="M91" s="36">
        <f t="shared" si="32"/>
        <v>0</v>
      </c>
      <c r="N91" s="9"/>
      <c r="O91" s="9"/>
      <c r="P91" s="37"/>
      <c r="Q91" s="68"/>
      <c r="R91" s="36" t="e">
        <f>K91/T91</f>
        <v>#DIV/0!</v>
      </c>
      <c r="S91" s="10" t="e">
        <f t="shared" si="27"/>
        <v>#DIV/0!</v>
      </c>
      <c r="T91" s="10">
        <f t="shared" si="31"/>
        <v>0</v>
      </c>
      <c r="U91" s="10"/>
      <c r="V91" s="10"/>
      <c r="W91" s="10"/>
      <c r="X91" s="10" t="e">
        <f t="shared" si="28"/>
        <v>#DIV/0!</v>
      </c>
      <c r="Y91" s="10" t="e">
        <f t="shared" si="29"/>
        <v>#DIV/0!</v>
      </c>
      <c r="Z91" s="9"/>
      <c r="AA91" s="6"/>
      <c r="AB91" s="6"/>
      <c r="AC91" s="6"/>
      <c r="AD91" s="9"/>
    </row>
    <row r="92" spans="1:30" x14ac:dyDescent="0.25">
      <c r="B92" s="79"/>
      <c r="K92" s="30"/>
      <c r="L92" s="30">
        <f>SUBTOTAL(9,L3:L91)</f>
        <v>13268625248.799999</v>
      </c>
      <c r="M92" s="30">
        <f>SUBTOTAL(9,M3:M91)</f>
        <v>13268625248.799999</v>
      </c>
      <c r="Q92" s="80"/>
      <c r="S92" s="10">
        <f t="shared" ref="S92" si="33">R92*Q92</f>
        <v>0</v>
      </c>
      <c r="X92" s="10" t="e">
        <f t="shared" ref="X92" si="34">T92/Q92</f>
        <v>#DIV/0!</v>
      </c>
      <c r="Y92" s="10" t="e">
        <f t="shared" ref="Y92" si="35">_xlfn.CEILING.MATH(X92)</f>
        <v>#DIV/0!</v>
      </c>
      <c r="Z92" s="29"/>
    </row>
  </sheetData>
  <autoFilter ref="A1:AD91">
    <filterColumn colId="19" showButton="0"/>
    <filterColumn colId="20" showButton="0"/>
    <filterColumn colId="21" showButton="0"/>
    <filterColumn colId="22" showButton="0"/>
    <filterColumn colId="23" showButton="0"/>
    <filterColumn colId="26" showButton="0"/>
    <filterColumn colId="27" showButton="0"/>
  </autoFilter>
  <mergeCells count="23">
    <mergeCell ref="R1:R2"/>
    <mergeCell ref="S1:S2"/>
    <mergeCell ref="T1:Y1"/>
    <mergeCell ref="AA1:AC1"/>
    <mergeCell ref="AD1:AD2"/>
    <mergeCell ref="Z1:Z2"/>
    <mergeCell ref="N1:N2"/>
    <mergeCell ref="O1:O2"/>
    <mergeCell ref="P1:P2"/>
    <mergeCell ref="Q1:Q2"/>
    <mergeCell ref="K1:K2"/>
    <mergeCell ref="L1:L2"/>
    <mergeCell ref="M1:M2"/>
    <mergeCell ref="D1:D2"/>
    <mergeCell ref="E1:E2"/>
    <mergeCell ref="F1:F2"/>
    <mergeCell ref="G1:G2"/>
    <mergeCell ref="H1:H2"/>
    <mergeCell ref="I1:I2"/>
    <mergeCell ref="J1:J2"/>
    <mergeCell ref="A1:A2"/>
    <mergeCell ref="B1:B2"/>
    <mergeCell ref="C1:C2"/>
  </mergeCells>
  <hyperlinks>
    <hyperlink ref="F3" r:id="rId1"/>
    <hyperlink ref="F4" r:id="rId2"/>
    <hyperlink ref="F5" r:id="rId3"/>
    <hyperlink ref="F6" r:id="rId4"/>
    <hyperlink ref="F7" r:id="rId5"/>
    <hyperlink ref="F8" r:id="rId6"/>
    <hyperlink ref="F10" r:id="rId7"/>
    <hyperlink ref="F11" r:id="rId8"/>
    <hyperlink ref="F12" r:id="rId9"/>
    <hyperlink ref="F13" r:id="rId10"/>
    <hyperlink ref="F14" r:id="rId11"/>
    <hyperlink ref="F15" r:id="rId12"/>
    <hyperlink ref="F17" r:id="rId13"/>
    <hyperlink ref="F18" r:id="rId14"/>
    <hyperlink ref="F19" r:id="rId15"/>
    <hyperlink ref="F39" r:id="rId16"/>
    <hyperlink ref="F40" r:id="rId17"/>
    <hyperlink ref="F41" r:id="rId18"/>
    <hyperlink ref="F42" r:id="rId19"/>
    <hyperlink ref="F43" r:id="rId20"/>
    <hyperlink ref="F21" r:id="rId21"/>
    <hyperlink ref="F22" r:id="rId22"/>
    <hyperlink ref="F23" r:id="rId23"/>
    <hyperlink ref="F24" r:id="rId24"/>
    <hyperlink ref="F63" r:id="rId25"/>
    <hyperlink ref="F65" r:id="rId26"/>
    <hyperlink ref="F67" r:id="rId27"/>
    <hyperlink ref="F70" r:id="rId28"/>
    <hyperlink ref="F61" r:id="rId29"/>
    <hyperlink ref="F62" r:id="rId30"/>
    <hyperlink ref="F64" r:id="rId31"/>
    <hyperlink ref="F66" r:id="rId32"/>
    <hyperlink ref="F68" r:id="rId33"/>
    <hyperlink ref="F59" r:id="rId34"/>
    <hyperlink ref="F60" r:id="rId35"/>
    <hyperlink ref="F69" r:id="rId36"/>
    <hyperlink ref="F25" r:id="rId37"/>
    <hyperlink ref="F26" r:id="rId38"/>
    <hyperlink ref="F27" r:id="rId39"/>
    <hyperlink ref="F28" r:id="rId40"/>
    <hyperlink ref="F29" r:id="rId41"/>
    <hyperlink ref="F30" r:id="rId42"/>
    <hyperlink ref="F31" r:id="rId43"/>
    <hyperlink ref="F32" r:id="rId44"/>
    <hyperlink ref="F33" r:id="rId45"/>
    <hyperlink ref="F34" r:id="rId46"/>
    <hyperlink ref="F35" r:id="rId47"/>
    <hyperlink ref="F36" r:id="rId48"/>
    <hyperlink ref="F37" r:id="rId49"/>
    <hyperlink ref="F38" r:id="rId50"/>
    <hyperlink ref="F50" r:id="rId5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60" zoomScaleNormal="100" workbookViewId="0">
      <selection sqref="A1:XFD1048576"/>
    </sheetView>
  </sheetViews>
  <sheetFormatPr defaultRowHeight="15.75" x14ac:dyDescent="0.25"/>
  <cols>
    <col min="1" max="1" width="39.42578125" style="27" customWidth="1"/>
    <col min="2" max="2" width="26.7109375" style="3" customWidth="1"/>
    <col min="3" max="3" width="13" style="16" customWidth="1"/>
    <col min="4" max="4" width="18.5703125" style="3" customWidth="1"/>
    <col min="5" max="5" width="31.140625" style="28" customWidth="1"/>
    <col min="6" max="6" width="27.42578125" style="29" customWidth="1"/>
    <col min="7" max="7" width="13.85546875" style="16" customWidth="1"/>
    <col min="8" max="8" width="32.85546875" style="3" customWidth="1"/>
    <col min="9" max="9" width="22.140625" style="29" customWidth="1"/>
    <col min="10" max="10" width="30.85546875" style="29" customWidth="1"/>
    <col min="11" max="11" width="19.85546875" style="3" customWidth="1"/>
    <col min="12" max="13" width="20.140625" style="3" customWidth="1"/>
    <col min="14" max="14" width="17.28515625" style="29" customWidth="1"/>
    <col min="15" max="15" width="33.28515625" style="29" customWidth="1"/>
    <col min="16" max="16" width="9.140625" style="3"/>
    <col min="17" max="17" width="24.140625" style="29" customWidth="1"/>
    <col min="18" max="19" width="14.28515625" style="3" customWidth="1"/>
    <col min="20" max="20" width="18.5703125" style="3" customWidth="1"/>
    <col min="21" max="21" width="17.140625" style="3" customWidth="1"/>
    <col min="22" max="22" width="16.28515625" style="3" customWidth="1"/>
    <col min="23" max="25" width="17.5703125" style="30" customWidth="1"/>
    <col min="26" max="26" width="17.5703125" style="3" customWidth="1"/>
    <col min="27" max="27" width="16.140625" style="16" customWidth="1"/>
    <col min="28" max="28" width="15.140625" style="16" customWidth="1"/>
    <col min="29" max="29" width="13.28515625" style="16" customWidth="1"/>
    <col min="30" max="30" width="16.7109375" style="29" customWidth="1"/>
    <col min="31" max="16384" width="9.140625" style="3"/>
  </cols>
  <sheetData>
    <row r="1" spans="1:30" ht="35.25" customHeight="1" x14ac:dyDescent="0.25">
      <c r="A1" s="39" t="s">
        <v>0</v>
      </c>
      <c r="B1" s="40" t="s">
        <v>14</v>
      </c>
      <c r="C1" s="41" t="s">
        <v>1</v>
      </c>
      <c r="D1" s="42" t="s">
        <v>51</v>
      </c>
      <c r="E1" s="43" t="s">
        <v>2</v>
      </c>
      <c r="F1" s="38" t="s">
        <v>6</v>
      </c>
      <c r="G1" s="41" t="s">
        <v>3</v>
      </c>
      <c r="H1" s="38" t="s">
        <v>4</v>
      </c>
      <c r="I1" s="38" t="s">
        <v>5</v>
      </c>
      <c r="J1" s="38" t="s">
        <v>7</v>
      </c>
      <c r="K1" s="47" t="s">
        <v>15</v>
      </c>
      <c r="L1" s="47" t="s">
        <v>16</v>
      </c>
      <c r="M1" s="47" t="s">
        <v>167</v>
      </c>
      <c r="N1" s="48" t="s">
        <v>17</v>
      </c>
      <c r="O1" s="48" t="s">
        <v>2500</v>
      </c>
      <c r="P1" s="46" t="s">
        <v>18</v>
      </c>
      <c r="Q1" s="54" t="s">
        <v>2466</v>
      </c>
      <c r="R1" s="46" t="s">
        <v>8</v>
      </c>
      <c r="S1" s="52" t="s">
        <v>2465</v>
      </c>
      <c r="T1" s="49" t="s">
        <v>19</v>
      </c>
      <c r="U1" s="50"/>
      <c r="V1" s="50"/>
      <c r="W1" s="50"/>
      <c r="X1" s="50"/>
      <c r="Y1" s="51"/>
      <c r="Z1" s="46" t="s">
        <v>233</v>
      </c>
      <c r="AA1" s="41" t="s">
        <v>21</v>
      </c>
      <c r="AB1" s="41"/>
      <c r="AC1" s="41"/>
      <c r="AD1" s="48" t="s">
        <v>65</v>
      </c>
    </row>
    <row r="2" spans="1:30" ht="77.25" customHeight="1" x14ac:dyDescent="0.25">
      <c r="A2" s="39"/>
      <c r="B2" s="40"/>
      <c r="C2" s="41"/>
      <c r="D2" s="42"/>
      <c r="E2" s="43"/>
      <c r="F2" s="38"/>
      <c r="G2" s="41"/>
      <c r="H2" s="38"/>
      <c r="I2" s="38"/>
      <c r="J2" s="38"/>
      <c r="K2" s="47"/>
      <c r="L2" s="47"/>
      <c r="M2" s="47"/>
      <c r="N2" s="48"/>
      <c r="O2" s="48"/>
      <c r="P2" s="46"/>
      <c r="Q2" s="55"/>
      <c r="R2" s="46"/>
      <c r="S2" s="53"/>
      <c r="T2" s="36" t="s">
        <v>20</v>
      </c>
      <c r="U2" s="36" t="s">
        <v>11</v>
      </c>
      <c r="V2" s="36" t="s">
        <v>12</v>
      </c>
      <c r="W2" s="36" t="s">
        <v>13</v>
      </c>
      <c r="X2" s="36" t="s">
        <v>2462</v>
      </c>
      <c r="Y2" s="36" t="s">
        <v>2423</v>
      </c>
      <c r="Z2" s="46"/>
      <c r="AA2" s="33" t="s">
        <v>11</v>
      </c>
      <c r="AB2" s="33" t="s">
        <v>12</v>
      </c>
      <c r="AC2" s="33" t="s">
        <v>13</v>
      </c>
      <c r="AD2" s="48"/>
    </row>
    <row r="3" spans="1:30" ht="47.25" x14ac:dyDescent="0.25">
      <c r="A3" s="22" t="s">
        <v>1384</v>
      </c>
      <c r="B3" s="23" t="s">
        <v>1405</v>
      </c>
      <c r="C3" s="21">
        <v>44610</v>
      </c>
      <c r="D3" s="20" t="s">
        <v>1306</v>
      </c>
      <c r="E3" s="23" t="s">
        <v>1492</v>
      </c>
      <c r="F3" s="35" t="s">
        <v>1492</v>
      </c>
      <c r="G3" s="21" t="s">
        <v>1492</v>
      </c>
      <c r="H3" s="20" t="s">
        <v>1492</v>
      </c>
      <c r="I3" s="35" t="s">
        <v>1492</v>
      </c>
      <c r="J3" s="35" t="s">
        <v>1305</v>
      </c>
      <c r="K3" s="24"/>
      <c r="L3" s="36"/>
      <c r="M3" s="36"/>
      <c r="N3" s="36"/>
      <c r="O3" s="36"/>
      <c r="P3" s="24"/>
      <c r="Q3" s="77"/>
      <c r="R3" s="36"/>
      <c r="S3" s="10">
        <f t="shared" ref="S3:S13" si="0">R3*Q3</f>
        <v>0</v>
      </c>
      <c r="T3" s="24">
        <v>1067200</v>
      </c>
      <c r="U3" s="24">
        <v>1067200</v>
      </c>
      <c r="V3" s="24"/>
      <c r="W3" s="24"/>
      <c r="X3" s="10" t="e">
        <f t="shared" ref="X3:X13" si="1">T3/Q3</f>
        <v>#DIV/0!</v>
      </c>
      <c r="Y3" s="10" t="e">
        <f t="shared" ref="Y3:Y13" si="2">_xlfn.CEILING.MATH(X3)</f>
        <v>#DIV/0!</v>
      </c>
      <c r="Z3" s="36" t="s">
        <v>1493</v>
      </c>
      <c r="AA3" s="21">
        <v>44671</v>
      </c>
      <c r="AB3" s="21"/>
      <c r="AC3" s="21"/>
      <c r="AD3" s="20"/>
    </row>
    <row r="4" spans="1:30" ht="409.5" x14ac:dyDescent="0.25">
      <c r="A4" s="4" t="s">
        <v>1379</v>
      </c>
      <c r="B4" s="5" t="s">
        <v>1404</v>
      </c>
      <c r="C4" s="6">
        <v>44610</v>
      </c>
      <c r="D4" s="37" t="s">
        <v>1306</v>
      </c>
      <c r="E4" s="5"/>
      <c r="F4" s="9"/>
      <c r="G4" s="6">
        <v>44634</v>
      </c>
      <c r="H4" s="37" t="s">
        <v>1730</v>
      </c>
      <c r="I4" s="9" t="s">
        <v>72</v>
      </c>
      <c r="J4" s="9" t="s">
        <v>1214</v>
      </c>
      <c r="K4" s="10">
        <v>214902835</v>
      </c>
      <c r="L4" s="36">
        <f>K4</f>
        <v>214902835</v>
      </c>
      <c r="M4" s="36">
        <f>L4</f>
        <v>214902835</v>
      </c>
      <c r="N4" s="9" t="s">
        <v>1728</v>
      </c>
      <c r="O4" s="9" t="s">
        <v>643</v>
      </c>
      <c r="P4" s="37" t="s">
        <v>50</v>
      </c>
      <c r="Q4" s="68"/>
      <c r="R4" s="36">
        <f>K4/T4</f>
        <v>40.549999999999997</v>
      </c>
      <c r="S4" s="10">
        <f t="shared" si="0"/>
        <v>0</v>
      </c>
      <c r="T4" s="10">
        <f t="shared" ref="T4:T13" si="3">U4+V4+W4</f>
        <v>5299700</v>
      </c>
      <c r="U4" s="10">
        <v>5299700</v>
      </c>
      <c r="V4" s="10"/>
      <c r="W4" s="10"/>
      <c r="X4" s="10" t="e">
        <f t="shared" si="1"/>
        <v>#DIV/0!</v>
      </c>
      <c r="Y4" s="10" t="e">
        <f t="shared" si="2"/>
        <v>#DIV/0!</v>
      </c>
      <c r="Z4" s="9" t="s">
        <v>1727</v>
      </c>
      <c r="AA4" s="6">
        <v>44696</v>
      </c>
      <c r="AB4" s="6"/>
      <c r="AC4" s="6"/>
      <c r="AD4" s="9" t="s">
        <v>1489</v>
      </c>
    </row>
    <row r="5" spans="1:30" ht="409.5" x14ac:dyDescent="0.25">
      <c r="A5" s="22" t="s">
        <v>1382</v>
      </c>
      <c r="B5" s="23" t="s">
        <v>1403</v>
      </c>
      <c r="C5" s="21">
        <v>44610</v>
      </c>
      <c r="D5" s="20" t="s">
        <v>1306</v>
      </c>
      <c r="E5" s="23" t="s">
        <v>1492</v>
      </c>
      <c r="F5" s="35" t="s">
        <v>1492</v>
      </c>
      <c r="G5" s="21" t="s">
        <v>1492</v>
      </c>
      <c r="H5" s="20" t="s">
        <v>1492</v>
      </c>
      <c r="I5" s="35" t="s">
        <v>1492</v>
      </c>
      <c r="J5" s="35" t="s">
        <v>1305</v>
      </c>
      <c r="K5" s="24"/>
      <c r="L5" s="36"/>
      <c r="M5" s="36"/>
      <c r="N5" s="35"/>
      <c r="O5" s="35"/>
      <c r="P5" s="20"/>
      <c r="Q5" s="77"/>
      <c r="R5" s="36"/>
      <c r="S5" s="10">
        <f t="shared" si="0"/>
        <v>0</v>
      </c>
      <c r="T5" s="24">
        <f t="shared" si="3"/>
        <v>1323160</v>
      </c>
      <c r="U5" s="24">
        <v>1323160</v>
      </c>
      <c r="V5" s="24"/>
      <c r="W5" s="24"/>
      <c r="X5" s="10" t="e">
        <f t="shared" si="1"/>
        <v>#DIV/0!</v>
      </c>
      <c r="Y5" s="10" t="e">
        <f t="shared" si="2"/>
        <v>#DIV/0!</v>
      </c>
      <c r="Z5" s="35" t="s">
        <v>1494</v>
      </c>
      <c r="AA5" s="21">
        <v>44671</v>
      </c>
      <c r="AB5" s="21"/>
      <c r="AC5" s="21"/>
      <c r="AD5" s="24"/>
    </row>
    <row r="6" spans="1:30" ht="31.5" x14ac:dyDescent="0.25">
      <c r="A6" s="22" t="s">
        <v>1387</v>
      </c>
      <c r="B6" s="23" t="s">
        <v>1400</v>
      </c>
      <c r="C6" s="21">
        <v>44610</v>
      </c>
      <c r="D6" s="20" t="s">
        <v>1306</v>
      </c>
      <c r="E6" s="23" t="s">
        <v>1492</v>
      </c>
      <c r="F6" s="35" t="s">
        <v>1492</v>
      </c>
      <c r="G6" s="21" t="s">
        <v>1492</v>
      </c>
      <c r="H6" s="20" t="s">
        <v>1492</v>
      </c>
      <c r="I6" s="35" t="s">
        <v>1492</v>
      </c>
      <c r="J6" s="35" t="s">
        <v>1305</v>
      </c>
      <c r="K6" s="24"/>
      <c r="L6" s="36">
        <f t="shared" ref="L6:M13" si="4">K6</f>
        <v>0</v>
      </c>
      <c r="M6" s="36">
        <f t="shared" si="4"/>
        <v>0</v>
      </c>
      <c r="N6" s="35"/>
      <c r="O6" s="35"/>
      <c r="P6" s="20"/>
      <c r="Q6" s="77"/>
      <c r="R6" s="36" t="e">
        <f>K6/T6</f>
        <v>#DIV/0!</v>
      </c>
      <c r="S6" s="10" t="e">
        <f t="shared" si="0"/>
        <v>#DIV/0!</v>
      </c>
      <c r="T6" s="24">
        <f t="shared" si="3"/>
        <v>0</v>
      </c>
      <c r="U6" s="24"/>
      <c r="V6" s="24"/>
      <c r="W6" s="24"/>
      <c r="X6" s="10" t="e">
        <f t="shared" si="1"/>
        <v>#DIV/0!</v>
      </c>
      <c r="Y6" s="10" t="e">
        <f t="shared" si="2"/>
        <v>#DIV/0!</v>
      </c>
      <c r="Z6" s="35"/>
      <c r="AA6" s="21"/>
      <c r="AB6" s="21"/>
      <c r="AC6" s="21"/>
      <c r="AD6" s="35"/>
    </row>
    <row r="7" spans="1:30" ht="31.5" x14ac:dyDescent="0.25">
      <c r="A7" s="22" t="s">
        <v>1385</v>
      </c>
      <c r="B7" s="23" t="s">
        <v>1399</v>
      </c>
      <c r="C7" s="21">
        <v>44610</v>
      </c>
      <c r="D7" s="20" t="s">
        <v>1306</v>
      </c>
      <c r="E7" s="23" t="s">
        <v>1492</v>
      </c>
      <c r="F7" s="35" t="s">
        <v>1492</v>
      </c>
      <c r="G7" s="21" t="s">
        <v>1492</v>
      </c>
      <c r="H7" s="20" t="s">
        <v>1492</v>
      </c>
      <c r="I7" s="35" t="s">
        <v>1492</v>
      </c>
      <c r="J7" s="35" t="s">
        <v>1305</v>
      </c>
      <c r="K7" s="24"/>
      <c r="L7" s="36">
        <f t="shared" si="4"/>
        <v>0</v>
      </c>
      <c r="M7" s="36">
        <f t="shared" si="4"/>
        <v>0</v>
      </c>
      <c r="N7" s="35"/>
      <c r="O7" s="35"/>
      <c r="P7" s="20"/>
      <c r="Q7" s="77"/>
      <c r="R7" s="36" t="e">
        <f>K7/T7</f>
        <v>#DIV/0!</v>
      </c>
      <c r="S7" s="10" t="e">
        <f t="shared" si="0"/>
        <v>#DIV/0!</v>
      </c>
      <c r="T7" s="24">
        <f t="shared" si="3"/>
        <v>0</v>
      </c>
      <c r="U7" s="24"/>
      <c r="V7" s="24"/>
      <c r="W7" s="24"/>
      <c r="X7" s="10" t="e">
        <f t="shared" si="1"/>
        <v>#DIV/0!</v>
      </c>
      <c r="Y7" s="10" t="e">
        <f t="shared" si="2"/>
        <v>#DIV/0!</v>
      </c>
      <c r="Z7" s="35"/>
      <c r="AA7" s="21"/>
      <c r="AB7" s="21"/>
      <c r="AC7" s="21"/>
      <c r="AD7" s="35"/>
    </row>
    <row r="8" spans="1:30" ht="409.5" x14ac:dyDescent="0.25">
      <c r="A8" s="4" t="s">
        <v>1381</v>
      </c>
      <c r="B8" s="5" t="s">
        <v>1398</v>
      </c>
      <c r="C8" s="6">
        <v>44610</v>
      </c>
      <c r="D8" s="37" t="s">
        <v>1306</v>
      </c>
      <c r="E8" s="5"/>
      <c r="F8" s="9"/>
      <c r="G8" s="6">
        <v>44634</v>
      </c>
      <c r="H8" s="5" t="s">
        <v>1731</v>
      </c>
      <c r="I8" s="9" t="s">
        <v>72</v>
      </c>
      <c r="J8" s="9" t="s">
        <v>1214</v>
      </c>
      <c r="K8" s="10">
        <v>275772440</v>
      </c>
      <c r="L8" s="36">
        <f t="shared" si="4"/>
        <v>275772440</v>
      </c>
      <c r="M8" s="36">
        <f t="shared" si="4"/>
        <v>275772440</v>
      </c>
      <c r="N8" s="9" t="s">
        <v>1728</v>
      </c>
      <c r="O8" s="9" t="s">
        <v>643</v>
      </c>
      <c r="P8" s="37" t="s">
        <v>50</v>
      </c>
      <c r="Q8" s="68"/>
      <c r="R8" s="36">
        <f>K8/T8</f>
        <v>40.549999999999997</v>
      </c>
      <c r="S8" s="10">
        <f t="shared" si="0"/>
        <v>0</v>
      </c>
      <c r="T8" s="10">
        <f t="shared" si="3"/>
        <v>6800800</v>
      </c>
      <c r="U8" s="10">
        <v>6800800</v>
      </c>
      <c r="V8" s="10"/>
      <c r="W8" s="10"/>
      <c r="X8" s="10" t="e">
        <f t="shared" si="1"/>
        <v>#DIV/0!</v>
      </c>
      <c r="Y8" s="10" t="e">
        <f t="shared" si="2"/>
        <v>#DIV/0!</v>
      </c>
      <c r="Z8" s="9" t="s">
        <v>1729</v>
      </c>
      <c r="AA8" s="6">
        <v>44696</v>
      </c>
      <c r="AB8" s="6"/>
      <c r="AC8" s="6"/>
      <c r="AD8" s="9" t="s">
        <v>1489</v>
      </c>
    </row>
    <row r="9" spans="1:30" ht="31.5" x14ac:dyDescent="0.25">
      <c r="A9" s="22" t="s">
        <v>1388</v>
      </c>
      <c r="B9" s="23" t="s">
        <v>1397</v>
      </c>
      <c r="C9" s="21">
        <v>44610</v>
      </c>
      <c r="D9" s="20" t="s">
        <v>1306</v>
      </c>
      <c r="E9" s="23" t="s">
        <v>1492</v>
      </c>
      <c r="F9" s="35" t="s">
        <v>1492</v>
      </c>
      <c r="G9" s="21" t="s">
        <v>1492</v>
      </c>
      <c r="H9" s="20" t="s">
        <v>1492</v>
      </c>
      <c r="I9" s="35" t="s">
        <v>1492</v>
      </c>
      <c r="J9" s="35" t="s">
        <v>1305</v>
      </c>
      <c r="K9" s="24"/>
      <c r="L9" s="36">
        <f t="shared" si="4"/>
        <v>0</v>
      </c>
      <c r="M9" s="36">
        <f t="shared" si="4"/>
        <v>0</v>
      </c>
      <c r="N9" s="35"/>
      <c r="O9" s="35"/>
      <c r="P9" s="20"/>
      <c r="Q9" s="77"/>
      <c r="R9" s="36" t="e">
        <f>K9/T9</f>
        <v>#DIV/0!</v>
      </c>
      <c r="S9" s="10" t="e">
        <f t="shared" si="0"/>
        <v>#DIV/0!</v>
      </c>
      <c r="T9" s="24">
        <f t="shared" si="3"/>
        <v>0</v>
      </c>
      <c r="U9" s="24"/>
      <c r="V9" s="24"/>
      <c r="W9" s="24"/>
      <c r="X9" s="10" t="e">
        <f t="shared" si="1"/>
        <v>#DIV/0!</v>
      </c>
      <c r="Y9" s="10" t="e">
        <f t="shared" si="2"/>
        <v>#DIV/0!</v>
      </c>
      <c r="Z9" s="35"/>
      <c r="AA9" s="21"/>
      <c r="AB9" s="21"/>
      <c r="AC9" s="21"/>
      <c r="AD9" s="35"/>
    </row>
    <row r="10" spans="1:30" ht="409.5" x14ac:dyDescent="0.25">
      <c r="A10" s="4" t="s">
        <v>1383</v>
      </c>
      <c r="B10" s="5" t="s">
        <v>1396</v>
      </c>
      <c r="C10" s="6">
        <v>44610</v>
      </c>
      <c r="D10" s="37" t="s">
        <v>1306</v>
      </c>
      <c r="E10" s="5"/>
      <c r="F10" s="9"/>
      <c r="G10" s="6">
        <v>44634</v>
      </c>
      <c r="H10" s="37" t="s">
        <v>1732</v>
      </c>
      <c r="I10" s="9" t="s">
        <v>72</v>
      </c>
      <c r="J10" s="9" t="s">
        <v>1214</v>
      </c>
      <c r="K10" s="10">
        <v>202774330</v>
      </c>
      <c r="L10" s="36">
        <f t="shared" si="4"/>
        <v>202774330</v>
      </c>
      <c r="M10" s="36">
        <f t="shared" si="4"/>
        <v>202774330</v>
      </c>
      <c r="N10" s="9" t="s">
        <v>1728</v>
      </c>
      <c r="O10" s="9" t="s">
        <v>643</v>
      </c>
      <c r="P10" s="37" t="s">
        <v>50</v>
      </c>
      <c r="Q10" s="68"/>
      <c r="R10" s="36">
        <f>K10/T10</f>
        <v>40.549999999999997</v>
      </c>
      <c r="S10" s="10">
        <f t="shared" si="0"/>
        <v>0</v>
      </c>
      <c r="T10" s="10">
        <f t="shared" si="3"/>
        <v>5000600</v>
      </c>
      <c r="U10" s="10">
        <v>5000600</v>
      </c>
      <c r="V10" s="10"/>
      <c r="W10" s="10"/>
      <c r="X10" s="10" t="e">
        <f t="shared" si="1"/>
        <v>#DIV/0!</v>
      </c>
      <c r="Y10" s="10" t="e">
        <f t="shared" si="2"/>
        <v>#DIV/0!</v>
      </c>
      <c r="Z10" s="9" t="s">
        <v>1735</v>
      </c>
      <c r="AA10" s="6">
        <v>44696</v>
      </c>
      <c r="AB10" s="6"/>
      <c r="AC10" s="6"/>
      <c r="AD10" s="9" t="s">
        <v>1489</v>
      </c>
    </row>
    <row r="11" spans="1:30" ht="31.5" x14ac:dyDescent="0.25">
      <c r="A11" s="22" t="s">
        <v>1389</v>
      </c>
      <c r="B11" s="23" t="s">
        <v>1395</v>
      </c>
      <c r="C11" s="21">
        <v>44610</v>
      </c>
      <c r="D11" s="20" t="s">
        <v>1306</v>
      </c>
      <c r="E11" s="23" t="s">
        <v>1492</v>
      </c>
      <c r="F11" s="35" t="s">
        <v>1492</v>
      </c>
      <c r="G11" s="21" t="s">
        <v>1492</v>
      </c>
      <c r="H11" s="20" t="s">
        <v>1492</v>
      </c>
      <c r="I11" s="35" t="s">
        <v>1492</v>
      </c>
      <c r="J11" s="35" t="s">
        <v>1305</v>
      </c>
      <c r="K11" s="24"/>
      <c r="L11" s="36">
        <f t="shared" si="4"/>
        <v>0</v>
      </c>
      <c r="M11" s="36">
        <f t="shared" si="4"/>
        <v>0</v>
      </c>
      <c r="N11" s="35"/>
      <c r="O11" s="35"/>
      <c r="P11" s="20"/>
      <c r="Q11" s="77"/>
      <c r="R11" s="36" t="e">
        <f>K11/T11</f>
        <v>#DIV/0!</v>
      </c>
      <c r="S11" s="10" t="e">
        <f t="shared" si="0"/>
        <v>#DIV/0!</v>
      </c>
      <c r="T11" s="24">
        <f t="shared" si="3"/>
        <v>0</v>
      </c>
      <c r="U11" s="24"/>
      <c r="V11" s="24"/>
      <c r="W11" s="24"/>
      <c r="X11" s="10" t="e">
        <f t="shared" si="1"/>
        <v>#DIV/0!</v>
      </c>
      <c r="Y11" s="10" t="e">
        <f t="shared" si="2"/>
        <v>#DIV/0!</v>
      </c>
      <c r="Z11" s="35"/>
      <c r="AA11" s="21"/>
      <c r="AB11" s="21"/>
      <c r="AC11" s="21"/>
      <c r="AD11" s="35"/>
    </row>
    <row r="12" spans="1:30" ht="409.5" x14ac:dyDescent="0.25">
      <c r="A12" s="4" t="s">
        <v>1386</v>
      </c>
      <c r="B12" s="5" t="s">
        <v>1394</v>
      </c>
      <c r="C12" s="6">
        <v>44610</v>
      </c>
      <c r="D12" s="37" t="s">
        <v>1306</v>
      </c>
      <c r="E12" s="5"/>
      <c r="F12" s="9"/>
      <c r="G12" s="6">
        <v>44634</v>
      </c>
      <c r="H12" s="37" t="s">
        <v>1733</v>
      </c>
      <c r="I12" s="9" t="s">
        <v>72</v>
      </c>
      <c r="J12" s="9" t="s">
        <v>1214</v>
      </c>
      <c r="K12" s="10">
        <v>247083315</v>
      </c>
      <c r="L12" s="36">
        <f t="shared" si="4"/>
        <v>247083315</v>
      </c>
      <c r="M12" s="36">
        <f t="shared" si="4"/>
        <v>247083315</v>
      </c>
      <c r="N12" s="9" t="s">
        <v>1728</v>
      </c>
      <c r="O12" s="9" t="s">
        <v>643</v>
      </c>
      <c r="P12" s="37" t="s">
        <v>50</v>
      </c>
      <c r="Q12" s="68"/>
      <c r="R12" s="36">
        <f>K12/T12</f>
        <v>40.549999999999997</v>
      </c>
      <c r="S12" s="10">
        <f t="shared" si="0"/>
        <v>0</v>
      </c>
      <c r="T12" s="10">
        <f t="shared" si="3"/>
        <v>6093300</v>
      </c>
      <c r="U12" s="10">
        <v>6093300</v>
      </c>
      <c r="V12" s="10"/>
      <c r="W12" s="10"/>
      <c r="X12" s="10" t="e">
        <f t="shared" si="1"/>
        <v>#DIV/0!</v>
      </c>
      <c r="Y12" s="10" t="e">
        <f t="shared" si="2"/>
        <v>#DIV/0!</v>
      </c>
      <c r="Z12" s="9" t="s">
        <v>1736</v>
      </c>
      <c r="AA12" s="6">
        <v>44696</v>
      </c>
      <c r="AB12" s="6"/>
      <c r="AC12" s="6"/>
      <c r="AD12" s="9" t="s">
        <v>66</v>
      </c>
    </row>
    <row r="13" spans="1:30" ht="409.5" x14ac:dyDescent="0.25">
      <c r="A13" s="4" t="s">
        <v>1380</v>
      </c>
      <c r="B13" s="5" t="s">
        <v>1393</v>
      </c>
      <c r="C13" s="6">
        <v>44610</v>
      </c>
      <c r="D13" s="37" t="s">
        <v>1306</v>
      </c>
      <c r="E13" s="5"/>
      <c r="F13" s="9"/>
      <c r="G13" s="6">
        <v>44634</v>
      </c>
      <c r="H13" s="37" t="s">
        <v>1734</v>
      </c>
      <c r="I13" s="9" t="s">
        <v>72</v>
      </c>
      <c r="J13" s="9" t="s">
        <v>1214</v>
      </c>
      <c r="K13" s="10">
        <v>275967080</v>
      </c>
      <c r="L13" s="36">
        <f t="shared" si="4"/>
        <v>275967080</v>
      </c>
      <c r="M13" s="36">
        <f t="shared" si="4"/>
        <v>275967080</v>
      </c>
      <c r="N13" s="9" t="s">
        <v>1728</v>
      </c>
      <c r="O13" s="9" t="s">
        <v>643</v>
      </c>
      <c r="P13" s="37" t="s">
        <v>50</v>
      </c>
      <c r="Q13" s="68"/>
      <c r="R13" s="36">
        <f>K13/T13</f>
        <v>40.549999999999997</v>
      </c>
      <c r="S13" s="10">
        <f t="shared" si="0"/>
        <v>0</v>
      </c>
      <c r="T13" s="10">
        <f t="shared" si="3"/>
        <v>6805600</v>
      </c>
      <c r="U13" s="10">
        <v>6805600</v>
      </c>
      <c r="V13" s="10"/>
      <c r="W13" s="10"/>
      <c r="X13" s="10" t="e">
        <f t="shared" si="1"/>
        <v>#DIV/0!</v>
      </c>
      <c r="Y13" s="10" t="e">
        <f t="shared" si="2"/>
        <v>#DIV/0!</v>
      </c>
      <c r="Z13" s="9" t="s">
        <v>1737</v>
      </c>
      <c r="AA13" s="6">
        <v>44696</v>
      </c>
      <c r="AB13" s="6"/>
      <c r="AC13" s="6"/>
      <c r="AD13" s="9" t="s">
        <v>1489</v>
      </c>
    </row>
    <row r="14" spans="1:30" ht="126" x14ac:dyDescent="0.25">
      <c r="A14" s="4" t="s">
        <v>2120</v>
      </c>
      <c r="B14" s="5" t="s">
        <v>2119</v>
      </c>
      <c r="C14" s="6">
        <v>44631</v>
      </c>
      <c r="D14" s="37" t="s">
        <v>1306</v>
      </c>
      <c r="E14" s="5"/>
      <c r="F14" s="8" t="s">
        <v>2267</v>
      </c>
      <c r="G14" s="6">
        <v>44652</v>
      </c>
      <c r="H14" s="37" t="s">
        <v>2255</v>
      </c>
      <c r="I14" s="9" t="s">
        <v>72</v>
      </c>
      <c r="J14" s="9" t="s">
        <v>1554</v>
      </c>
      <c r="K14" s="10">
        <v>184466304</v>
      </c>
      <c r="L14" s="36">
        <f t="shared" ref="L14:M18" si="5">K14</f>
        <v>184466304</v>
      </c>
      <c r="M14" s="36">
        <f t="shared" si="5"/>
        <v>184466304</v>
      </c>
      <c r="N14" s="9" t="s">
        <v>2268</v>
      </c>
      <c r="O14" s="9" t="s">
        <v>1996</v>
      </c>
      <c r="P14" s="37" t="s">
        <v>50</v>
      </c>
      <c r="Q14" s="68"/>
      <c r="R14" s="36">
        <f>K14/T14</f>
        <v>42.24</v>
      </c>
      <c r="S14" s="10">
        <f t="shared" ref="S14:S18" si="6">R14*Q14</f>
        <v>0</v>
      </c>
      <c r="T14" s="10">
        <f t="shared" ref="T14:T18" si="7">U14+V14+W14</f>
        <v>4367100</v>
      </c>
      <c r="U14" s="10">
        <v>4367100</v>
      </c>
      <c r="V14" s="10"/>
      <c r="W14" s="10"/>
      <c r="X14" s="10" t="e">
        <f t="shared" ref="X14:X18" si="8">T14/Q14</f>
        <v>#DIV/0!</v>
      </c>
      <c r="Y14" s="10" t="e">
        <f t="shared" ref="Y14:Y18" si="9">_xlfn.CEILING.MATH(X14)</f>
        <v>#DIV/0!</v>
      </c>
      <c r="Z14" s="9"/>
      <c r="AA14" s="6">
        <v>44743</v>
      </c>
      <c r="AB14" s="6"/>
      <c r="AC14" s="6"/>
      <c r="AD14" s="9" t="s">
        <v>66</v>
      </c>
    </row>
    <row r="15" spans="1:30" ht="126" x14ac:dyDescent="0.25">
      <c r="A15" s="4" t="s">
        <v>2127</v>
      </c>
      <c r="B15" s="5" t="s">
        <v>2126</v>
      </c>
      <c r="C15" s="6">
        <v>44631</v>
      </c>
      <c r="D15" s="37" t="s">
        <v>1306</v>
      </c>
      <c r="E15" s="5"/>
      <c r="F15" s="8" t="s">
        <v>2271</v>
      </c>
      <c r="G15" s="6">
        <v>44652</v>
      </c>
      <c r="H15" s="37" t="s">
        <v>2256</v>
      </c>
      <c r="I15" s="9" t="s">
        <v>72</v>
      </c>
      <c r="J15" s="9" t="s">
        <v>1554</v>
      </c>
      <c r="K15" s="10">
        <v>151375488</v>
      </c>
      <c r="L15" s="36">
        <f t="shared" si="5"/>
        <v>151375488</v>
      </c>
      <c r="M15" s="36">
        <f t="shared" si="5"/>
        <v>151375488</v>
      </c>
      <c r="N15" s="9" t="s">
        <v>2268</v>
      </c>
      <c r="O15" s="9" t="s">
        <v>1996</v>
      </c>
      <c r="P15" s="37" t="s">
        <v>50</v>
      </c>
      <c r="Q15" s="68"/>
      <c r="R15" s="36">
        <f>K15/T15</f>
        <v>42.24</v>
      </c>
      <c r="S15" s="10">
        <f t="shared" si="6"/>
        <v>0</v>
      </c>
      <c r="T15" s="10">
        <f t="shared" si="7"/>
        <v>3583700</v>
      </c>
      <c r="U15" s="10">
        <v>3583700</v>
      </c>
      <c r="V15" s="10"/>
      <c r="W15" s="10"/>
      <c r="X15" s="10" t="e">
        <f t="shared" si="8"/>
        <v>#DIV/0!</v>
      </c>
      <c r="Y15" s="10" t="e">
        <f t="shared" si="9"/>
        <v>#DIV/0!</v>
      </c>
      <c r="Z15" s="9"/>
      <c r="AA15" s="6">
        <v>44743</v>
      </c>
      <c r="AB15" s="6"/>
      <c r="AC15" s="6"/>
      <c r="AD15" s="9" t="s">
        <v>66</v>
      </c>
    </row>
    <row r="16" spans="1:30" ht="409.5" x14ac:dyDescent="0.25">
      <c r="A16" s="4" t="s">
        <v>2129</v>
      </c>
      <c r="B16" s="5" t="s">
        <v>2128</v>
      </c>
      <c r="C16" s="6">
        <v>44634</v>
      </c>
      <c r="D16" s="37" t="s">
        <v>1306</v>
      </c>
      <c r="E16" s="5"/>
      <c r="F16" s="8" t="s">
        <v>2302</v>
      </c>
      <c r="G16" s="6">
        <v>44656</v>
      </c>
      <c r="H16" s="37" t="s">
        <v>2303</v>
      </c>
      <c r="I16" s="9" t="s">
        <v>72</v>
      </c>
      <c r="J16" s="9" t="s">
        <v>1554</v>
      </c>
      <c r="K16" s="10">
        <v>205873536</v>
      </c>
      <c r="L16" s="36">
        <f t="shared" si="5"/>
        <v>205873536</v>
      </c>
      <c r="M16" s="36">
        <f t="shared" si="5"/>
        <v>205873536</v>
      </c>
      <c r="N16" s="9" t="s">
        <v>2296</v>
      </c>
      <c r="O16" s="9" t="s">
        <v>643</v>
      </c>
      <c r="P16" s="37" t="s">
        <v>50</v>
      </c>
      <c r="Q16" s="68"/>
      <c r="R16" s="36">
        <f>K16/T16</f>
        <v>42.24</v>
      </c>
      <c r="S16" s="10">
        <f t="shared" si="6"/>
        <v>0</v>
      </c>
      <c r="T16" s="10">
        <f t="shared" si="7"/>
        <v>4873900</v>
      </c>
      <c r="U16" s="10">
        <v>4873900</v>
      </c>
      <c r="V16" s="10"/>
      <c r="W16" s="10"/>
      <c r="X16" s="10" t="e">
        <f t="shared" si="8"/>
        <v>#DIV/0!</v>
      </c>
      <c r="Y16" s="10" t="e">
        <f t="shared" si="9"/>
        <v>#DIV/0!</v>
      </c>
      <c r="Z16" s="9" t="s">
        <v>2305</v>
      </c>
      <c r="AA16" s="6">
        <v>44743</v>
      </c>
      <c r="AB16" s="6"/>
      <c r="AC16" s="6"/>
      <c r="AD16" s="9" t="s">
        <v>66</v>
      </c>
    </row>
    <row r="17" spans="1:30" ht="409.5" x14ac:dyDescent="0.25">
      <c r="A17" s="4" t="s">
        <v>2133</v>
      </c>
      <c r="B17" s="5" t="s">
        <v>2132</v>
      </c>
      <c r="C17" s="6">
        <v>44634</v>
      </c>
      <c r="D17" s="37" t="s">
        <v>1306</v>
      </c>
      <c r="E17" s="5"/>
      <c r="F17" s="8" t="s">
        <v>2306</v>
      </c>
      <c r="G17" s="6">
        <v>44656</v>
      </c>
      <c r="H17" s="37" t="s">
        <v>2304</v>
      </c>
      <c r="I17" s="9" t="s">
        <v>72</v>
      </c>
      <c r="J17" s="9" t="s">
        <v>1554</v>
      </c>
      <c r="K17" s="10">
        <v>206008704</v>
      </c>
      <c r="L17" s="36">
        <f t="shared" si="5"/>
        <v>206008704</v>
      </c>
      <c r="M17" s="36">
        <f t="shared" si="5"/>
        <v>206008704</v>
      </c>
      <c r="N17" s="9" t="s">
        <v>2296</v>
      </c>
      <c r="O17" s="9" t="s">
        <v>643</v>
      </c>
      <c r="P17" s="37" t="s">
        <v>50</v>
      </c>
      <c r="Q17" s="68"/>
      <c r="R17" s="36">
        <f>K17/T17</f>
        <v>42.24</v>
      </c>
      <c r="S17" s="10">
        <f t="shared" si="6"/>
        <v>0</v>
      </c>
      <c r="T17" s="10">
        <f t="shared" si="7"/>
        <v>4877100</v>
      </c>
      <c r="U17" s="10">
        <v>4877100</v>
      </c>
      <c r="V17" s="10"/>
      <c r="W17" s="10"/>
      <c r="X17" s="10" t="e">
        <f t="shared" si="8"/>
        <v>#DIV/0!</v>
      </c>
      <c r="Y17" s="10" t="e">
        <f t="shared" si="9"/>
        <v>#DIV/0!</v>
      </c>
      <c r="Z17" s="9" t="s">
        <v>2307</v>
      </c>
      <c r="AA17" s="6">
        <v>44743</v>
      </c>
      <c r="AB17" s="6"/>
      <c r="AC17" s="6"/>
      <c r="AD17" s="9" t="s">
        <v>66</v>
      </c>
    </row>
    <row r="18" spans="1:30" ht="409.5" x14ac:dyDescent="0.25">
      <c r="A18" s="4" t="s">
        <v>2135</v>
      </c>
      <c r="B18" s="5" t="s">
        <v>2134</v>
      </c>
      <c r="C18" s="6">
        <v>44634</v>
      </c>
      <c r="D18" s="37" t="s">
        <v>1306</v>
      </c>
      <c r="E18" s="5"/>
      <c r="F18" s="8" t="s">
        <v>2295</v>
      </c>
      <c r="G18" s="6">
        <v>44655</v>
      </c>
      <c r="H18" s="37" t="s">
        <v>2294</v>
      </c>
      <c r="I18" s="9" t="s">
        <v>72</v>
      </c>
      <c r="J18" s="9" t="s">
        <v>1554</v>
      </c>
      <c r="K18" s="10">
        <v>160435968</v>
      </c>
      <c r="L18" s="36">
        <f t="shared" si="5"/>
        <v>160435968</v>
      </c>
      <c r="M18" s="36">
        <f t="shared" si="5"/>
        <v>160435968</v>
      </c>
      <c r="N18" s="9" t="s">
        <v>2296</v>
      </c>
      <c r="O18" s="9" t="s">
        <v>643</v>
      </c>
      <c r="P18" s="37" t="s">
        <v>50</v>
      </c>
      <c r="Q18" s="68"/>
      <c r="R18" s="36">
        <f>K18/T18</f>
        <v>42.24</v>
      </c>
      <c r="S18" s="10">
        <f t="shared" si="6"/>
        <v>0</v>
      </c>
      <c r="T18" s="10">
        <f t="shared" si="7"/>
        <v>3798200</v>
      </c>
      <c r="U18" s="10">
        <v>3798200</v>
      </c>
      <c r="V18" s="10"/>
      <c r="W18" s="10"/>
      <c r="X18" s="10" t="e">
        <f t="shared" si="8"/>
        <v>#DIV/0!</v>
      </c>
      <c r="Y18" s="10" t="e">
        <f t="shared" si="9"/>
        <v>#DIV/0!</v>
      </c>
      <c r="Z18" s="9" t="s">
        <v>1727</v>
      </c>
      <c r="AA18" s="6">
        <v>44743</v>
      </c>
      <c r="AB18" s="6"/>
      <c r="AC18" s="6"/>
      <c r="AD18" s="9" t="s">
        <v>66</v>
      </c>
    </row>
    <row r="19" spans="1:30" ht="94.5" x14ac:dyDescent="0.25">
      <c r="A19" s="4" t="s">
        <v>1497</v>
      </c>
      <c r="B19" s="26" t="s">
        <v>1498</v>
      </c>
      <c r="C19" s="6" t="s">
        <v>753</v>
      </c>
      <c r="D19" s="37" t="s">
        <v>1306</v>
      </c>
      <c r="E19" s="5"/>
      <c r="F19" s="9"/>
      <c r="G19" s="6">
        <v>44610</v>
      </c>
      <c r="H19" s="5" t="s">
        <v>1616</v>
      </c>
      <c r="I19" s="9" t="s">
        <v>936</v>
      </c>
      <c r="J19" s="9" t="s">
        <v>1499</v>
      </c>
      <c r="K19" s="10">
        <v>205632000</v>
      </c>
      <c r="L19" s="36">
        <f t="shared" ref="L19:M22" si="10">K19</f>
        <v>205632000</v>
      </c>
      <c r="M19" s="36">
        <f t="shared" si="10"/>
        <v>205632000</v>
      </c>
      <c r="N19" s="9" t="s">
        <v>1501</v>
      </c>
      <c r="O19" s="9" t="s">
        <v>1502</v>
      </c>
      <c r="P19" s="37" t="s">
        <v>1500</v>
      </c>
      <c r="Q19" s="68"/>
      <c r="R19" s="36">
        <f>K19/T19</f>
        <v>60480</v>
      </c>
      <c r="S19" s="10">
        <f t="shared" ref="S19:S22" si="11">R19*Q19</f>
        <v>0</v>
      </c>
      <c r="T19" s="10">
        <f t="shared" ref="T19:T22" si="12">U19+V19+W19</f>
        <v>3400</v>
      </c>
      <c r="U19" s="10">
        <v>3400</v>
      </c>
      <c r="V19" s="10"/>
      <c r="W19" s="10"/>
      <c r="X19" s="10" t="e">
        <f t="shared" ref="X19:X22" si="13">T19/Q19</f>
        <v>#DIV/0!</v>
      </c>
      <c r="Y19" s="10" t="e">
        <f t="shared" ref="Y19:Y22" si="14">_xlfn.CEILING.MATH(X19)</f>
        <v>#DIV/0!</v>
      </c>
      <c r="Z19" s="9"/>
      <c r="AA19" s="6">
        <v>44640</v>
      </c>
      <c r="AB19" s="6"/>
      <c r="AC19" s="6"/>
      <c r="AD19" s="9" t="s">
        <v>1489</v>
      </c>
    </row>
    <row r="20" spans="1:30" ht="94.5" x14ac:dyDescent="0.25">
      <c r="A20" s="4" t="s">
        <v>1612</v>
      </c>
      <c r="B20" s="26" t="s">
        <v>1498</v>
      </c>
      <c r="C20" s="6" t="s">
        <v>753</v>
      </c>
      <c r="D20" s="37" t="s">
        <v>1306</v>
      </c>
      <c r="E20" s="5"/>
      <c r="F20" s="9"/>
      <c r="G20" s="6">
        <v>44624</v>
      </c>
      <c r="H20" s="37" t="s">
        <v>1613</v>
      </c>
      <c r="I20" s="9" t="s">
        <v>936</v>
      </c>
      <c r="J20" s="9" t="s">
        <v>1499</v>
      </c>
      <c r="K20" s="10">
        <v>4536000000</v>
      </c>
      <c r="L20" s="36">
        <f t="shared" si="10"/>
        <v>4536000000</v>
      </c>
      <c r="M20" s="36">
        <f t="shared" si="10"/>
        <v>4536000000</v>
      </c>
      <c r="N20" s="37" t="s">
        <v>1615</v>
      </c>
      <c r="O20" s="9" t="s">
        <v>1502</v>
      </c>
      <c r="P20" s="37" t="s">
        <v>1500</v>
      </c>
      <c r="Q20" s="68"/>
      <c r="R20" s="36">
        <f>K20/T20</f>
        <v>60480</v>
      </c>
      <c r="S20" s="10">
        <f t="shared" si="11"/>
        <v>0</v>
      </c>
      <c r="T20" s="10">
        <f t="shared" si="12"/>
        <v>75000</v>
      </c>
      <c r="U20" s="10">
        <v>75000</v>
      </c>
      <c r="V20" s="10"/>
      <c r="W20" s="10"/>
      <c r="X20" s="10" t="e">
        <f t="shared" si="13"/>
        <v>#DIV/0!</v>
      </c>
      <c r="Y20" s="10" t="e">
        <f t="shared" si="14"/>
        <v>#DIV/0!</v>
      </c>
      <c r="Z20" s="9" t="s">
        <v>1614</v>
      </c>
      <c r="AA20" s="6">
        <v>44671</v>
      </c>
      <c r="AB20" s="6"/>
      <c r="AC20" s="6"/>
      <c r="AD20" s="9" t="s">
        <v>66</v>
      </c>
    </row>
    <row r="21" spans="1:30" ht="94.5" x14ac:dyDescent="0.25">
      <c r="A21" s="4" t="s">
        <v>1384</v>
      </c>
      <c r="B21" s="26" t="s">
        <v>1498</v>
      </c>
      <c r="C21" s="6" t="s">
        <v>753</v>
      </c>
      <c r="D21" s="37" t="s">
        <v>1306</v>
      </c>
      <c r="E21" s="5"/>
      <c r="F21" s="9"/>
      <c r="G21" s="6">
        <v>44625</v>
      </c>
      <c r="H21" s="5" t="s">
        <v>1619</v>
      </c>
      <c r="I21" s="9" t="s">
        <v>72</v>
      </c>
      <c r="J21" s="9" t="s">
        <v>1305</v>
      </c>
      <c r="K21" s="10">
        <v>7551395979.6800003</v>
      </c>
      <c r="L21" s="36">
        <f t="shared" si="10"/>
        <v>7551395979.6800003</v>
      </c>
      <c r="M21" s="36">
        <f t="shared" si="10"/>
        <v>7551395979.6800003</v>
      </c>
      <c r="N21" s="9" t="s">
        <v>1620</v>
      </c>
      <c r="O21" s="9" t="s">
        <v>1621</v>
      </c>
      <c r="P21" s="37" t="s">
        <v>41</v>
      </c>
      <c r="Q21" s="76"/>
      <c r="R21" s="36">
        <f>K21/T21</f>
        <v>216.10000000000002</v>
      </c>
      <c r="S21" s="10">
        <f t="shared" si="11"/>
        <v>0</v>
      </c>
      <c r="T21" s="10">
        <f t="shared" si="12"/>
        <v>34943988.799999997</v>
      </c>
      <c r="U21" s="10">
        <v>34943988.799999997</v>
      </c>
      <c r="V21" s="10"/>
      <c r="W21" s="10"/>
      <c r="X21" s="10" t="e">
        <f t="shared" si="13"/>
        <v>#DIV/0!</v>
      </c>
      <c r="Y21" s="10" t="e">
        <f t="shared" si="14"/>
        <v>#DIV/0!</v>
      </c>
      <c r="Z21" s="9" t="s">
        <v>1614</v>
      </c>
      <c r="AA21" s="6">
        <v>44656</v>
      </c>
      <c r="AB21" s="6"/>
      <c r="AC21" s="6"/>
      <c r="AD21" s="9" t="s">
        <v>1489</v>
      </c>
    </row>
    <row r="22" spans="1:30" ht="94.5" x14ac:dyDescent="0.25">
      <c r="A22" s="4" t="s">
        <v>1622</v>
      </c>
      <c r="B22" s="26" t="s">
        <v>1498</v>
      </c>
      <c r="C22" s="6" t="s">
        <v>753</v>
      </c>
      <c r="D22" s="37" t="s">
        <v>1306</v>
      </c>
      <c r="E22" s="5"/>
      <c r="F22" s="9"/>
      <c r="G22" s="6">
        <v>44625</v>
      </c>
      <c r="H22" s="5" t="s">
        <v>1623</v>
      </c>
      <c r="I22" s="9" t="s">
        <v>133</v>
      </c>
      <c r="J22" s="9" t="s">
        <v>1624</v>
      </c>
      <c r="K22" s="10">
        <v>565276320</v>
      </c>
      <c r="L22" s="36">
        <f t="shared" si="10"/>
        <v>565276320</v>
      </c>
      <c r="M22" s="36">
        <f t="shared" si="10"/>
        <v>565276320</v>
      </c>
      <c r="N22" s="9" t="s">
        <v>1626</v>
      </c>
      <c r="O22" s="9" t="s">
        <v>126</v>
      </c>
      <c r="P22" s="37" t="s">
        <v>1500</v>
      </c>
      <c r="Q22" s="68"/>
      <c r="R22" s="36">
        <f>K22/T22</f>
        <v>182347.2</v>
      </c>
      <c r="S22" s="10">
        <f t="shared" si="11"/>
        <v>0</v>
      </c>
      <c r="T22" s="10">
        <f t="shared" si="12"/>
        <v>3100</v>
      </c>
      <c r="U22" s="10">
        <v>3100</v>
      </c>
      <c r="V22" s="10"/>
      <c r="W22" s="10"/>
      <c r="X22" s="10" t="e">
        <f t="shared" si="13"/>
        <v>#DIV/0!</v>
      </c>
      <c r="Y22" s="10" t="e">
        <f t="shared" si="14"/>
        <v>#DIV/0!</v>
      </c>
      <c r="Z22" s="9" t="s">
        <v>1625</v>
      </c>
      <c r="AA22" s="6">
        <v>44671</v>
      </c>
      <c r="AB22" s="6"/>
      <c r="AC22" s="6"/>
      <c r="AD22" s="9" t="s">
        <v>66</v>
      </c>
    </row>
  </sheetData>
  <autoFilter ref="A1:AD22">
    <filterColumn colId="13" showButton="0"/>
    <filterColumn colId="14" showButton="0"/>
    <filterColumn colId="15" showButton="0"/>
    <filterColumn colId="27" showButton="0"/>
    <filterColumn colId="28" showButton="0"/>
  </autoFilter>
  <mergeCells count="23">
    <mergeCell ref="AA1:AC1"/>
    <mergeCell ref="AD1:AD2"/>
    <mergeCell ref="A1:A2"/>
    <mergeCell ref="B1:B2"/>
    <mergeCell ref="C1:C2"/>
    <mergeCell ref="D1:D2"/>
    <mergeCell ref="E1:E2"/>
    <mergeCell ref="F1:F2"/>
    <mergeCell ref="G1:G2"/>
    <mergeCell ref="H1:H2"/>
    <mergeCell ref="I1:I2"/>
    <mergeCell ref="J1:J2"/>
    <mergeCell ref="K1:K2"/>
    <mergeCell ref="L1:L2"/>
    <mergeCell ref="M1:M2"/>
    <mergeCell ref="Z1:Z2"/>
    <mergeCell ref="N1:N2"/>
    <mergeCell ref="O1:O2"/>
    <mergeCell ref="P1:P2"/>
    <mergeCell ref="Q1:Q2"/>
    <mergeCell ref="R1:R2"/>
    <mergeCell ref="S1:S2"/>
    <mergeCell ref="T1:Y1"/>
  </mergeCells>
  <hyperlinks>
    <hyperlink ref="F14" r:id="rId1"/>
    <hyperlink ref="F15" r:id="rId2"/>
    <hyperlink ref="F18" r:id="rId3"/>
    <hyperlink ref="F16" r:id="rId4"/>
    <hyperlink ref="F17" r:id="rId5"/>
  </hyperlinks>
  <pageMargins left="0.7" right="0.7" top="0.75" bottom="0.75" header="0.3" footer="0.3"/>
  <pageSetup paperSize="9" scale="10"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переходящие на 2022 года</vt:lpstr>
      <vt:lpstr>2022 год</vt:lpstr>
      <vt:lpstr>средства 2023 года</vt:lpstr>
      <vt:lpstr>1416</vt:lpstr>
      <vt:lpstr>1512 вич</vt:lpstr>
      <vt:lpstr>1512 туб</vt:lpstr>
      <vt:lpstr>1688</vt:lpstr>
      <vt:lpstr>545</vt:lpstr>
      <vt:lpstr>69-р</vt:lpstr>
      <vt:lpstr>'2022 год'!Область_печати</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2022-04-25T13:50:23Z</dcterms:modified>
</cp:coreProperties>
</file>