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Отдел размещения и заключения\ГК 2024 ФКУ\003 Сведения для сайта\01. Январь\"/>
    </mc:Choice>
  </mc:AlternateContent>
  <xr:revisionPtr revIDLastSave="0" documentId="13_ncr:1_{3C09CDFC-1AE2-4DFD-A503-9AA1A8D4D288}" xr6:coauthVersionLast="47" xr6:coauthVersionMax="47" xr10:uidLastSave="{00000000-0000-0000-0000-000000000000}"/>
  <bookViews>
    <workbookView xWindow="-28920" yWindow="-120" windowWidth="29040" windowHeight="15840" xr2:uid="{08A98D3E-B27C-4D7C-A754-A940043A04AC}"/>
  </bookViews>
  <sheets>
    <sheet name="2024 год" sheetId="1" r:id="rId1"/>
    <sheet name="1416" sheetId="2" r:id="rId2"/>
    <sheet name="1512 вич" sheetId="3" r:id="rId3"/>
    <sheet name="1512 туб" sheetId="4" r:id="rId4"/>
    <sheet name="1688" sheetId="5" r:id="rId5"/>
    <sheet name="545" sheetId="6" r:id="rId6"/>
  </sheets>
  <definedNames>
    <definedName name="_xlnm._FilterDatabase" localSheetId="1" hidden="1">'1416'!$A$2:$AN$48</definedName>
    <definedName name="_xlnm._FilterDatabase" localSheetId="2" hidden="1">'1512 вич'!$A$2:$AN$48</definedName>
    <definedName name="_xlnm._FilterDatabase" localSheetId="3" hidden="1">'1512 туб'!$A$2:$AN$48</definedName>
    <definedName name="_xlnm._FilterDatabase" localSheetId="4" hidden="1">'1688'!$A$2:$AN$48</definedName>
    <definedName name="_xlnm._FilterDatabase" localSheetId="0" hidden="1">'2024 год'!$A$2:$AN$296</definedName>
    <definedName name="_xlnm._FilterDatabase" localSheetId="5" hidden="1">'545'!$A$2:$AN$48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9" i="5" l="1"/>
  <c r="M49" i="5" s="1"/>
  <c r="X48" i="5"/>
  <c r="AF48" i="5" s="1"/>
  <c r="AG48" i="5" s="1"/>
  <c r="L48" i="5"/>
  <c r="M48" i="5" s="1"/>
  <c r="V48" i="5" s="1"/>
  <c r="X47" i="5"/>
  <c r="AF47" i="5" s="1"/>
  <c r="AG47" i="5" s="1"/>
  <c r="L47" i="5"/>
  <c r="M47" i="5" s="1"/>
  <c r="V47" i="5" s="1"/>
  <c r="AF46" i="5"/>
  <c r="AG46" i="5" s="1"/>
  <c r="X46" i="5"/>
  <c r="M46" i="5"/>
  <c r="V46" i="5" s="1"/>
  <c r="L46" i="5"/>
  <c r="X45" i="5"/>
  <c r="AF45" i="5" s="1"/>
  <c r="AG45" i="5" s="1"/>
  <c r="L45" i="5"/>
  <c r="M45" i="5" s="1"/>
  <c r="V45" i="5" s="1"/>
  <c r="X44" i="5"/>
  <c r="AF44" i="5" s="1"/>
  <c r="AG44" i="5" s="1"/>
  <c r="L44" i="5"/>
  <c r="M44" i="5" s="1"/>
  <c r="V44" i="5" s="1"/>
  <c r="X43" i="5"/>
  <c r="AF43" i="5" s="1"/>
  <c r="AG43" i="5" s="1"/>
  <c r="L43" i="5"/>
  <c r="M43" i="5" s="1"/>
  <c r="V43" i="5" s="1"/>
  <c r="AF42" i="5"/>
  <c r="AG42" i="5" s="1"/>
  <c r="X42" i="5"/>
  <c r="M42" i="5"/>
  <c r="V42" i="5" s="1"/>
  <c r="L42" i="5"/>
  <c r="X41" i="5"/>
  <c r="AF41" i="5" s="1"/>
  <c r="AG41" i="5" s="1"/>
  <c r="L41" i="5"/>
  <c r="M41" i="5" s="1"/>
  <c r="V41" i="5" s="1"/>
  <c r="AF40" i="5"/>
  <c r="AG40" i="5" s="1"/>
  <c r="X40" i="5"/>
  <c r="L40" i="5"/>
  <c r="M40" i="5" s="1"/>
  <c r="V40" i="5" s="1"/>
  <c r="X39" i="5"/>
  <c r="AF39" i="5" s="1"/>
  <c r="AG39" i="5" s="1"/>
  <c r="L39" i="5"/>
  <c r="M39" i="5" s="1"/>
  <c r="V39" i="5" s="1"/>
  <c r="AF38" i="5"/>
  <c r="AG38" i="5" s="1"/>
  <c r="X38" i="5"/>
  <c r="M38" i="5"/>
  <c r="V38" i="5" s="1"/>
  <c r="L38" i="5"/>
  <c r="X37" i="5"/>
  <c r="AF37" i="5" s="1"/>
  <c r="AG37" i="5" s="1"/>
  <c r="L37" i="5"/>
  <c r="M37" i="5" s="1"/>
  <c r="V37" i="5" s="1"/>
  <c r="AF36" i="5"/>
  <c r="AG36" i="5" s="1"/>
  <c r="X36" i="5"/>
  <c r="L36" i="5"/>
  <c r="M36" i="5" s="1"/>
  <c r="V36" i="5" s="1"/>
  <c r="X35" i="5"/>
  <c r="AF35" i="5" s="1"/>
  <c r="AG35" i="5" s="1"/>
  <c r="L35" i="5"/>
  <c r="M35" i="5" s="1"/>
  <c r="V35" i="5" s="1"/>
  <c r="AF34" i="5"/>
  <c r="AG34" i="5" s="1"/>
  <c r="X34" i="5"/>
  <c r="M34" i="5"/>
  <c r="V34" i="5" s="1"/>
  <c r="L34" i="5"/>
  <c r="X33" i="5"/>
  <c r="AF33" i="5" s="1"/>
  <c r="AG33" i="5" s="1"/>
  <c r="L33" i="5"/>
  <c r="M33" i="5" s="1"/>
  <c r="V33" i="5" s="1"/>
  <c r="AF32" i="5"/>
  <c r="AG32" i="5" s="1"/>
  <c r="X32" i="5"/>
  <c r="L32" i="5"/>
  <c r="M32" i="5" s="1"/>
  <c r="V32" i="5" s="1"/>
  <c r="X31" i="5"/>
  <c r="AF31" i="5" s="1"/>
  <c r="AG31" i="5" s="1"/>
  <c r="L31" i="5"/>
  <c r="M31" i="5" s="1"/>
  <c r="V31" i="5" s="1"/>
  <c r="AF30" i="5"/>
  <c r="AG30" i="5" s="1"/>
  <c r="X30" i="5"/>
  <c r="M30" i="5"/>
  <c r="V30" i="5" s="1"/>
  <c r="L30" i="5"/>
  <c r="X29" i="5"/>
  <c r="AF29" i="5" s="1"/>
  <c r="AG29" i="5" s="1"/>
  <c r="L29" i="5"/>
  <c r="M29" i="5" s="1"/>
  <c r="V29" i="5" s="1"/>
  <c r="AF28" i="5"/>
  <c r="AG28" i="5" s="1"/>
  <c r="X28" i="5"/>
  <c r="L28" i="5"/>
  <c r="M28" i="5" s="1"/>
  <c r="V28" i="5" s="1"/>
  <c r="X27" i="5"/>
  <c r="AF27" i="5" s="1"/>
  <c r="AG27" i="5" s="1"/>
  <c r="L27" i="5"/>
  <c r="M27" i="5" s="1"/>
  <c r="V27" i="5" s="1"/>
  <c r="AF26" i="5"/>
  <c r="AG26" i="5" s="1"/>
  <c r="X26" i="5"/>
  <c r="M26" i="5"/>
  <c r="V26" i="5" s="1"/>
  <c r="L26" i="5"/>
  <c r="X25" i="5"/>
  <c r="AF25" i="5" s="1"/>
  <c r="AG25" i="5" s="1"/>
  <c r="V25" i="5"/>
  <c r="W25" i="5" s="1"/>
  <c r="M25" i="5"/>
  <c r="L25" i="5"/>
  <c r="AF24" i="5"/>
  <c r="AG24" i="5" s="1"/>
  <c r="X24" i="5"/>
  <c r="L24" i="5"/>
  <c r="M24" i="5" s="1"/>
  <c r="V24" i="5" s="1"/>
  <c r="X23" i="5"/>
  <c r="AF23" i="5" s="1"/>
  <c r="AG23" i="5" s="1"/>
  <c r="L23" i="5"/>
  <c r="M23" i="5" s="1"/>
  <c r="V23" i="5" s="1"/>
  <c r="AF22" i="5"/>
  <c r="AG22" i="5" s="1"/>
  <c r="X22" i="5"/>
  <c r="M22" i="5"/>
  <c r="V22" i="5" s="1"/>
  <c r="L22" i="5"/>
  <c r="X21" i="5"/>
  <c r="AF21" i="5" s="1"/>
  <c r="AG21" i="5" s="1"/>
  <c r="V21" i="5"/>
  <c r="AE21" i="5" s="1"/>
  <c r="M21" i="5"/>
  <c r="L21" i="5"/>
  <c r="AF20" i="5"/>
  <c r="AG20" i="5" s="1"/>
  <c r="X20" i="5"/>
  <c r="L20" i="5"/>
  <c r="M20" i="5" s="1"/>
  <c r="V20" i="5" s="1"/>
  <c r="X19" i="5"/>
  <c r="AF19" i="5" s="1"/>
  <c r="AG19" i="5" s="1"/>
  <c r="M19" i="5"/>
  <c r="V19" i="5" s="1"/>
  <c r="L19" i="5"/>
  <c r="AF18" i="5"/>
  <c r="AG18" i="5" s="1"/>
  <c r="X18" i="5"/>
  <c r="M18" i="5"/>
  <c r="V18" i="5" s="1"/>
  <c r="L18" i="5"/>
  <c r="X17" i="5"/>
  <c r="AF17" i="5" s="1"/>
  <c r="AG17" i="5" s="1"/>
  <c r="V17" i="5"/>
  <c r="AE17" i="5" s="1"/>
  <c r="M17" i="5"/>
  <c r="L17" i="5"/>
  <c r="AF16" i="5"/>
  <c r="AG16" i="5" s="1"/>
  <c r="X16" i="5"/>
  <c r="L16" i="5"/>
  <c r="M16" i="5" s="1"/>
  <c r="V16" i="5" s="1"/>
  <c r="X15" i="5"/>
  <c r="AF15" i="5" s="1"/>
  <c r="AG15" i="5" s="1"/>
  <c r="M15" i="5"/>
  <c r="V15" i="5" s="1"/>
  <c r="L15" i="5"/>
  <c r="AG14" i="5"/>
  <c r="AF14" i="5"/>
  <c r="X14" i="5"/>
  <c r="M14" i="5"/>
  <c r="V14" i="5" s="1"/>
  <c r="L14" i="5"/>
  <c r="L49" i="4"/>
  <c r="M49" i="4" s="1"/>
  <c r="X48" i="4"/>
  <c r="AF48" i="4" s="1"/>
  <c r="AG48" i="4" s="1"/>
  <c r="L48" i="4"/>
  <c r="M48" i="4" s="1"/>
  <c r="V48" i="4" s="1"/>
  <c r="X47" i="4"/>
  <c r="AF47" i="4" s="1"/>
  <c r="AG47" i="4" s="1"/>
  <c r="L47" i="4"/>
  <c r="M47" i="4" s="1"/>
  <c r="V47" i="4" s="1"/>
  <c r="AF46" i="4"/>
  <c r="AG46" i="4" s="1"/>
  <c r="X46" i="4"/>
  <c r="M46" i="4"/>
  <c r="V46" i="4" s="1"/>
  <c r="L46" i="4"/>
  <c r="X45" i="4"/>
  <c r="AF45" i="4" s="1"/>
  <c r="AG45" i="4" s="1"/>
  <c r="L45" i="4"/>
  <c r="M45" i="4" s="1"/>
  <c r="V45" i="4" s="1"/>
  <c r="X44" i="4"/>
  <c r="AF44" i="4" s="1"/>
  <c r="AG44" i="4" s="1"/>
  <c r="L44" i="4"/>
  <c r="M44" i="4" s="1"/>
  <c r="V44" i="4" s="1"/>
  <c r="X43" i="4"/>
  <c r="AF43" i="4" s="1"/>
  <c r="AG43" i="4" s="1"/>
  <c r="L43" i="4"/>
  <c r="M43" i="4" s="1"/>
  <c r="V43" i="4" s="1"/>
  <c r="AF42" i="4"/>
  <c r="AG42" i="4" s="1"/>
  <c r="X42" i="4"/>
  <c r="M42" i="4"/>
  <c r="V42" i="4" s="1"/>
  <c r="L42" i="4"/>
  <c r="X41" i="4"/>
  <c r="AF41" i="4" s="1"/>
  <c r="AG41" i="4" s="1"/>
  <c r="L41" i="4"/>
  <c r="M41" i="4" s="1"/>
  <c r="V41" i="4" s="1"/>
  <c r="X40" i="4"/>
  <c r="AF40" i="4" s="1"/>
  <c r="AG40" i="4" s="1"/>
  <c r="M40" i="4"/>
  <c r="V40" i="4" s="1"/>
  <c r="L40" i="4"/>
  <c r="X39" i="4"/>
  <c r="AF39" i="4" s="1"/>
  <c r="AG39" i="4" s="1"/>
  <c r="M39" i="4"/>
  <c r="V39" i="4" s="1"/>
  <c r="L39" i="4"/>
  <c r="AF38" i="4"/>
  <c r="AG38" i="4" s="1"/>
  <c r="X38" i="4"/>
  <c r="M38" i="4"/>
  <c r="V38" i="4" s="1"/>
  <c r="L38" i="4"/>
  <c r="X37" i="4"/>
  <c r="AF37" i="4" s="1"/>
  <c r="AG37" i="4" s="1"/>
  <c r="L37" i="4"/>
  <c r="M37" i="4" s="1"/>
  <c r="V37" i="4" s="1"/>
  <c r="X36" i="4"/>
  <c r="AF36" i="4" s="1"/>
  <c r="AG36" i="4" s="1"/>
  <c r="M36" i="4"/>
  <c r="V36" i="4" s="1"/>
  <c r="L36" i="4"/>
  <c r="X35" i="4"/>
  <c r="AF35" i="4" s="1"/>
  <c r="AG35" i="4" s="1"/>
  <c r="M35" i="4"/>
  <c r="V35" i="4" s="1"/>
  <c r="L35" i="4"/>
  <c r="AF34" i="4"/>
  <c r="AG34" i="4" s="1"/>
  <c r="X34" i="4"/>
  <c r="M34" i="4"/>
  <c r="V34" i="4" s="1"/>
  <c r="L34" i="4"/>
  <c r="X33" i="4"/>
  <c r="AF33" i="4" s="1"/>
  <c r="AG33" i="4" s="1"/>
  <c r="L33" i="4"/>
  <c r="M33" i="4" s="1"/>
  <c r="V33" i="4" s="1"/>
  <c r="X32" i="4"/>
  <c r="AF32" i="4" s="1"/>
  <c r="AG32" i="4" s="1"/>
  <c r="L32" i="4"/>
  <c r="M32" i="4" s="1"/>
  <c r="V32" i="4" s="1"/>
  <c r="X31" i="4"/>
  <c r="AF31" i="4" s="1"/>
  <c r="AG31" i="4" s="1"/>
  <c r="M31" i="4"/>
  <c r="V31" i="4" s="1"/>
  <c r="L31" i="4"/>
  <c r="AF30" i="4"/>
  <c r="AG30" i="4" s="1"/>
  <c r="X30" i="4"/>
  <c r="M30" i="4"/>
  <c r="V30" i="4" s="1"/>
  <c r="L30" i="4"/>
  <c r="X29" i="4"/>
  <c r="AF29" i="4" s="1"/>
  <c r="AG29" i="4" s="1"/>
  <c r="L29" i="4"/>
  <c r="M29" i="4" s="1"/>
  <c r="V29" i="4" s="1"/>
  <c r="X28" i="4"/>
  <c r="AF28" i="4" s="1"/>
  <c r="AG28" i="4" s="1"/>
  <c r="M28" i="4"/>
  <c r="V28" i="4" s="1"/>
  <c r="L28" i="4"/>
  <c r="X27" i="4"/>
  <c r="AF27" i="4" s="1"/>
  <c r="AG27" i="4" s="1"/>
  <c r="M27" i="4"/>
  <c r="V27" i="4" s="1"/>
  <c r="L27" i="4"/>
  <c r="AF26" i="4"/>
  <c r="AG26" i="4" s="1"/>
  <c r="X26" i="4"/>
  <c r="M26" i="4"/>
  <c r="V26" i="4" s="1"/>
  <c r="L26" i="4"/>
  <c r="X25" i="4"/>
  <c r="AF25" i="4" s="1"/>
  <c r="AG25" i="4" s="1"/>
  <c r="L25" i="4"/>
  <c r="M25" i="4" s="1"/>
  <c r="V25" i="4" s="1"/>
  <c r="X24" i="4"/>
  <c r="AF24" i="4" s="1"/>
  <c r="AG24" i="4" s="1"/>
  <c r="M24" i="4"/>
  <c r="V24" i="4" s="1"/>
  <c r="L24" i="4"/>
  <c r="X23" i="4"/>
  <c r="AF23" i="4" s="1"/>
  <c r="AG23" i="4" s="1"/>
  <c r="V23" i="4"/>
  <c r="AE23" i="4" s="1"/>
  <c r="M23" i="4"/>
  <c r="L23" i="4"/>
  <c r="AF22" i="4"/>
  <c r="AG22" i="4" s="1"/>
  <c r="X22" i="4"/>
  <c r="M22" i="4"/>
  <c r="V22" i="4" s="1"/>
  <c r="L22" i="4"/>
  <c r="X21" i="4"/>
  <c r="AF21" i="4" s="1"/>
  <c r="AG21" i="4" s="1"/>
  <c r="L21" i="4"/>
  <c r="M21" i="4" s="1"/>
  <c r="V21" i="4" s="1"/>
  <c r="X20" i="4"/>
  <c r="AF20" i="4" s="1"/>
  <c r="AG20" i="4" s="1"/>
  <c r="M20" i="4"/>
  <c r="V20" i="4" s="1"/>
  <c r="L20" i="4"/>
  <c r="X19" i="4"/>
  <c r="AF19" i="4" s="1"/>
  <c r="AG19" i="4" s="1"/>
  <c r="L19" i="4"/>
  <c r="M19" i="4" s="1"/>
  <c r="V19" i="4" s="1"/>
  <c r="AF18" i="4"/>
  <c r="AG18" i="4" s="1"/>
  <c r="X18" i="4"/>
  <c r="M18" i="4"/>
  <c r="V18" i="4" s="1"/>
  <c r="L18" i="4"/>
  <c r="X17" i="4"/>
  <c r="AF17" i="4" s="1"/>
  <c r="AG17" i="4" s="1"/>
  <c r="L17" i="4"/>
  <c r="M17" i="4" s="1"/>
  <c r="V17" i="4" s="1"/>
  <c r="X16" i="4"/>
  <c r="AF16" i="4" s="1"/>
  <c r="AG16" i="4" s="1"/>
  <c r="M16" i="4"/>
  <c r="V16" i="4" s="1"/>
  <c r="L16" i="4"/>
  <c r="X15" i="4"/>
  <c r="AF15" i="4" s="1"/>
  <c r="AG15" i="4" s="1"/>
  <c r="L15" i="4"/>
  <c r="M15" i="4" s="1"/>
  <c r="V15" i="4" s="1"/>
  <c r="AF14" i="4"/>
  <c r="AG14" i="4" s="1"/>
  <c r="X14" i="4"/>
  <c r="M14" i="4"/>
  <c r="V14" i="4" s="1"/>
  <c r="L14" i="4"/>
  <c r="X13" i="4"/>
  <c r="AF13" i="4" s="1"/>
  <c r="AG13" i="4" s="1"/>
  <c r="L13" i="4"/>
  <c r="M13" i="4" s="1"/>
  <c r="V13" i="4" s="1"/>
  <c r="X12" i="4"/>
  <c r="AF12" i="4" s="1"/>
  <c r="AG12" i="4" s="1"/>
  <c r="M12" i="4"/>
  <c r="V12" i="4" s="1"/>
  <c r="L12" i="4"/>
  <c r="X11" i="4"/>
  <c r="AF11" i="4" s="1"/>
  <c r="AG11" i="4" s="1"/>
  <c r="L11" i="4"/>
  <c r="M11" i="4" s="1"/>
  <c r="V11" i="4" s="1"/>
  <c r="AF10" i="4"/>
  <c r="AG10" i="4" s="1"/>
  <c r="X10" i="4"/>
  <c r="M10" i="4"/>
  <c r="V10" i="4" s="1"/>
  <c r="L10" i="4"/>
  <c r="X9" i="4"/>
  <c r="AF9" i="4" s="1"/>
  <c r="AG9" i="4" s="1"/>
  <c r="L9" i="4"/>
  <c r="M9" i="4" s="1"/>
  <c r="V9" i="4" s="1"/>
  <c r="X8" i="4"/>
  <c r="AF8" i="4" s="1"/>
  <c r="AG8" i="4" s="1"/>
  <c r="M8" i="4"/>
  <c r="V8" i="4" s="1"/>
  <c r="L8" i="4"/>
  <c r="X7" i="4"/>
  <c r="AF7" i="4" s="1"/>
  <c r="AG7" i="4" s="1"/>
  <c r="L7" i="4"/>
  <c r="M7" i="4" s="1"/>
  <c r="V7" i="4" s="1"/>
  <c r="AF6" i="4"/>
  <c r="AG6" i="4" s="1"/>
  <c r="X6" i="4"/>
  <c r="M6" i="4"/>
  <c r="V6" i="4" s="1"/>
  <c r="L6" i="4"/>
  <c r="X5" i="4"/>
  <c r="AF5" i="4" s="1"/>
  <c r="AG5" i="4" s="1"/>
  <c r="L5" i="4"/>
  <c r="M5" i="4" s="1"/>
  <c r="V5" i="4" s="1"/>
  <c r="L49" i="3"/>
  <c r="M49" i="3" s="1"/>
  <c r="X48" i="3"/>
  <c r="AF48" i="3" s="1"/>
  <c r="AG48" i="3" s="1"/>
  <c r="L48" i="3"/>
  <c r="M48" i="3" s="1"/>
  <c r="V48" i="3" s="1"/>
  <c r="X47" i="3"/>
  <c r="AF47" i="3" s="1"/>
  <c r="AG47" i="3" s="1"/>
  <c r="L47" i="3"/>
  <c r="M47" i="3" s="1"/>
  <c r="V47" i="3" s="1"/>
  <c r="AF46" i="3"/>
  <c r="AG46" i="3" s="1"/>
  <c r="X46" i="3"/>
  <c r="M46" i="3"/>
  <c r="V46" i="3" s="1"/>
  <c r="L46" i="3"/>
  <c r="X45" i="3"/>
  <c r="AF45" i="3" s="1"/>
  <c r="AG45" i="3" s="1"/>
  <c r="L45" i="3"/>
  <c r="M45" i="3" s="1"/>
  <c r="V45" i="3" s="1"/>
  <c r="X44" i="3"/>
  <c r="AF44" i="3" s="1"/>
  <c r="AG44" i="3" s="1"/>
  <c r="L44" i="3"/>
  <c r="M44" i="3" s="1"/>
  <c r="V44" i="3" s="1"/>
  <c r="X43" i="3"/>
  <c r="AF43" i="3" s="1"/>
  <c r="AG43" i="3" s="1"/>
  <c r="L43" i="3"/>
  <c r="M43" i="3" s="1"/>
  <c r="V43" i="3" s="1"/>
  <c r="AF42" i="3"/>
  <c r="AG42" i="3" s="1"/>
  <c r="X42" i="3"/>
  <c r="M42" i="3"/>
  <c r="V42" i="3" s="1"/>
  <c r="L42" i="3"/>
  <c r="X41" i="3"/>
  <c r="AF41" i="3" s="1"/>
  <c r="AG41" i="3" s="1"/>
  <c r="L41" i="3"/>
  <c r="M41" i="3" s="1"/>
  <c r="V41" i="3" s="1"/>
  <c r="X40" i="3"/>
  <c r="AF40" i="3" s="1"/>
  <c r="AG40" i="3" s="1"/>
  <c r="L40" i="3"/>
  <c r="M40" i="3" s="1"/>
  <c r="V40" i="3" s="1"/>
  <c r="X39" i="3"/>
  <c r="AF39" i="3" s="1"/>
  <c r="AG39" i="3" s="1"/>
  <c r="M39" i="3"/>
  <c r="V39" i="3" s="1"/>
  <c r="L39" i="3"/>
  <c r="AF38" i="3"/>
  <c r="AG38" i="3" s="1"/>
  <c r="X38" i="3"/>
  <c r="M38" i="3"/>
  <c r="V38" i="3" s="1"/>
  <c r="L38" i="3"/>
  <c r="X37" i="3"/>
  <c r="AF37" i="3" s="1"/>
  <c r="AG37" i="3" s="1"/>
  <c r="L37" i="3"/>
  <c r="M37" i="3" s="1"/>
  <c r="V37" i="3" s="1"/>
  <c r="X36" i="3"/>
  <c r="AF36" i="3" s="1"/>
  <c r="AG36" i="3" s="1"/>
  <c r="L36" i="3"/>
  <c r="M36" i="3" s="1"/>
  <c r="V36" i="3" s="1"/>
  <c r="X35" i="3"/>
  <c r="AF35" i="3" s="1"/>
  <c r="AG35" i="3" s="1"/>
  <c r="L35" i="3"/>
  <c r="M35" i="3" s="1"/>
  <c r="V35" i="3" s="1"/>
  <c r="AF34" i="3"/>
  <c r="AG34" i="3" s="1"/>
  <c r="X34" i="3"/>
  <c r="M34" i="3"/>
  <c r="V34" i="3" s="1"/>
  <c r="L34" i="3"/>
  <c r="X33" i="3"/>
  <c r="AF33" i="3" s="1"/>
  <c r="AG33" i="3" s="1"/>
  <c r="L33" i="3"/>
  <c r="M33" i="3" s="1"/>
  <c r="V33" i="3" s="1"/>
  <c r="X32" i="3"/>
  <c r="AF32" i="3" s="1"/>
  <c r="AG32" i="3" s="1"/>
  <c r="L32" i="3"/>
  <c r="M32" i="3" s="1"/>
  <c r="V32" i="3" s="1"/>
  <c r="X31" i="3"/>
  <c r="AF31" i="3" s="1"/>
  <c r="AG31" i="3" s="1"/>
  <c r="M31" i="3"/>
  <c r="V31" i="3" s="1"/>
  <c r="L31" i="3"/>
  <c r="AF30" i="3"/>
  <c r="AG30" i="3" s="1"/>
  <c r="X30" i="3"/>
  <c r="M30" i="3"/>
  <c r="V30" i="3" s="1"/>
  <c r="L30" i="3"/>
  <c r="X29" i="3"/>
  <c r="AF29" i="3" s="1"/>
  <c r="AG29" i="3" s="1"/>
  <c r="V29" i="3"/>
  <c r="W29" i="3" s="1"/>
  <c r="M29" i="3"/>
  <c r="L29" i="3"/>
  <c r="X28" i="3"/>
  <c r="AF28" i="3" s="1"/>
  <c r="AG28" i="3" s="1"/>
  <c r="L28" i="3"/>
  <c r="M28" i="3" s="1"/>
  <c r="V28" i="3" s="1"/>
  <c r="X27" i="3"/>
  <c r="AF27" i="3" s="1"/>
  <c r="AG27" i="3" s="1"/>
  <c r="L27" i="3"/>
  <c r="M27" i="3" s="1"/>
  <c r="V27" i="3" s="1"/>
  <c r="AF26" i="3"/>
  <c r="AG26" i="3" s="1"/>
  <c r="X26" i="3"/>
  <c r="M26" i="3"/>
  <c r="V26" i="3" s="1"/>
  <c r="L26" i="3"/>
  <c r="X25" i="3"/>
  <c r="AF25" i="3" s="1"/>
  <c r="AG25" i="3" s="1"/>
  <c r="V25" i="3"/>
  <c r="AE25" i="3" s="1"/>
  <c r="M25" i="3"/>
  <c r="L25" i="3"/>
  <c r="AF24" i="3"/>
  <c r="AG24" i="3" s="1"/>
  <c r="X24" i="3"/>
  <c r="L24" i="3"/>
  <c r="M24" i="3" s="1"/>
  <c r="V24" i="3" s="1"/>
  <c r="X296" i="1"/>
  <c r="AF296" i="1" s="1"/>
  <c r="AG296" i="1" s="1"/>
  <c r="L296" i="1"/>
  <c r="M296" i="1" s="1"/>
  <c r="V296" i="1" s="1"/>
  <c r="X295" i="1"/>
  <c r="AF295" i="1" s="1"/>
  <c r="AG295" i="1" s="1"/>
  <c r="L295" i="1"/>
  <c r="X294" i="1"/>
  <c r="AF294" i="1" s="1"/>
  <c r="AG294" i="1" s="1"/>
  <c r="L294" i="1"/>
  <c r="M294" i="1" s="1"/>
  <c r="X293" i="1"/>
  <c r="AF293" i="1" s="1"/>
  <c r="AG293" i="1" s="1"/>
  <c r="L293" i="1"/>
  <c r="X292" i="1"/>
  <c r="AF292" i="1" s="1"/>
  <c r="AG292" i="1" s="1"/>
  <c r="L292" i="1"/>
  <c r="M292" i="1" s="1"/>
  <c r="X291" i="1"/>
  <c r="AF291" i="1" s="1"/>
  <c r="AG291" i="1" s="1"/>
  <c r="L291" i="1"/>
  <c r="X290" i="1"/>
  <c r="AF290" i="1" s="1"/>
  <c r="AG290" i="1" s="1"/>
  <c r="L290" i="1"/>
  <c r="M290" i="1" s="1"/>
  <c r="X289" i="1"/>
  <c r="AF289" i="1" s="1"/>
  <c r="AG289" i="1" s="1"/>
  <c r="L289" i="1"/>
  <c r="X288" i="1"/>
  <c r="AF288" i="1" s="1"/>
  <c r="AG288" i="1" s="1"/>
  <c r="L288" i="1"/>
  <c r="M288" i="1" s="1"/>
  <c r="X287" i="1"/>
  <c r="AF287" i="1" s="1"/>
  <c r="AG287" i="1" s="1"/>
  <c r="L287" i="1"/>
  <c r="X286" i="1"/>
  <c r="AF286" i="1" s="1"/>
  <c r="AG286" i="1" s="1"/>
  <c r="L286" i="1"/>
  <c r="M286" i="1" s="1"/>
  <c r="X285" i="1"/>
  <c r="AF285" i="1" s="1"/>
  <c r="AG285" i="1" s="1"/>
  <c r="L285" i="1"/>
  <c r="X284" i="1"/>
  <c r="AF284" i="1" s="1"/>
  <c r="AG284" i="1" s="1"/>
  <c r="L284" i="1"/>
  <c r="M284" i="1" s="1"/>
  <c r="X283" i="1"/>
  <c r="AF283" i="1" s="1"/>
  <c r="AG283" i="1" s="1"/>
  <c r="L283" i="1"/>
  <c r="X282" i="1"/>
  <c r="AF282" i="1" s="1"/>
  <c r="AG282" i="1" s="1"/>
  <c r="L282" i="1"/>
  <c r="M282" i="1" s="1"/>
  <c r="X281" i="1"/>
  <c r="AF281" i="1" s="1"/>
  <c r="AG281" i="1" s="1"/>
  <c r="L281" i="1"/>
  <c r="X280" i="1"/>
  <c r="AF280" i="1" s="1"/>
  <c r="AG280" i="1" s="1"/>
  <c r="L280" i="1"/>
  <c r="M280" i="1" s="1"/>
  <c r="X279" i="1"/>
  <c r="AF279" i="1" s="1"/>
  <c r="AG279" i="1" s="1"/>
  <c r="L279" i="1"/>
  <c r="X278" i="1"/>
  <c r="AF278" i="1" s="1"/>
  <c r="AG278" i="1" s="1"/>
  <c r="L278" i="1"/>
  <c r="M278" i="1" s="1"/>
  <c r="X277" i="1"/>
  <c r="AF277" i="1" s="1"/>
  <c r="AG277" i="1" s="1"/>
  <c r="L277" i="1"/>
  <c r="X276" i="1"/>
  <c r="AF276" i="1" s="1"/>
  <c r="AG276" i="1" s="1"/>
  <c r="L276" i="1"/>
  <c r="M276" i="1" s="1"/>
  <c r="X275" i="1"/>
  <c r="AF275" i="1" s="1"/>
  <c r="AG275" i="1" s="1"/>
  <c r="L275" i="1"/>
  <c r="X274" i="1"/>
  <c r="AF274" i="1" s="1"/>
  <c r="AG274" i="1" s="1"/>
  <c r="L274" i="1"/>
  <c r="M274" i="1" s="1"/>
  <c r="X273" i="1"/>
  <c r="AF273" i="1" s="1"/>
  <c r="AG273" i="1" s="1"/>
  <c r="L273" i="1"/>
  <c r="X272" i="1"/>
  <c r="AF272" i="1" s="1"/>
  <c r="AG272" i="1" s="1"/>
  <c r="L272" i="1"/>
  <c r="M272" i="1" s="1"/>
  <c r="X271" i="1"/>
  <c r="AF271" i="1" s="1"/>
  <c r="AG271" i="1" s="1"/>
  <c r="L271" i="1"/>
  <c r="X270" i="1"/>
  <c r="AF270" i="1" s="1"/>
  <c r="AG270" i="1" s="1"/>
  <c r="L270" i="1"/>
  <c r="M270" i="1" s="1"/>
  <c r="X269" i="1"/>
  <c r="AF269" i="1" s="1"/>
  <c r="AG269" i="1" s="1"/>
  <c r="L269" i="1"/>
  <c r="X268" i="1"/>
  <c r="AF268" i="1" s="1"/>
  <c r="AG268" i="1" s="1"/>
  <c r="L268" i="1"/>
  <c r="M268" i="1" s="1"/>
  <c r="X267" i="1"/>
  <c r="AF267" i="1" s="1"/>
  <c r="AG267" i="1" s="1"/>
  <c r="L267" i="1"/>
  <c r="X266" i="1"/>
  <c r="AF266" i="1" s="1"/>
  <c r="AG266" i="1" s="1"/>
  <c r="L266" i="1"/>
  <c r="M266" i="1" s="1"/>
  <c r="X265" i="1"/>
  <c r="AF265" i="1" s="1"/>
  <c r="AG265" i="1" s="1"/>
  <c r="L265" i="1"/>
  <c r="X264" i="1"/>
  <c r="AF264" i="1" s="1"/>
  <c r="AG264" i="1" s="1"/>
  <c r="L264" i="1"/>
  <c r="M264" i="1" s="1"/>
  <c r="X263" i="1"/>
  <c r="AF263" i="1" s="1"/>
  <c r="AG263" i="1" s="1"/>
  <c r="L263" i="1"/>
  <c r="X262" i="1"/>
  <c r="AF262" i="1" s="1"/>
  <c r="AG262" i="1" s="1"/>
  <c r="L262" i="1"/>
  <c r="M262" i="1" s="1"/>
  <c r="X261" i="1"/>
  <c r="AF261" i="1" s="1"/>
  <c r="AG261" i="1" s="1"/>
  <c r="L261" i="1"/>
  <c r="X260" i="1"/>
  <c r="AF260" i="1" s="1"/>
  <c r="AG260" i="1" s="1"/>
  <c r="L260" i="1"/>
  <c r="M260" i="1" s="1"/>
  <c r="X259" i="1"/>
  <c r="AF259" i="1" s="1"/>
  <c r="AG259" i="1" s="1"/>
  <c r="L259" i="1"/>
  <c r="X258" i="1"/>
  <c r="AF258" i="1" s="1"/>
  <c r="AG258" i="1" s="1"/>
  <c r="L258" i="1"/>
  <c r="M258" i="1" s="1"/>
  <c r="X257" i="1"/>
  <c r="AF257" i="1" s="1"/>
  <c r="AG257" i="1" s="1"/>
  <c r="L257" i="1"/>
  <c r="X256" i="1"/>
  <c r="AF256" i="1" s="1"/>
  <c r="AG256" i="1" s="1"/>
  <c r="L256" i="1"/>
  <c r="M256" i="1" s="1"/>
  <c r="X255" i="1"/>
  <c r="AF255" i="1" s="1"/>
  <c r="AG255" i="1" s="1"/>
  <c r="L255" i="1"/>
  <c r="X254" i="1"/>
  <c r="AF254" i="1" s="1"/>
  <c r="AG254" i="1" s="1"/>
  <c r="L254" i="1"/>
  <c r="M254" i="1" s="1"/>
  <c r="X253" i="1"/>
  <c r="AF253" i="1" s="1"/>
  <c r="AG253" i="1" s="1"/>
  <c r="L253" i="1"/>
  <c r="X252" i="1"/>
  <c r="AF252" i="1" s="1"/>
  <c r="AG252" i="1" s="1"/>
  <c r="L252" i="1"/>
  <c r="M252" i="1" s="1"/>
  <c r="X251" i="1"/>
  <c r="AF251" i="1" s="1"/>
  <c r="AG251" i="1" s="1"/>
  <c r="L251" i="1"/>
  <c r="X250" i="1"/>
  <c r="AF250" i="1" s="1"/>
  <c r="AG250" i="1" s="1"/>
  <c r="L250" i="1"/>
  <c r="M250" i="1" s="1"/>
  <c r="X249" i="1"/>
  <c r="AF249" i="1" s="1"/>
  <c r="AG249" i="1" s="1"/>
  <c r="L249" i="1"/>
  <c r="X248" i="1"/>
  <c r="AF248" i="1" s="1"/>
  <c r="AG248" i="1" s="1"/>
  <c r="L248" i="1"/>
  <c r="M248" i="1" s="1"/>
  <c r="X247" i="1"/>
  <c r="AF247" i="1" s="1"/>
  <c r="AG247" i="1" s="1"/>
  <c r="L247" i="1"/>
  <c r="X246" i="1"/>
  <c r="AF246" i="1" s="1"/>
  <c r="AG246" i="1" s="1"/>
  <c r="L246" i="1"/>
  <c r="M246" i="1" s="1"/>
  <c r="X245" i="1"/>
  <c r="AF245" i="1" s="1"/>
  <c r="AG245" i="1" s="1"/>
  <c r="L245" i="1"/>
  <c r="X244" i="1"/>
  <c r="AF244" i="1" s="1"/>
  <c r="AG244" i="1" s="1"/>
  <c r="L244" i="1"/>
  <c r="M244" i="1" s="1"/>
  <c r="X243" i="1"/>
  <c r="AF243" i="1" s="1"/>
  <c r="AG243" i="1" s="1"/>
  <c r="L243" i="1"/>
  <c r="X242" i="1"/>
  <c r="AF242" i="1" s="1"/>
  <c r="AG242" i="1" s="1"/>
  <c r="L242" i="1"/>
  <c r="M242" i="1" s="1"/>
  <c r="X241" i="1"/>
  <c r="AF241" i="1" s="1"/>
  <c r="AG241" i="1" s="1"/>
  <c r="L241" i="1"/>
  <c r="X240" i="1"/>
  <c r="AF240" i="1" s="1"/>
  <c r="AG240" i="1" s="1"/>
  <c r="L240" i="1"/>
  <c r="X239" i="1"/>
  <c r="AF239" i="1" s="1"/>
  <c r="AG239" i="1" s="1"/>
  <c r="L239" i="1"/>
  <c r="X238" i="1"/>
  <c r="AF238" i="1" s="1"/>
  <c r="AG238" i="1" s="1"/>
  <c r="L238" i="1"/>
  <c r="X237" i="1"/>
  <c r="AF237" i="1" s="1"/>
  <c r="AG237" i="1" s="1"/>
  <c r="L237" i="1"/>
  <c r="X236" i="1"/>
  <c r="AF236" i="1" s="1"/>
  <c r="AG236" i="1" s="1"/>
  <c r="L236" i="1"/>
  <c r="X235" i="1"/>
  <c r="AF235" i="1" s="1"/>
  <c r="AG235" i="1" s="1"/>
  <c r="L235" i="1"/>
  <c r="X234" i="1"/>
  <c r="AF234" i="1" s="1"/>
  <c r="AG234" i="1" s="1"/>
  <c r="L234" i="1"/>
  <c r="M234" i="1" s="1"/>
  <c r="X233" i="1"/>
  <c r="AF233" i="1" s="1"/>
  <c r="AG233" i="1" s="1"/>
  <c r="L233" i="1"/>
  <c r="M233" i="1" s="1"/>
  <c r="X232" i="1"/>
  <c r="AF232" i="1" s="1"/>
  <c r="AG232" i="1" s="1"/>
  <c r="L232" i="1"/>
  <c r="X231" i="1"/>
  <c r="AF231" i="1" s="1"/>
  <c r="AG231" i="1" s="1"/>
  <c r="L231" i="1"/>
  <c r="M231" i="1" s="1"/>
  <c r="X230" i="1"/>
  <c r="AF230" i="1" s="1"/>
  <c r="AG230" i="1" s="1"/>
  <c r="L230" i="1"/>
  <c r="M230" i="1" s="1"/>
  <c r="X229" i="1"/>
  <c r="AF229" i="1" s="1"/>
  <c r="AG229" i="1" s="1"/>
  <c r="L229" i="1"/>
  <c r="X228" i="1"/>
  <c r="AF228" i="1" s="1"/>
  <c r="AG228" i="1" s="1"/>
  <c r="L228" i="1"/>
  <c r="X227" i="1"/>
  <c r="AF227" i="1" s="1"/>
  <c r="AG227" i="1" s="1"/>
  <c r="L227" i="1"/>
  <c r="M227" i="1" s="1"/>
  <c r="X226" i="1"/>
  <c r="AF226" i="1" s="1"/>
  <c r="AG226" i="1" s="1"/>
  <c r="L226" i="1"/>
  <c r="X225" i="1"/>
  <c r="AF225" i="1" s="1"/>
  <c r="AG225" i="1" s="1"/>
  <c r="L225" i="1"/>
  <c r="M225" i="1" s="1"/>
  <c r="X224" i="1"/>
  <c r="AF224" i="1" s="1"/>
  <c r="AG224" i="1" s="1"/>
  <c r="L224" i="1"/>
  <c r="X223" i="1"/>
  <c r="AF223" i="1" s="1"/>
  <c r="AG223" i="1" s="1"/>
  <c r="L223" i="1"/>
  <c r="M223" i="1" s="1"/>
  <c r="X222" i="1"/>
  <c r="AF222" i="1" s="1"/>
  <c r="AG222" i="1" s="1"/>
  <c r="L222" i="1"/>
  <c r="M222" i="1" s="1"/>
  <c r="AF221" i="1"/>
  <c r="AG221" i="1" s="1"/>
  <c r="X221" i="1"/>
  <c r="L221" i="1"/>
  <c r="M221" i="1" s="1"/>
  <c r="V221" i="1" s="1"/>
  <c r="X220" i="1"/>
  <c r="AF220" i="1" s="1"/>
  <c r="AG220" i="1" s="1"/>
  <c r="L220" i="1"/>
  <c r="X219" i="1"/>
  <c r="AF219" i="1" s="1"/>
  <c r="AG219" i="1" s="1"/>
  <c r="L219" i="1"/>
  <c r="M219" i="1" s="1"/>
  <c r="X218" i="1"/>
  <c r="AF218" i="1" s="1"/>
  <c r="AG218" i="1" s="1"/>
  <c r="L218" i="1"/>
  <c r="X217" i="1"/>
  <c r="AF217" i="1" s="1"/>
  <c r="AG217" i="1" s="1"/>
  <c r="L217" i="1"/>
  <c r="M217" i="1" s="1"/>
  <c r="V217" i="1" s="1"/>
  <c r="X216" i="1"/>
  <c r="AF216" i="1" s="1"/>
  <c r="AG216" i="1" s="1"/>
  <c r="L216" i="1"/>
  <c r="M216" i="1" s="1"/>
  <c r="X215" i="1"/>
  <c r="AF215" i="1" s="1"/>
  <c r="AG215" i="1" s="1"/>
  <c r="L215" i="1"/>
  <c r="M215" i="1" s="1"/>
  <c r="X214" i="1"/>
  <c r="AF214" i="1" s="1"/>
  <c r="AG214" i="1" s="1"/>
  <c r="L214" i="1"/>
  <c r="X213" i="1"/>
  <c r="AF213" i="1" s="1"/>
  <c r="AG213" i="1" s="1"/>
  <c r="L213" i="1"/>
  <c r="M213" i="1" s="1"/>
  <c r="X212" i="1"/>
  <c r="AF212" i="1" s="1"/>
  <c r="AG212" i="1" s="1"/>
  <c r="L212" i="1"/>
  <c r="M212" i="1" s="1"/>
  <c r="X211" i="1"/>
  <c r="AF211" i="1" s="1"/>
  <c r="AG211" i="1" s="1"/>
  <c r="L211" i="1"/>
  <c r="M211" i="1" s="1"/>
  <c r="X210" i="1"/>
  <c r="AF210" i="1" s="1"/>
  <c r="AG210" i="1" s="1"/>
  <c r="L210" i="1"/>
  <c r="X209" i="1"/>
  <c r="AF209" i="1" s="1"/>
  <c r="AG209" i="1" s="1"/>
  <c r="L209" i="1"/>
  <c r="M209" i="1" s="1"/>
  <c r="X208" i="1"/>
  <c r="AF208" i="1" s="1"/>
  <c r="AG208" i="1" s="1"/>
  <c r="L208" i="1"/>
  <c r="M208" i="1" s="1"/>
  <c r="X207" i="1"/>
  <c r="AF207" i="1" s="1"/>
  <c r="AG207" i="1" s="1"/>
  <c r="L207" i="1"/>
  <c r="M207" i="1" s="1"/>
  <c r="X206" i="1"/>
  <c r="AF206" i="1" s="1"/>
  <c r="AG206" i="1" s="1"/>
  <c r="L206" i="1"/>
  <c r="M206" i="1" s="1"/>
  <c r="X205" i="1"/>
  <c r="AF205" i="1" s="1"/>
  <c r="AG205" i="1" s="1"/>
  <c r="L205" i="1"/>
  <c r="M205" i="1" s="1"/>
  <c r="X204" i="1"/>
  <c r="AF204" i="1" s="1"/>
  <c r="AG204" i="1" s="1"/>
  <c r="L204" i="1"/>
  <c r="X203" i="1"/>
  <c r="AF203" i="1" s="1"/>
  <c r="AG203" i="1" s="1"/>
  <c r="L203" i="1"/>
  <c r="M203" i="1" s="1"/>
  <c r="X202" i="1"/>
  <c r="AF202" i="1" s="1"/>
  <c r="AG202" i="1" s="1"/>
  <c r="L202" i="1"/>
  <c r="M202" i="1" s="1"/>
  <c r="X201" i="1"/>
  <c r="AF201" i="1" s="1"/>
  <c r="AG201" i="1" s="1"/>
  <c r="L201" i="1"/>
  <c r="M201" i="1" s="1"/>
  <c r="X200" i="1"/>
  <c r="AF200" i="1" s="1"/>
  <c r="AG200" i="1" s="1"/>
  <c r="L200" i="1"/>
  <c r="X199" i="1"/>
  <c r="AF199" i="1" s="1"/>
  <c r="AG199" i="1" s="1"/>
  <c r="L199" i="1"/>
  <c r="M199" i="1" s="1"/>
  <c r="X198" i="1"/>
  <c r="AF198" i="1" s="1"/>
  <c r="AG198" i="1" s="1"/>
  <c r="L198" i="1"/>
  <c r="M198" i="1" s="1"/>
  <c r="X197" i="1"/>
  <c r="AF197" i="1" s="1"/>
  <c r="AG197" i="1" s="1"/>
  <c r="L197" i="1"/>
  <c r="M197" i="1" s="1"/>
  <c r="X196" i="1"/>
  <c r="AF196" i="1" s="1"/>
  <c r="AG196" i="1" s="1"/>
  <c r="L196" i="1"/>
  <c r="X195" i="1"/>
  <c r="AF195" i="1" s="1"/>
  <c r="AG195" i="1" s="1"/>
  <c r="L195" i="1"/>
  <c r="M195" i="1" s="1"/>
  <c r="X194" i="1"/>
  <c r="AF194" i="1" s="1"/>
  <c r="AG194" i="1" s="1"/>
  <c r="L194" i="1"/>
  <c r="M194" i="1" s="1"/>
  <c r="X193" i="1"/>
  <c r="AF193" i="1" s="1"/>
  <c r="AG193" i="1" s="1"/>
  <c r="L193" i="1"/>
  <c r="X192" i="1"/>
  <c r="AF192" i="1" s="1"/>
  <c r="AG192" i="1" s="1"/>
  <c r="L192" i="1"/>
  <c r="X191" i="1"/>
  <c r="AF191" i="1" s="1"/>
  <c r="AG191" i="1" s="1"/>
  <c r="L191" i="1"/>
  <c r="M191" i="1" s="1"/>
  <c r="X190" i="1"/>
  <c r="AF190" i="1" s="1"/>
  <c r="AG190" i="1" s="1"/>
  <c r="L190" i="1"/>
  <c r="M190" i="1" s="1"/>
  <c r="X189" i="1"/>
  <c r="AF189" i="1" s="1"/>
  <c r="AG189" i="1" s="1"/>
  <c r="L189" i="1"/>
  <c r="M189" i="1" s="1"/>
  <c r="X188" i="1"/>
  <c r="AF188" i="1" s="1"/>
  <c r="AG188" i="1" s="1"/>
  <c r="L188" i="1"/>
  <c r="X187" i="1"/>
  <c r="AF187" i="1" s="1"/>
  <c r="AG187" i="1" s="1"/>
  <c r="L187" i="1"/>
  <c r="M187" i="1" s="1"/>
  <c r="X186" i="1"/>
  <c r="AF186" i="1" s="1"/>
  <c r="AG186" i="1" s="1"/>
  <c r="L186" i="1"/>
  <c r="M186" i="1" s="1"/>
  <c r="X185" i="1"/>
  <c r="AF185" i="1" s="1"/>
  <c r="AG185" i="1" s="1"/>
  <c r="L185" i="1"/>
  <c r="M185" i="1" s="1"/>
  <c r="X184" i="1"/>
  <c r="AF184" i="1" s="1"/>
  <c r="AG184" i="1" s="1"/>
  <c r="L184" i="1"/>
  <c r="X183" i="1"/>
  <c r="AF183" i="1" s="1"/>
  <c r="AG183" i="1" s="1"/>
  <c r="L183" i="1"/>
  <c r="M183" i="1" s="1"/>
  <c r="X182" i="1"/>
  <c r="AF182" i="1" s="1"/>
  <c r="AG182" i="1" s="1"/>
  <c r="L182" i="1"/>
  <c r="X181" i="1"/>
  <c r="AF181" i="1" s="1"/>
  <c r="AG181" i="1" s="1"/>
  <c r="L181" i="1"/>
  <c r="M181" i="1" s="1"/>
  <c r="X180" i="1"/>
  <c r="AF180" i="1" s="1"/>
  <c r="AG180" i="1" s="1"/>
  <c r="L180" i="1"/>
  <c r="M180" i="1" s="1"/>
  <c r="X179" i="1"/>
  <c r="AF179" i="1" s="1"/>
  <c r="AG179" i="1" s="1"/>
  <c r="L179" i="1"/>
  <c r="M179" i="1" s="1"/>
  <c r="X178" i="1"/>
  <c r="AF178" i="1" s="1"/>
  <c r="AG178" i="1" s="1"/>
  <c r="L178" i="1"/>
  <c r="X177" i="1"/>
  <c r="AF177" i="1" s="1"/>
  <c r="AG177" i="1" s="1"/>
  <c r="L177" i="1"/>
  <c r="M177" i="1" s="1"/>
  <c r="X176" i="1"/>
  <c r="AF176" i="1" s="1"/>
  <c r="AG176" i="1" s="1"/>
  <c r="L176" i="1"/>
  <c r="M176" i="1" s="1"/>
  <c r="X175" i="1"/>
  <c r="AF175" i="1" s="1"/>
  <c r="AG175" i="1" s="1"/>
  <c r="L175" i="1"/>
  <c r="M175" i="1" s="1"/>
  <c r="X174" i="1"/>
  <c r="AF174" i="1" s="1"/>
  <c r="AG174" i="1" s="1"/>
  <c r="L174" i="1"/>
  <c r="M174" i="1" s="1"/>
  <c r="X173" i="1"/>
  <c r="AF173" i="1" s="1"/>
  <c r="AG173" i="1" s="1"/>
  <c r="L173" i="1"/>
  <c r="M173" i="1" s="1"/>
  <c r="X172" i="1"/>
  <c r="AF172" i="1" s="1"/>
  <c r="AG172" i="1" s="1"/>
  <c r="L172" i="1"/>
  <c r="M172" i="1" s="1"/>
  <c r="X171" i="1"/>
  <c r="AF171" i="1" s="1"/>
  <c r="AG171" i="1" s="1"/>
  <c r="L171" i="1"/>
  <c r="M171" i="1" s="1"/>
  <c r="X170" i="1"/>
  <c r="AF170" i="1" s="1"/>
  <c r="AG170" i="1" s="1"/>
  <c r="L170" i="1"/>
  <c r="M170" i="1" s="1"/>
  <c r="X169" i="1"/>
  <c r="AF169" i="1" s="1"/>
  <c r="AG169" i="1" s="1"/>
  <c r="L169" i="1"/>
  <c r="M169" i="1" s="1"/>
  <c r="X168" i="1"/>
  <c r="AF168" i="1" s="1"/>
  <c r="AG168" i="1" s="1"/>
  <c r="L168" i="1"/>
  <c r="M168" i="1" s="1"/>
  <c r="X167" i="1"/>
  <c r="AF167" i="1" s="1"/>
  <c r="AG167" i="1" s="1"/>
  <c r="L167" i="1"/>
  <c r="M167" i="1" s="1"/>
  <c r="X166" i="1"/>
  <c r="AF166" i="1" s="1"/>
  <c r="AG166" i="1" s="1"/>
  <c r="L166" i="1"/>
  <c r="M166" i="1" s="1"/>
  <c r="X165" i="1"/>
  <c r="AF165" i="1" s="1"/>
  <c r="AG165" i="1" s="1"/>
  <c r="L165" i="1"/>
  <c r="M165" i="1" s="1"/>
  <c r="X164" i="1"/>
  <c r="AF164" i="1" s="1"/>
  <c r="AG164" i="1" s="1"/>
  <c r="L164" i="1"/>
  <c r="M164" i="1" s="1"/>
  <c r="X163" i="1"/>
  <c r="AF163" i="1" s="1"/>
  <c r="AG163" i="1" s="1"/>
  <c r="L163" i="1"/>
  <c r="M163" i="1" s="1"/>
  <c r="X162" i="1"/>
  <c r="AF162" i="1" s="1"/>
  <c r="AG162" i="1" s="1"/>
  <c r="L162" i="1"/>
  <c r="M162" i="1" s="1"/>
  <c r="X161" i="1"/>
  <c r="AF161" i="1" s="1"/>
  <c r="AG161" i="1" s="1"/>
  <c r="L161" i="1"/>
  <c r="M161" i="1" s="1"/>
  <c r="X160" i="1"/>
  <c r="AF160" i="1" s="1"/>
  <c r="AG160" i="1" s="1"/>
  <c r="L160" i="1"/>
  <c r="M160" i="1" s="1"/>
  <c r="X159" i="1"/>
  <c r="AF159" i="1" s="1"/>
  <c r="AG159" i="1" s="1"/>
  <c r="L159" i="1"/>
  <c r="M159" i="1" s="1"/>
  <c r="X158" i="1"/>
  <c r="AF158" i="1" s="1"/>
  <c r="AG158" i="1" s="1"/>
  <c r="L158" i="1"/>
  <c r="M158" i="1" s="1"/>
  <c r="X157" i="1"/>
  <c r="AF157" i="1" s="1"/>
  <c r="AG157" i="1" s="1"/>
  <c r="L157" i="1"/>
  <c r="M157" i="1" s="1"/>
  <c r="X156" i="1"/>
  <c r="AF156" i="1" s="1"/>
  <c r="AG156" i="1" s="1"/>
  <c r="L156" i="1"/>
  <c r="M156" i="1" s="1"/>
  <c r="X155" i="1"/>
  <c r="AF155" i="1" s="1"/>
  <c r="AG155" i="1" s="1"/>
  <c r="L155" i="1"/>
  <c r="M155" i="1" s="1"/>
  <c r="X154" i="1"/>
  <c r="AF154" i="1" s="1"/>
  <c r="AG154" i="1" s="1"/>
  <c r="L154" i="1"/>
  <c r="M154" i="1" s="1"/>
  <c r="X153" i="1"/>
  <c r="AF153" i="1" s="1"/>
  <c r="AG153" i="1" s="1"/>
  <c r="L153" i="1"/>
  <c r="M153" i="1" s="1"/>
  <c r="X152" i="1"/>
  <c r="AF152" i="1" s="1"/>
  <c r="AG152" i="1" s="1"/>
  <c r="L152" i="1"/>
  <c r="M152" i="1" s="1"/>
  <c r="X151" i="1"/>
  <c r="AF151" i="1" s="1"/>
  <c r="AG151" i="1" s="1"/>
  <c r="L151" i="1"/>
  <c r="M151" i="1" s="1"/>
  <c r="X150" i="1"/>
  <c r="AF150" i="1" s="1"/>
  <c r="AG150" i="1" s="1"/>
  <c r="L150" i="1"/>
  <c r="M150" i="1" s="1"/>
  <c r="X149" i="1"/>
  <c r="AF149" i="1" s="1"/>
  <c r="AG149" i="1" s="1"/>
  <c r="L149" i="1"/>
  <c r="M149" i="1" s="1"/>
  <c r="X148" i="1"/>
  <c r="AF148" i="1" s="1"/>
  <c r="AG148" i="1" s="1"/>
  <c r="L148" i="1"/>
  <c r="M148" i="1" s="1"/>
  <c r="X147" i="1"/>
  <c r="AF147" i="1" s="1"/>
  <c r="AG147" i="1" s="1"/>
  <c r="L147" i="1"/>
  <c r="M147" i="1" s="1"/>
  <c r="X146" i="1"/>
  <c r="AF146" i="1" s="1"/>
  <c r="AG146" i="1" s="1"/>
  <c r="L146" i="1"/>
  <c r="M146" i="1" s="1"/>
  <c r="X145" i="1"/>
  <c r="AF145" i="1" s="1"/>
  <c r="AG145" i="1" s="1"/>
  <c r="L145" i="1"/>
  <c r="M145" i="1" s="1"/>
  <c r="X144" i="1"/>
  <c r="AF144" i="1" s="1"/>
  <c r="AG144" i="1" s="1"/>
  <c r="L144" i="1"/>
  <c r="M144" i="1" s="1"/>
  <c r="AE143" i="1"/>
  <c r="AC143" i="1"/>
  <c r="X143" i="1"/>
  <c r="X142" i="1"/>
  <c r="AF142" i="1" s="1"/>
  <c r="AG142" i="1" s="1"/>
  <c r="L142" i="1"/>
  <c r="M142" i="1" s="1"/>
  <c r="X141" i="1"/>
  <c r="AF141" i="1" s="1"/>
  <c r="AG141" i="1" s="1"/>
  <c r="L141" i="1"/>
  <c r="X140" i="1"/>
  <c r="AF140" i="1" s="1"/>
  <c r="AG140" i="1" s="1"/>
  <c r="L140" i="1"/>
  <c r="M140" i="1" s="1"/>
  <c r="X139" i="1"/>
  <c r="AF139" i="1" s="1"/>
  <c r="AG139" i="1" s="1"/>
  <c r="L139" i="1"/>
  <c r="AD138" i="1"/>
  <c r="AB138" i="1"/>
  <c r="Z138" i="1"/>
  <c r="Y138" i="1"/>
  <c r="L138" i="1"/>
  <c r="M138" i="1" s="1"/>
  <c r="X137" i="1"/>
  <c r="AF137" i="1" s="1"/>
  <c r="AG137" i="1" s="1"/>
  <c r="L137" i="1"/>
  <c r="M137" i="1" s="1"/>
  <c r="X136" i="1"/>
  <c r="AF136" i="1" s="1"/>
  <c r="AG136" i="1" s="1"/>
  <c r="L136" i="1"/>
  <c r="M136" i="1" s="1"/>
  <c r="AF135" i="1"/>
  <c r="AG135" i="1" s="1"/>
  <c r="L135" i="1"/>
  <c r="M135" i="1" s="1"/>
  <c r="V135" i="1" s="1"/>
  <c r="AF134" i="1"/>
  <c r="AG134" i="1" s="1"/>
  <c r="L134" i="1"/>
  <c r="AF133" i="1"/>
  <c r="AG133" i="1" s="1"/>
  <c r="L133" i="1"/>
  <c r="M133" i="1" s="1"/>
  <c r="V133" i="1" s="1"/>
  <c r="AF132" i="1"/>
  <c r="AG132" i="1" s="1"/>
  <c r="L132" i="1"/>
  <c r="M132" i="1" s="1"/>
  <c r="V132" i="1" s="1"/>
  <c r="AF131" i="1"/>
  <c r="AG131" i="1" s="1"/>
  <c r="L131" i="1"/>
  <c r="AF130" i="1"/>
  <c r="AG130" i="1" s="1"/>
  <c r="L130" i="1"/>
  <c r="M130" i="1" s="1"/>
  <c r="V130" i="1" s="1"/>
  <c r="AF129" i="1"/>
  <c r="AG129" i="1" s="1"/>
  <c r="L129" i="1"/>
  <c r="AF128" i="1"/>
  <c r="AG128" i="1" s="1"/>
  <c r="AD128" i="1"/>
  <c r="Y128" i="1"/>
  <c r="V128" i="1"/>
  <c r="AC128" i="1" s="1"/>
  <c r="L128" i="1"/>
  <c r="AF127" i="1"/>
  <c r="AG127" i="1" s="1"/>
  <c r="L127" i="1"/>
  <c r="M127" i="1" s="1"/>
  <c r="V127" i="1" s="1"/>
  <c r="AF126" i="1"/>
  <c r="AG126" i="1" s="1"/>
  <c r="L126" i="1"/>
  <c r="AF125" i="1"/>
  <c r="AG125" i="1" s="1"/>
  <c r="L125" i="1"/>
  <c r="AF124" i="1"/>
  <c r="AG124" i="1" s="1"/>
  <c r="L124" i="1"/>
  <c r="M124" i="1" s="1"/>
  <c r="V124" i="1" s="1"/>
  <c r="AF123" i="1"/>
  <c r="AG123" i="1" s="1"/>
  <c r="L123" i="1"/>
  <c r="AF122" i="1"/>
  <c r="AG122" i="1" s="1"/>
  <c r="V122" i="1"/>
  <c r="W122" i="1" s="1"/>
  <c r="L122" i="1"/>
  <c r="AF121" i="1"/>
  <c r="AG121" i="1" s="1"/>
  <c r="L121" i="1"/>
  <c r="M121" i="1" s="1"/>
  <c r="V121" i="1" s="1"/>
  <c r="AF120" i="1"/>
  <c r="AG120" i="1" s="1"/>
  <c r="L120" i="1"/>
  <c r="M120" i="1" s="1"/>
  <c r="V120" i="1" s="1"/>
  <c r="AF119" i="1"/>
  <c r="AG119" i="1" s="1"/>
  <c r="L119" i="1"/>
  <c r="AF118" i="1"/>
  <c r="AG118" i="1" s="1"/>
  <c r="L118" i="1"/>
  <c r="M118" i="1" s="1"/>
  <c r="V118" i="1" s="1"/>
  <c r="AF117" i="1"/>
  <c r="AG117" i="1" s="1"/>
  <c r="L117" i="1"/>
  <c r="M117" i="1" s="1"/>
  <c r="V117" i="1" s="1"/>
  <c r="AF116" i="1"/>
  <c r="AG116" i="1" s="1"/>
  <c r="L116" i="1"/>
  <c r="M116" i="1" s="1"/>
  <c r="V116" i="1" s="1"/>
  <c r="AF115" i="1"/>
  <c r="AG115" i="1" s="1"/>
  <c r="L115" i="1"/>
  <c r="AF114" i="1"/>
  <c r="AG114" i="1" s="1"/>
  <c r="M114" i="1"/>
  <c r="V114" i="1" s="1"/>
  <c r="AF113" i="1"/>
  <c r="AG113" i="1" s="1"/>
  <c r="L113" i="1"/>
  <c r="AF112" i="1"/>
  <c r="AG112" i="1" s="1"/>
  <c r="L112" i="1"/>
  <c r="M112" i="1" s="1"/>
  <c r="V112" i="1" s="1"/>
  <c r="AF111" i="1"/>
  <c r="AG111" i="1" s="1"/>
  <c r="L111" i="1"/>
  <c r="AF110" i="1"/>
  <c r="AG110" i="1" s="1"/>
  <c r="M110" i="1"/>
  <c r="V110" i="1" s="1"/>
  <c r="AF109" i="1"/>
  <c r="AG109" i="1" s="1"/>
  <c r="L109" i="1"/>
  <c r="AF108" i="1"/>
  <c r="AG108" i="1" s="1"/>
  <c r="L108" i="1"/>
  <c r="AF107" i="1"/>
  <c r="AG107" i="1" s="1"/>
  <c r="L107" i="1"/>
  <c r="M107" i="1" s="1"/>
  <c r="V107" i="1" s="1"/>
  <c r="AF106" i="1"/>
  <c r="AG106" i="1" s="1"/>
  <c r="L106" i="1"/>
  <c r="AF105" i="1"/>
  <c r="AG105" i="1" s="1"/>
  <c r="L105" i="1"/>
  <c r="AF104" i="1"/>
  <c r="AG104" i="1" s="1"/>
  <c r="L104" i="1"/>
  <c r="M104" i="1" s="1"/>
  <c r="V104" i="1" s="1"/>
  <c r="AF103" i="1"/>
  <c r="AG103" i="1" s="1"/>
  <c r="L103" i="1"/>
  <c r="AF102" i="1"/>
  <c r="AG102" i="1" s="1"/>
  <c r="M102" i="1"/>
  <c r="V102" i="1" s="1"/>
  <c r="AF101" i="1"/>
  <c r="AG101" i="1" s="1"/>
  <c r="L101" i="1"/>
  <c r="M101" i="1" s="1"/>
  <c r="V101" i="1" s="1"/>
  <c r="W101" i="1" s="1"/>
  <c r="AF100" i="1"/>
  <c r="AG100" i="1" s="1"/>
  <c r="L100" i="1"/>
  <c r="M100" i="1" s="1"/>
  <c r="V100" i="1" s="1"/>
  <c r="AF99" i="1"/>
  <c r="AG99" i="1" s="1"/>
  <c r="L99" i="1"/>
  <c r="AF98" i="1"/>
  <c r="AG98" i="1" s="1"/>
  <c r="L98" i="1"/>
  <c r="AF97" i="1"/>
  <c r="AG97" i="1" s="1"/>
  <c r="L97" i="1"/>
  <c r="M97" i="1" s="1"/>
  <c r="V97" i="1" s="1"/>
  <c r="AF96" i="1"/>
  <c r="AG96" i="1" s="1"/>
  <c r="L96" i="1"/>
  <c r="M96" i="1" s="1"/>
  <c r="V96" i="1" s="1"/>
  <c r="AF95" i="1"/>
  <c r="AG95" i="1" s="1"/>
  <c r="L95" i="1"/>
  <c r="AF94" i="1"/>
  <c r="AG94" i="1" s="1"/>
  <c r="L94" i="1"/>
  <c r="AF93" i="1"/>
  <c r="AG93" i="1" s="1"/>
  <c r="L93" i="1"/>
  <c r="M93" i="1" s="1"/>
  <c r="V93" i="1" s="1"/>
  <c r="W93" i="1" s="1"/>
  <c r="AF92" i="1"/>
  <c r="AG92" i="1" s="1"/>
  <c r="L92" i="1"/>
  <c r="M92" i="1" s="1"/>
  <c r="V92" i="1" s="1"/>
  <c r="AF91" i="1"/>
  <c r="AG91" i="1" s="1"/>
  <c r="L91" i="1"/>
  <c r="AF90" i="1"/>
  <c r="AG90" i="1" s="1"/>
  <c r="L90" i="1"/>
  <c r="AF89" i="1"/>
  <c r="AG89" i="1" s="1"/>
  <c r="L89" i="1"/>
  <c r="M89" i="1" s="1"/>
  <c r="V89" i="1" s="1"/>
  <c r="AF88" i="1"/>
  <c r="AG88" i="1" s="1"/>
  <c r="L88" i="1"/>
  <c r="M88" i="1" s="1"/>
  <c r="V88" i="1" s="1"/>
  <c r="AF87" i="1"/>
  <c r="AG87" i="1" s="1"/>
  <c r="L87" i="1"/>
  <c r="AF86" i="1"/>
  <c r="AG86" i="1" s="1"/>
  <c r="L86" i="1"/>
  <c r="AF85" i="1"/>
  <c r="AG85" i="1" s="1"/>
  <c r="L85" i="1"/>
  <c r="M85" i="1" s="1"/>
  <c r="V85" i="1" s="1"/>
  <c r="AF84" i="1"/>
  <c r="AG84" i="1" s="1"/>
  <c r="L84" i="1"/>
  <c r="M84" i="1" s="1"/>
  <c r="V84" i="1" s="1"/>
  <c r="AF83" i="1"/>
  <c r="AG83" i="1" s="1"/>
  <c r="L83" i="1"/>
  <c r="AF82" i="1"/>
  <c r="AG82" i="1" s="1"/>
  <c r="M82" i="1"/>
  <c r="V82" i="1" s="1"/>
  <c r="AF81" i="1"/>
  <c r="AG81" i="1" s="1"/>
  <c r="K81" i="1"/>
  <c r="L81" i="1" s="1"/>
  <c r="AF80" i="1"/>
  <c r="AG80" i="1" s="1"/>
  <c r="K80" i="1"/>
  <c r="AF79" i="1"/>
  <c r="AG79" i="1" s="1"/>
  <c r="K79" i="1"/>
  <c r="L79" i="1" s="1"/>
  <c r="AF78" i="1"/>
  <c r="AG78" i="1" s="1"/>
  <c r="K78" i="1"/>
  <c r="L78" i="1" s="1"/>
  <c r="AF77" i="1"/>
  <c r="AG77" i="1" s="1"/>
  <c r="K77" i="1"/>
  <c r="L77" i="1" s="1"/>
  <c r="M77" i="1" s="1"/>
  <c r="V77" i="1" s="1"/>
  <c r="AF76" i="1"/>
  <c r="AG76" i="1" s="1"/>
  <c r="K76" i="1"/>
  <c r="L76" i="1" s="1"/>
  <c r="AF75" i="1"/>
  <c r="AG75" i="1" s="1"/>
  <c r="K75" i="1"/>
  <c r="L75" i="1" s="1"/>
  <c r="AF74" i="1"/>
  <c r="AG74" i="1" s="1"/>
  <c r="K74" i="1"/>
  <c r="AF73" i="1"/>
  <c r="AG73" i="1" s="1"/>
  <c r="L73" i="1"/>
  <c r="AF72" i="1"/>
  <c r="AG72" i="1" s="1"/>
  <c r="L72" i="1"/>
  <c r="AF71" i="1"/>
  <c r="AG71" i="1" s="1"/>
  <c r="L71" i="1"/>
  <c r="M71" i="1" s="1"/>
  <c r="V71" i="1" s="1"/>
  <c r="W71" i="1" s="1"/>
  <c r="AF70" i="1"/>
  <c r="AG70" i="1" s="1"/>
  <c r="L70" i="1"/>
  <c r="M70" i="1" s="1"/>
  <c r="V70" i="1" s="1"/>
  <c r="AF69" i="1"/>
  <c r="AG69" i="1" s="1"/>
  <c r="M69" i="1"/>
  <c r="V69" i="1" s="1"/>
  <c r="AF68" i="1"/>
  <c r="AG68" i="1" s="1"/>
  <c r="M68" i="1"/>
  <c r="V68" i="1" s="1"/>
  <c r="AF67" i="1"/>
  <c r="AG67" i="1" s="1"/>
  <c r="L67" i="1"/>
  <c r="AF66" i="1"/>
  <c r="AG66" i="1" s="1"/>
  <c r="L66" i="1"/>
  <c r="AF65" i="1"/>
  <c r="AG65" i="1" s="1"/>
  <c r="L65" i="1"/>
  <c r="AF64" i="1"/>
  <c r="AG64" i="1" s="1"/>
  <c r="L64" i="1"/>
  <c r="M64" i="1" s="1"/>
  <c r="V64" i="1" s="1"/>
  <c r="AF63" i="1"/>
  <c r="AG63" i="1" s="1"/>
  <c r="L63" i="1"/>
  <c r="M63" i="1" s="1"/>
  <c r="V63" i="1" s="1"/>
  <c r="AF62" i="1"/>
  <c r="AG62" i="1" s="1"/>
  <c r="L62" i="1"/>
  <c r="M62" i="1" s="1"/>
  <c r="V62" i="1" s="1"/>
  <c r="AF61" i="1"/>
  <c r="AG61" i="1" s="1"/>
  <c r="L61" i="1"/>
  <c r="AF60" i="1"/>
  <c r="AG60" i="1" s="1"/>
  <c r="L60" i="1"/>
  <c r="M60" i="1" s="1"/>
  <c r="V60" i="1" s="1"/>
  <c r="AF59" i="1"/>
  <c r="AG59" i="1" s="1"/>
  <c r="L59" i="1"/>
  <c r="M59" i="1" s="1"/>
  <c r="V59" i="1" s="1"/>
  <c r="AF58" i="1"/>
  <c r="AG58" i="1" s="1"/>
  <c r="L58" i="1"/>
  <c r="M58" i="1" s="1"/>
  <c r="V58" i="1" s="1"/>
  <c r="AF57" i="1"/>
  <c r="AG57" i="1" s="1"/>
  <c r="M57" i="1"/>
  <c r="V57" i="1" s="1"/>
  <c r="AF56" i="1"/>
  <c r="AG56" i="1" s="1"/>
  <c r="L56" i="1"/>
  <c r="AF55" i="1"/>
  <c r="AG55" i="1" s="1"/>
  <c r="L55" i="1"/>
  <c r="AF54" i="1"/>
  <c r="AG54" i="1" s="1"/>
  <c r="M54" i="1"/>
  <c r="V54" i="1" s="1"/>
  <c r="W54" i="1" s="1"/>
  <c r="AF53" i="1"/>
  <c r="AG53" i="1" s="1"/>
  <c r="M53" i="1"/>
  <c r="V53" i="1" s="1"/>
  <c r="AF52" i="1"/>
  <c r="AG52" i="1" s="1"/>
  <c r="M52" i="1"/>
  <c r="V52" i="1" s="1"/>
  <c r="W52" i="1" s="1"/>
  <c r="AF51" i="1"/>
  <c r="AG51" i="1" s="1"/>
  <c r="M51" i="1"/>
  <c r="V51" i="1" s="1"/>
  <c r="AF50" i="1"/>
  <c r="AG50" i="1" s="1"/>
  <c r="L50" i="1"/>
  <c r="M50" i="1" s="1"/>
  <c r="V50" i="1" s="1"/>
  <c r="AF49" i="1"/>
  <c r="AG49" i="1" s="1"/>
  <c r="M49" i="1"/>
  <c r="V49" i="1" s="1"/>
  <c r="AF48" i="1"/>
  <c r="AG48" i="1" s="1"/>
  <c r="M48" i="1"/>
  <c r="V48" i="1" s="1"/>
  <c r="AF47" i="1"/>
  <c r="AG47" i="1" s="1"/>
  <c r="L47" i="1"/>
  <c r="AF46" i="1"/>
  <c r="AG46" i="1" s="1"/>
  <c r="M46" i="1"/>
  <c r="V46" i="1" s="1"/>
  <c r="AF45" i="1"/>
  <c r="AG45" i="1" s="1"/>
  <c r="M45" i="1"/>
  <c r="V45" i="1" s="1"/>
  <c r="AF44" i="1"/>
  <c r="AG44" i="1" s="1"/>
  <c r="M44" i="1"/>
  <c r="V44" i="1" s="1"/>
  <c r="AF43" i="1"/>
  <c r="AG43" i="1" s="1"/>
  <c r="M43" i="1"/>
  <c r="V43" i="1" s="1"/>
  <c r="W43" i="1" s="1"/>
  <c r="AF42" i="1"/>
  <c r="AG42" i="1" s="1"/>
  <c r="M42" i="1"/>
  <c r="V42" i="1" s="1"/>
  <c r="AF41" i="1"/>
  <c r="AG41" i="1" s="1"/>
  <c r="M41" i="1"/>
  <c r="V41" i="1" s="1"/>
  <c r="AF40" i="1"/>
  <c r="AG40" i="1" s="1"/>
  <c r="M40" i="1"/>
  <c r="V40" i="1" s="1"/>
  <c r="W40" i="1" s="1"/>
  <c r="AF39" i="1"/>
  <c r="AG39" i="1" s="1"/>
  <c r="M39" i="1"/>
  <c r="V39" i="1" s="1"/>
  <c r="AF38" i="1"/>
  <c r="AG38" i="1" s="1"/>
  <c r="M38" i="1"/>
  <c r="V38" i="1" s="1"/>
  <c r="AF37" i="1"/>
  <c r="AG37" i="1" s="1"/>
  <c r="M37" i="1"/>
  <c r="V37" i="1" s="1"/>
  <c r="AF36" i="1"/>
  <c r="AG36" i="1" s="1"/>
  <c r="M36" i="1"/>
  <c r="V36" i="1" s="1"/>
  <c r="AF35" i="1"/>
  <c r="AG35" i="1" s="1"/>
  <c r="M35" i="1"/>
  <c r="V35" i="1" s="1"/>
  <c r="AF34" i="1"/>
  <c r="AG34" i="1" s="1"/>
  <c r="M34" i="1"/>
  <c r="V34" i="1" s="1"/>
  <c r="AF33" i="1"/>
  <c r="AG33" i="1" s="1"/>
  <c r="M33" i="1"/>
  <c r="V33" i="1" s="1"/>
  <c r="V32" i="1"/>
  <c r="W32" i="1" s="1"/>
  <c r="V31" i="1"/>
  <c r="W31" i="1" s="1"/>
  <c r="V29" i="1"/>
  <c r="W29" i="1" s="1"/>
  <c r="V28" i="1"/>
  <c r="W28" i="1" s="1"/>
  <c r="AF27" i="1"/>
  <c r="AG27" i="1" s="1"/>
  <c r="V27" i="1"/>
  <c r="W27" i="1" s="1"/>
  <c r="V26" i="1"/>
  <c r="W26" i="1" s="1"/>
  <c r="V25" i="1"/>
  <c r="V24" i="1"/>
  <c r="W24" i="1" s="1"/>
  <c r="V23" i="1"/>
  <c r="W23" i="1" s="1"/>
  <c r="V22" i="1"/>
  <c r="W22" i="1" s="1"/>
  <c r="V21" i="1"/>
  <c r="W21" i="1" s="1"/>
  <c r="V20" i="1"/>
  <c r="W20" i="1" s="1"/>
  <c r="V19" i="1"/>
  <c r="W19" i="1" s="1"/>
  <c r="V18" i="1"/>
  <c r="W18" i="1" s="1"/>
  <c r="V17" i="1"/>
  <c r="W17" i="1" s="1"/>
  <c r="V16" i="1"/>
  <c r="W16" i="1" s="1"/>
  <c r="V15" i="1"/>
  <c r="W15" i="1" s="1"/>
  <c r="V14" i="1"/>
  <c r="V13" i="1"/>
  <c r="W13" i="1" s="1"/>
  <c r="V11" i="1"/>
  <c r="W11" i="1" s="1"/>
  <c r="V10" i="1"/>
  <c r="W10" i="1" s="1"/>
  <c r="V9" i="1"/>
  <c r="W9" i="1" s="1"/>
  <c r="V8" i="1"/>
  <c r="W8" i="1" s="1"/>
  <c r="V7" i="1"/>
  <c r="W7" i="1" s="1"/>
  <c r="L6" i="1"/>
  <c r="AF5" i="1"/>
  <c r="AG5" i="1" s="1"/>
  <c r="W5" i="1"/>
  <c r="AF4" i="1"/>
  <c r="AG4" i="1" s="1"/>
  <c r="V4" i="1"/>
  <c r="W4" i="1" s="1"/>
  <c r="AF3" i="1"/>
  <c r="AG3" i="1" s="1"/>
  <c r="L3" i="1"/>
  <c r="V292" i="1" l="1"/>
  <c r="AE45" i="5"/>
  <c r="W45" i="5"/>
  <c r="AC45" i="5"/>
  <c r="AE24" i="5"/>
  <c r="AC24" i="5"/>
  <c r="W24" i="5"/>
  <c r="AE32" i="5"/>
  <c r="AC32" i="5"/>
  <c r="W32" i="5"/>
  <c r="AE28" i="5"/>
  <c r="AC28" i="5"/>
  <c r="W28" i="5"/>
  <c r="W41" i="5"/>
  <c r="AE41" i="5"/>
  <c r="AC41" i="5"/>
  <c r="W14" i="5"/>
  <c r="AC14" i="5"/>
  <c r="AE14" i="5"/>
  <c r="W37" i="5"/>
  <c r="AE37" i="5"/>
  <c r="AC37" i="5"/>
  <c r="W46" i="5"/>
  <c r="AC46" i="5"/>
  <c r="AE46" i="5"/>
  <c r="AE40" i="5"/>
  <c r="AC40" i="5"/>
  <c r="W40" i="5"/>
  <c r="AE33" i="5"/>
  <c r="AC33" i="5"/>
  <c r="W33" i="5"/>
  <c r="W29" i="5"/>
  <c r="AE29" i="5"/>
  <c r="AC29" i="5"/>
  <c r="W42" i="5"/>
  <c r="AE42" i="5"/>
  <c r="AC42" i="5"/>
  <c r="W18" i="5"/>
  <c r="AC18" i="5"/>
  <c r="AE18" i="5"/>
  <c r="AE38" i="5"/>
  <c r="W38" i="5"/>
  <c r="AC38" i="5"/>
  <c r="AE47" i="5"/>
  <c r="AC47" i="5"/>
  <c r="W47" i="5"/>
  <c r="AE31" i="5"/>
  <c r="AC31" i="5"/>
  <c r="W31" i="5"/>
  <c r="W34" i="5"/>
  <c r="AE34" i="5"/>
  <c r="AC34" i="5"/>
  <c r="AE23" i="5"/>
  <c r="AC23" i="5"/>
  <c r="W23" i="5"/>
  <c r="AE27" i="5"/>
  <c r="AC27" i="5"/>
  <c r="W27" i="5"/>
  <c r="AE15" i="5"/>
  <c r="AC15" i="5"/>
  <c r="W15" i="5"/>
  <c r="W22" i="5"/>
  <c r="AE22" i="5"/>
  <c r="AC22" i="5"/>
  <c r="AC30" i="5"/>
  <c r="W30" i="5"/>
  <c r="AE30" i="5"/>
  <c r="AE43" i="5"/>
  <c r="AC43" i="5"/>
  <c r="W43" i="5"/>
  <c r="AE48" i="5"/>
  <c r="AC48" i="5"/>
  <c r="W48" i="5"/>
  <c r="AE36" i="5"/>
  <c r="AC36" i="5"/>
  <c r="W36" i="5"/>
  <c r="W26" i="5"/>
  <c r="AE26" i="5"/>
  <c r="AC26" i="5"/>
  <c r="AE39" i="5"/>
  <c r="AC39" i="5"/>
  <c r="W39" i="5"/>
  <c r="AE20" i="5"/>
  <c r="AC20" i="5"/>
  <c r="W20" i="5"/>
  <c r="AE16" i="5"/>
  <c r="AC16" i="5"/>
  <c r="W16" i="5"/>
  <c r="AE19" i="5"/>
  <c r="AC19" i="5"/>
  <c r="W19" i="5"/>
  <c r="AE35" i="5"/>
  <c r="AC35" i="5"/>
  <c r="W35" i="5"/>
  <c r="AE44" i="5"/>
  <c r="AC44" i="5"/>
  <c r="W44" i="5"/>
  <c r="W21" i="5"/>
  <c r="AC17" i="5"/>
  <c r="AC21" i="5"/>
  <c r="AC25" i="5"/>
  <c r="W17" i="5"/>
  <c r="AE25" i="5"/>
  <c r="AE20" i="4"/>
  <c r="AC20" i="4"/>
  <c r="W20" i="4"/>
  <c r="AE16" i="4"/>
  <c r="AC16" i="4"/>
  <c r="W16" i="4"/>
  <c r="AE24" i="4"/>
  <c r="AC24" i="4"/>
  <c r="W24" i="4"/>
  <c r="AE28" i="4"/>
  <c r="AC28" i="4"/>
  <c r="W28" i="4"/>
  <c r="AE45" i="4"/>
  <c r="AC45" i="4"/>
  <c r="W45" i="4"/>
  <c r="AE12" i="4"/>
  <c r="AC12" i="4"/>
  <c r="W12" i="4"/>
  <c r="AE21" i="4"/>
  <c r="AC21" i="4"/>
  <c r="W21" i="4"/>
  <c r="AE33" i="4"/>
  <c r="AC33" i="4"/>
  <c r="W33" i="4"/>
  <c r="AE37" i="4"/>
  <c r="AC37" i="4"/>
  <c r="W37" i="4"/>
  <c r="AE41" i="4"/>
  <c r="AC41" i="4"/>
  <c r="W41" i="4"/>
  <c r="AE8" i="4"/>
  <c r="AC8" i="4"/>
  <c r="W8" i="4"/>
  <c r="AE17" i="4"/>
  <c r="AC17" i="4"/>
  <c r="W17" i="4"/>
  <c r="AE25" i="4"/>
  <c r="AC25" i="4"/>
  <c r="W25" i="4"/>
  <c r="AE29" i="4"/>
  <c r="AC29" i="4"/>
  <c r="W29" i="4"/>
  <c r="W46" i="4"/>
  <c r="AC46" i="4"/>
  <c r="AE46" i="4"/>
  <c r="AE40" i="4"/>
  <c r="AC40" i="4"/>
  <c r="W40" i="4"/>
  <c r="AE13" i="4"/>
  <c r="AC13" i="4"/>
  <c r="W13" i="4"/>
  <c r="AE11" i="4"/>
  <c r="AC11" i="4"/>
  <c r="W11" i="4"/>
  <c r="AE7" i="4"/>
  <c r="AC7" i="4"/>
  <c r="W7" i="4"/>
  <c r="AE9" i="4"/>
  <c r="AC9" i="4"/>
  <c r="W9" i="4"/>
  <c r="W22" i="4"/>
  <c r="AC22" i="4"/>
  <c r="AE22" i="4"/>
  <c r="AC34" i="4"/>
  <c r="W34" i="4"/>
  <c r="AE34" i="4"/>
  <c r="W38" i="4"/>
  <c r="AC38" i="4"/>
  <c r="AE38" i="4"/>
  <c r="W42" i="4"/>
  <c r="AC42" i="4"/>
  <c r="AE42" i="4"/>
  <c r="AE5" i="4"/>
  <c r="AC5" i="4"/>
  <c r="W5" i="4"/>
  <c r="W18" i="4"/>
  <c r="AC18" i="4"/>
  <c r="AE18" i="4"/>
  <c r="W26" i="4"/>
  <c r="AC26" i="4"/>
  <c r="AE26" i="4"/>
  <c r="W30" i="4"/>
  <c r="AC30" i="4"/>
  <c r="AE30" i="4"/>
  <c r="AE47" i="4"/>
  <c r="AC47" i="4"/>
  <c r="W47" i="4"/>
  <c r="W14" i="4"/>
  <c r="AC14" i="4"/>
  <c r="AE14" i="4"/>
  <c r="AE32" i="4"/>
  <c r="AC32" i="4"/>
  <c r="W32" i="4"/>
  <c r="W10" i="4"/>
  <c r="AC10" i="4"/>
  <c r="AE10" i="4"/>
  <c r="AE43" i="4"/>
  <c r="AC43" i="4"/>
  <c r="W43" i="4"/>
  <c r="AE48" i="4"/>
  <c r="AC48" i="4"/>
  <c r="W48" i="4"/>
  <c r="W6" i="4"/>
  <c r="AC6" i="4"/>
  <c r="AE6" i="4"/>
  <c r="AE19" i="4"/>
  <c r="AC19" i="4"/>
  <c r="W19" i="4"/>
  <c r="AE35" i="4"/>
  <c r="AC35" i="4"/>
  <c r="W35" i="4"/>
  <c r="AE39" i="4"/>
  <c r="AC39" i="4"/>
  <c r="W39" i="4"/>
  <c r="AE36" i="4"/>
  <c r="AC36" i="4"/>
  <c r="W36" i="4"/>
  <c r="AE15" i="4"/>
  <c r="AC15" i="4"/>
  <c r="W15" i="4"/>
  <c r="AE27" i="4"/>
  <c r="AC27" i="4"/>
  <c r="W27" i="4"/>
  <c r="AE31" i="4"/>
  <c r="AC31" i="4"/>
  <c r="W31" i="4"/>
  <c r="AE44" i="4"/>
  <c r="AC44" i="4"/>
  <c r="W44" i="4"/>
  <c r="W23" i="4"/>
  <c r="AC23" i="4"/>
  <c r="AE45" i="3"/>
  <c r="W45" i="3"/>
  <c r="AC45" i="3"/>
  <c r="AE24" i="3"/>
  <c r="AC24" i="3"/>
  <c r="W24" i="3"/>
  <c r="AE31" i="3"/>
  <c r="AC31" i="3"/>
  <c r="W31" i="3"/>
  <c r="AE36" i="3"/>
  <c r="AC36" i="3"/>
  <c r="W36" i="3"/>
  <c r="AE40" i="3"/>
  <c r="AC40" i="3"/>
  <c r="W40" i="3"/>
  <c r="AE28" i="3"/>
  <c r="AC28" i="3"/>
  <c r="W28" i="3"/>
  <c r="W41" i="3"/>
  <c r="AE41" i="3"/>
  <c r="AC41" i="3"/>
  <c r="AE32" i="3"/>
  <c r="AC32" i="3"/>
  <c r="W32" i="3"/>
  <c r="W37" i="3"/>
  <c r="AE37" i="3"/>
  <c r="AC37" i="3"/>
  <c r="W46" i="3"/>
  <c r="AE46" i="3"/>
  <c r="AC46" i="3"/>
  <c r="AE35" i="3"/>
  <c r="AC35" i="3"/>
  <c r="W35" i="3"/>
  <c r="AE27" i="3"/>
  <c r="AC27" i="3"/>
  <c r="W27" i="3"/>
  <c r="AE33" i="3"/>
  <c r="AC33" i="3"/>
  <c r="W33" i="3"/>
  <c r="W42" i="3"/>
  <c r="AC42" i="3"/>
  <c r="AE42" i="3"/>
  <c r="AC38" i="3"/>
  <c r="W38" i="3"/>
  <c r="AE38" i="3"/>
  <c r="AE47" i="3"/>
  <c r="AC47" i="3"/>
  <c r="W47" i="3"/>
  <c r="AC34" i="3"/>
  <c r="W34" i="3"/>
  <c r="AE34" i="3"/>
  <c r="AE43" i="3"/>
  <c r="AC43" i="3"/>
  <c r="W43" i="3"/>
  <c r="AE48" i="3"/>
  <c r="AC48" i="3"/>
  <c r="W48" i="3"/>
  <c r="AE26" i="3"/>
  <c r="W26" i="3"/>
  <c r="AC26" i="3"/>
  <c r="W30" i="3"/>
  <c r="AE30" i="3"/>
  <c r="AC30" i="3"/>
  <c r="AE39" i="3"/>
  <c r="AC39" i="3"/>
  <c r="W39" i="3"/>
  <c r="AE44" i="3"/>
  <c r="AC44" i="3"/>
  <c r="W44" i="3"/>
  <c r="W25" i="3"/>
  <c r="AC25" i="3"/>
  <c r="AC29" i="3"/>
  <c r="AE29" i="3"/>
  <c r="V290" i="1"/>
  <c r="AE290" i="1" s="1"/>
  <c r="V213" i="1"/>
  <c r="AE213" i="1" s="1"/>
  <c r="V230" i="1"/>
  <c r="AE230" i="1" s="1"/>
  <c r="V234" i="1"/>
  <c r="AC234" i="1" s="1"/>
  <c r="V266" i="1"/>
  <c r="AC266" i="1" s="1"/>
  <c r="V270" i="1"/>
  <c r="AE270" i="1" s="1"/>
  <c r="V274" i="1"/>
  <c r="AE274" i="1" s="1"/>
  <c r="M129" i="1"/>
  <c r="V129" i="1" s="1"/>
  <c r="V163" i="1"/>
  <c r="AE163" i="1" s="1"/>
  <c r="V219" i="1"/>
  <c r="AE219" i="1" s="1"/>
  <c r="V268" i="1"/>
  <c r="V146" i="1"/>
  <c r="AE146" i="1" s="1"/>
  <c r="V177" i="1"/>
  <c r="AE177" i="1" s="1"/>
  <c r="V181" i="1"/>
  <c r="AE181" i="1" s="1"/>
  <c r="V147" i="1"/>
  <c r="AE147" i="1" s="1"/>
  <c r="V186" i="1"/>
  <c r="W186" i="1" s="1"/>
  <c r="V206" i="1"/>
  <c r="AC206" i="1" s="1"/>
  <c r="V142" i="1"/>
  <c r="AC142" i="1" s="1"/>
  <c r="V153" i="1"/>
  <c r="W153" i="1" s="1"/>
  <c r="V198" i="1"/>
  <c r="V202" i="1"/>
  <c r="AC202" i="1" s="1"/>
  <c r="M188" i="1"/>
  <c r="V188" i="1" s="1"/>
  <c r="M226" i="1"/>
  <c r="V226" i="1" s="1"/>
  <c r="V155" i="1"/>
  <c r="AE155" i="1" s="1"/>
  <c r="V148" i="1"/>
  <c r="AC148" i="1" s="1"/>
  <c r="V208" i="1"/>
  <c r="V212" i="1"/>
  <c r="V216" i="1"/>
  <c r="AC216" i="1" s="1"/>
  <c r="V157" i="1"/>
  <c r="AE157" i="1" s="1"/>
  <c r="M204" i="1"/>
  <c r="V204" i="1" s="1"/>
  <c r="AC204" i="1" s="1"/>
  <c r="V180" i="1"/>
  <c r="AE180" i="1" s="1"/>
  <c r="V227" i="1"/>
  <c r="V260" i="1"/>
  <c r="AE260" i="1" s="1"/>
  <c r="V262" i="1"/>
  <c r="AE262" i="1" s="1"/>
  <c r="V169" i="1"/>
  <c r="M220" i="1"/>
  <c r="V220" i="1" s="1"/>
  <c r="V233" i="1"/>
  <c r="AE233" i="1" s="1"/>
  <c r="V286" i="1"/>
  <c r="AC286" i="1" s="1"/>
  <c r="V149" i="1"/>
  <c r="V171" i="1"/>
  <c r="AE171" i="1" s="1"/>
  <c r="V199" i="1"/>
  <c r="AE199" i="1" s="1"/>
  <c r="M103" i="1"/>
  <c r="V103" i="1" s="1"/>
  <c r="V151" i="1"/>
  <c r="V173" i="1"/>
  <c r="V222" i="1"/>
  <c r="V164" i="1"/>
  <c r="AE164" i="1" s="1"/>
  <c r="M73" i="1"/>
  <c r="V73" i="1" s="1"/>
  <c r="M108" i="1"/>
  <c r="V108" i="1" s="1"/>
  <c r="W108" i="1" s="1"/>
  <c r="M111" i="1"/>
  <c r="V111" i="1" s="1"/>
  <c r="M192" i="1"/>
  <c r="V192" i="1" s="1"/>
  <c r="AE192" i="1" s="1"/>
  <c r="W130" i="1"/>
  <c r="V159" i="1"/>
  <c r="M113" i="1"/>
  <c r="V113" i="1" s="1"/>
  <c r="W113" i="1" s="1"/>
  <c r="M210" i="1"/>
  <c r="V210" i="1" s="1"/>
  <c r="M139" i="1"/>
  <c r="V139" i="1" s="1"/>
  <c r="AE139" i="1" s="1"/>
  <c r="V161" i="1"/>
  <c r="V166" i="1"/>
  <c r="AE166" i="1" s="1"/>
  <c r="V175" i="1"/>
  <c r="AE175" i="1" s="1"/>
  <c r="V231" i="1"/>
  <c r="AE231" i="1" s="1"/>
  <c r="V252" i="1"/>
  <c r="V254" i="1"/>
  <c r="AC254" i="1" s="1"/>
  <c r="V256" i="1"/>
  <c r="AE256" i="1" s="1"/>
  <c r="V276" i="1"/>
  <c r="AE276" i="1" s="1"/>
  <c r="V280" i="1"/>
  <c r="AC280" i="1" s="1"/>
  <c r="M141" i="1"/>
  <c r="V141" i="1" s="1"/>
  <c r="AE141" i="1" s="1"/>
  <c r="V158" i="1"/>
  <c r="AC158" i="1" s="1"/>
  <c r="V209" i="1"/>
  <c r="W209" i="1" s="1"/>
  <c r="V284" i="1"/>
  <c r="V172" i="1"/>
  <c r="W172" i="1" s="1"/>
  <c r="AF6" i="1"/>
  <c r="AG6" i="1" s="1"/>
  <c r="V140" i="1"/>
  <c r="AC140" i="1" s="1"/>
  <c r="V162" i="1"/>
  <c r="AE162" i="1" s="1"/>
  <c r="V167" i="1"/>
  <c r="AE167" i="1" s="1"/>
  <c r="V174" i="1"/>
  <c r="AE174" i="1" s="1"/>
  <c r="V190" i="1"/>
  <c r="V223" i="1"/>
  <c r="AE223" i="1" s="1"/>
  <c r="V225" i="1"/>
  <c r="AE225" i="1" s="1"/>
  <c r="W68" i="1"/>
  <c r="W45" i="1"/>
  <c r="V156" i="1"/>
  <c r="AE156" i="1" s="1"/>
  <c r="M182" i="1"/>
  <c r="V182" i="1" s="1"/>
  <c r="M196" i="1"/>
  <c r="V196" i="1" s="1"/>
  <c r="M224" i="1"/>
  <c r="V224" i="1" s="1"/>
  <c r="W224" i="1" s="1"/>
  <c r="M55" i="1"/>
  <c r="V55" i="1" s="1"/>
  <c r="W55" i="1" s="1"/>
  <c r="M123" i="1"/>
  <c r="V123" i="1" s="1"/>
  <c r="M131" i="1"/>
  <c r="V131" i="1" s="1"/>
  <c r="AE131" i="1" s="1"/>
  <c r="M134" i="1"/>
  <c r="V134" i="1" s="1"/>
  <c r="AE134" i="1" s="1"/>
  <c r="V205" i="1"/>
  <c r="AE206" i="1"/>
  <c r="V215" i="1"/>
  <c r="M218" i="1"/>
  <c r="V218" i="1" s="1"/>
  <c r="M228" i="1"/>
  <c r="V228" i="1" s="1"/>
  <c r="AE228" i="1" s="1"/>
  <c r="V258" i="1"/>
  <c r="W258" i="1" s="1"/>
  <c r="M106" i="1"/>
  <c r="V106" i="1" s="1"/>
  <c r="W106" i="1" s="1"/>
  <c r="M126" i="1"/>
  <c r="V126" i="1" s="1"/>
  <c r="W126" i="1" s="1"/>
  <c r="V152" i="1"/>
  <c r="M178" i="1"/>
  <c r="V178" i="1" s="1"/>
  <c r="M184" i="1"/>
  <c r="V184" i="1" s="1"/>
  <c r="V195" i="1"/>
  <c r="AE195" i="1" s="1"/>
  <c r="M200" i="1"/>
  <c r="V200" i="1" s="1"/>
  <c r="AC200" i="1" s="1"/>
  <c r="AE210" i="1"/>
  <c r="V264" i="1"/>
  <c r="AE264" i="1" s="1"/>
  <c r="V288" i="1"/>
  <c r="W49" i="1"/>
  <c r="M72" i="1"/>
  <c r="V72" i="1" s="1"/>
  <c r="V136" i="1"/>
  <c r="W136" i="1" s="1"/>
  <c r="V145" i="1"/>
  <c r="V165" i="1"/>
  <c r="AE165" i="1" s="1"/>
  <c r="V168" i="1"/>
  <c r="AE168" i="1" s="1"/>
  <c r="V194" i="1"/>
  <c r="M214" i="1"/>
  <c r="V214" i="1" s="1"/>
  <c r="W214" i="1" s="1"/>
  <c r="M232" i="1"/>
  <c r="V232" i="1" s="1"/>
  <c r="V272" i="1"/>
  <c r="AE272" i="1" s="1"/>
  <c r="M105" i="1"/>
  <c r="V105" i="1" s="1"/>
  <c r="M109" i="1"/>
  <c r="V109" i="1" s="1"/>
  <c r="W109" i="1" s="1"/>
  <c r="M125" i="1"/>
  <c r="V125" i="1" s="1"/>
  <c r="W125" i="1" s="1"/>
  <c r="L74" i="1"/>
  <c r="M74" i="1" s="1"/>
  <c r="V74" i="1" s="1"/>
  <c r="W74" i="1" s="1"/>
  <c r="V203" i="1"/>
  <c r="M238" i="1"/>
  <c r="V238" i="1" s="1"/>
  <c r="AC238" i="1" s="1"/>
  <c r="V294" i="1"/>
  <c r="AE294" i="1" s="1"/>
  <c r="M65" i="1"/>
  <c r="V65" i="1" s="1"/>
  <c r="W65" i="1" s="1"/>
  <c r="L80" i="1"/>
  <c r="M80" i="1" s="1"/>
  <c r="V80" i="1" s="1"/>
  <c r="W80" i="1" s="1"/>
  <c r="V144" i="1"/>
  <c r="W144" i="1" s="1"/>
  <c r="V154" i="1"/>
  <c r="AC154" i="1" s="1"/>
  <c r="V170" i="1"/>
  <c r="AE170" i="1" s="1"/>
  <c r="V183" i="1"/>
  <c r="AE128" i="1"/>
  <c r="V278" i="1"/>
  <c r="V150" i="1"/>
  <c r="W150" i="1" s="1"/>
  <c r="V160" i="1"/>
  <c r="AC160" i="1" s="1"/>
  <c r="V176" i="1"/>
  <c r="W176" i="1" s="1"/>
  <c r="V189" i="1"/>
  <c r="V197" i="1"/>
  <c r="V207" i="1"/>
  <c r="AC207" i="1" s="1"/>
  <c r="V244" i="1"/>
  <c r="AC244" i="1" s="1"/>
  <c r="V248" i="1"/>
  <c r="AE248" i="1" s="1"/>
  <c r="V250" i="1"/>
  <c r="AC250" i="1" s="1"/>
  <c r="V201" i="1"/>
  <c r="V211" i="1"/>
  <c r="V282" i="1"/>
  <c r="AE282" i="1" s="1"/>
  <c r="W35" i="1"/>
  <c r="W60" i="1"/>
  <c r="W51" i="1"/>
  <c r="W36" i="1"/>
  <c r="W96" i="1"/>
  <c r="W116" i="1"/>
  <c r="W33" i="1"/>
  <c r="W42" i="1"/>
  <c r="W64" i="1"/>
  <c r="W73" i="1"/>
  <c r="W85" i="1"/>
  <c r="W104" i="1"/>
  <c r="W228" i="1"/>
  <c r="W58" i="1"/>
  <c r="M75" i="1"/>
  <c r="V75" i="1" s="1"/>
  <c r="M98" i="1"/>
  <c r="V98" i="1" s="1"/>
  <c r="W112" i="1"/>
  <c r="W39" i="1"/>
  <c r="W82" i="1"/>
  <c r="W89" i="1"/>
  <c r="W103" i="1"/>
  <c r="M78" i="1"/>
  <c r="V78" i="1" s="1"/>
  <c r="W38" i="1"/>
  <c r="W53" i="1"/>
  <c r="W100" i="1"/>
  <c r="W107" i="1"/>
  <c r="W118" i="1"/>
  <c r="W121" i="1"/>
  <c r="W50" i="1"/>
  <c r="W70" i="1"/>
  <c r="W124" i="1"/>
  <c r="W41" i="1"/>
  <c r="W44" i="1"/>
  <c r="W63" i="1"/>
  <c r="W77" i="1"/>
  <c r="W84" i="1"/>
  <c r="W102" i="1"/>
  <c r="W129" i="1"/>
  <c r="W57" i="1"/>
  <c r="M79" i="1"/>
  <c r="V79" i="1" s="1"/>
  <c r="M81" i="1"/>
  <c r="V81" i="1" s="1"/>
  <c r="M86" i="1"/>
  <c r="V86" i="1" s="1"/>
  <c r="W110" i="1"/>
  <c r="AE129" i="1"/>
  <c r="AE135" i="1"/>
  <c r="W135" i="1"/>
  <c r="M94" i="1"/>
  <c r="V94" i="1" s="1"/>
  <c r="W88" i="1"/>
  <c r="W97" i="1"/>
  <c r="W114" i="1"/>
  <c r="W117" i="1"/>
  <c r="W120" i="1"/>
  <c r="W123" i="1"/>
  <c r="AE132" i="1"/>
  <c r="W132" i="1"/>
  <c r="W34" i="1"/>
  <c r="M90" i="1"/>
  <c r="V90" i="1" s="1"/>
  <c r="W127" i="1"/>
  <c r="W46" i="1"/>
  <c r="W48" i="1"/>
  <c r="W59" i="1"/>
  <c r="W62" i="1"/>
  <c r="W69" i="1"/>
  <c r="M76" i="1"/>
  <c r="V76" i="1" s="1"/>
  <c r="W92" i="1"/>
  <c r="W105" i="1"/>
  <c r="AE133" i="1"/>
  <c r="M47" i="1"/>
  <c r="V47" i="1" s="1"/>
  <c r="M56" i="1"/>
  <c r="V56" i="1" s="1"/>
  <c r="M61" i="1"/>
  <c r="V61" i="1" s="1"/>
  <c r="M66" i="1"/>
  <c r="V66" i="1" s="1"/>
  <c r="M115" i="1"/>
  <c r="V115" i="1" s="1"/>
  <c r="M119" i="1"/>
  <c r="V119" i="1" s="1"/>
  <c r="W133" i="1"/>
  <c r="X138" i="1"/>
  <c r="AF138" i="1" s="1"/>
  <c r="AG138" i="1" s="1"/>
  <c r="AE161" i="1"/>
  <c r="AC161" i="1"/>
  <c r="W161" i="1"/>
  <c r="AE173" i="1"/>
  <c r="AC173" i="1"/>
  <c r="W173" i="1"/>
  <c r="AC177" i="1"/>
  <c r="W177" i="1"/>
  <c r="M3" i="1"/>
  <c r="V3" i="1" s="1"/>
  <c r="V6" i="1"/>
  <c r="W14" i="1"/>
  <c r="W25" i="1"/>
  <c r="W37" i="1"/>
  <c r="M67" i="1"/>
  <c r="V67" i="1" s="1"/>
  <c r="M83" i="1"/>
  <c r="V83" i="1" s="1"/>
  <c r="M87" i="1"/>
  <c r="V87" i="1" s="1"/>
  <c r="M91" i="1"/>
  <c r="V91" i="1" s="1"/>
  <c r="M95" i="1"/>
  <c r="V95" i="1" s="1"/>
  <c r="M99" i="1"/>
  <c r="V99" i="1" s="1"/>
  <c r="W128" i="1"/>
  <c r="V137" i="1"/>
  <c r="AC176" i="1"/>
  <c r="M193" i="1"/>
  <c r="V193" i="1" s="1"/>
  <c r="AE130" i="1"/>
  <c r="V179" i="1"/>
  <c r="M229" i="1"/>
  <c r="V229" i="1" s="1"/>
  <c r="AE158" i="1"/>
  <c r="AE148" i="1"/>
  <c r="AC209" i="1"/>
  <c r="AE217" i="1"/>
  <c r="AC217" i="1"/>
  <c r="W217" i="1"/>
  <c r="M251" i="1"/>
  <c r="V251" i="1" s="1"/>
  <c r="AE183" i="1"/>
  <c r="W183" i="1"/>
  <c r="AE227" i="1"/>
  <c r="AC227" i="1"/>
  <c r="W227" i="1"/>
  <c r="M255" i="1"/>
  <c r="V255" i="1" s="1"/>
  <c r="M279" i="1"/>
  <c r="V279" i="1" s="1"/>
  <c r="M295" i="1"/>
  <c r="V295" i="1" s="1"/>
  <c r="AC183" i="1"/>
  <c r="V185" i="1"/>
  <c r="M261" i="1"/>
  <c r="V261" i="1" s="1"/>
  <c r="AE197" i="1"/>
  <c r="AC197" i="1"/>
  <c r="W197" i="1"/>
  <c r="V187" i="1"/>
  <c r="AE221" i="1"/>
  <c r="AC221" i="1"/>
  <c r="W221" i="1"/>
  <c r="M271" i="1"/>
  <c r="V271" i="1" s="1"/>
  <c r="M287" i="1"/>
  <c r="V287" i="1" s="1"/>
  <c r="M249" i="1"/>
  <c r="V249" i="1" s="1"/>
  <c r="V191" i="1"/>
  <c r="W194" i="1"/>
  <c r="W210" i="1"/>
  <c r="W218" i="1"/>
  <c r="M241" i="1"/>
  <c r="V241" i="1" s="1"/>
  <c r="AC284" i="1"/>
  <c r="W284" i="1"/>
  <c r="AC292" i="1"/>
  <c r="W292" i="1"/>
  <c r="M240" i="1"/>
  <c r="V240" i="1" s="1"/>
  <c r="M245" i="1"/>
  <c r="V245" i="1" s="1"/>
  <c r="M237" i="1"/>
  <c r="V237" i="1" s="1"/>
  <c r="M263" i="1"/>
  <c r="V263" i="1" s="1"/>
  <c r="M273" i="1"/>
  <c r="V273" i="1" s="1"/>
  <c r="M281" i="1"/>
  <c r="V281" i="1" s="1"/>
  <c r="AE284" i="1"/>
  <c r="M289" i="1"/>
  <c r="V289" i="1" s="1"/>
  <c r="AE292" i="1"/>
  <c r="M257" i="1"/>
  <c r="V257" i="1" s="1"/>
  <c r="AC260" i="1"/>
  <c r="W260" i="1"/>
  <c r="M235" i="1"/>
  <c r="V235" i="1" s="1"/>
  <c r="M265" i="1"/>
  <c r="V265" i="1" s="1"/>
  <c r="M275" i="1"/>
  <c r="V275" i="1" s="1"/>
  <c r="M283" i="1"/>
  <c r="V283" i="1" s="1"/>
  <c r="M291" i="1"/>
  <c r="V291" i="1" s="1"/>
  <c r="M247" i="1"/>
  <c r="V247" i="1" s="1"/>
  <c r="AC288" i="1"/>
  <c r="W288" i="1"/>
  <c r="AC296" i="1"/>
  <c r="W296" i="1"/>
  <c r="M243" i="1"/>
  <c r="V243" i="1" s="1"/>
  <c r="M253" i="1"/>
  <c r="V253" i="1" s="1"/>
  <c r="M259" i="1"/>
  <c r="V259" i="1" s="1"/>
  <c r="M267" i="1"/>
  <c r="V267" i="1" s="1"/>
  <c r="M277" i="1"/>
  <c r="V277" i="1" s="1"/>
  <c r="M285" i="1"/>
  <c r="V285" i="1" s="1"/>
  <c r="AE288" i="1"/>
  <c r="M293" i="1"/>
  <c r="V293" i="1" s="1"/>
  <c r="AE296" i="1"/>
  <c r="M269" i="1"/>
  <c r="V269" i="1" s="1"/>
  <c r="AC282" i="1"/>
  <c r="W282" i="1"/>
  <c r="AC290" i="1"/>
  <c r="W290" i="1"/>
  <c r="M236" i="1"/>
  <c r="V236" i="1" s="1"/>
  <c r="M239" i="1"/>
  <c r="V239" i="1" s="1"/>
  <c r="V242" i="1"/>
  <c r="V246" i="1"/>
  <c r="AC264" i="1"/>
  <c r="W264" i="1"/>
  <c r="W207" i="1" l="1"/>
  <c r="AE207" i="1"/>
  <c r="W230" i="1"/>
  <c r="AE176" i="1"/>
  <c r="AC186" i="1"/>
  <c r="W276" i="1"/>
  <c r="AC276" i="1"/>
  <c r="AC144" i="1"/>
  <c r="W216" i="1"/>
  <c r="AE144" i="1"/>
  <c r="W147" i="1"/>
  <c r="AC147" i="1"/>
  <c r="W219" i="1"/>
  <c r="AC150" i="1"/>
  <c r="AC219" i="1"/>
  <c r="W175" i="1"/>
  <c r="AE150" i="1"/>
  <c r="AC175" i="1"/>
  <c r="W163" i="1"/>
  <c r="W164" i="1"/>
  <c r="AC163" i="1"/>
  <c r="AC164" i="1"/>
  <c r="W262" i="1"/>
  <c r="AC262" i="1"/>
  <c r="W166" i="1"/>
  <c r="AC166" i="1"/>
  <c r="AE186" i="1"/>
  <c r="W234" i="1"/>
  <c r="AE280" i="1"/>
  <c r="W280" i="1"/>
  <c r="AC223" i="1"/>
  <c r="AE234" i="1"/>
  <c r="W171" i="1"/>
  <c r="W223" i="1"/>
  <c r="AC171" i="1"/>
  <c r="AC230" i="1"/>
  <c r="AE216" i="1"/>
  <c r="W272" i="1"/>
  <c r="AC274" i="1"/>
  <c r="W199" i="1"/>
  <c r="W142" i="1"/>
  <c r="AC153" i="1"/>
  <c r="AC272" i="1"/>
  <c r="AE142" i="1"/>
  <c r="W206" i="1"/>
  <c r="AC199" i="1"/>
  <c r="W200" i="1"/>
  <c r="AE153" i="1"/>
  <c r="AE200" i="1"/>
  <c r="AE154" i="1"/>
  <c r="W157" i="1"/>
  <c r="W180" i="1"/>
  <c r="AC157" i="1"/>
  <c r="W225" i="1"/>
  <c r="W141" i="1"/>
  <c r="AC180" i="1"/>
  <c r="W274" i="1"/>
  <c r="W266" i="1"/>
  <c r="AC225" i="1"/>
  <c r="AC141" i="1"/>
  <c r="AE266" i="1"/>
  <c r="W195" i="1"/>
  <c r="W270" i="1"/>
  <c r="AC195" i="1"/>
  <c r="W158" i="1"/>
  <c r="AE209" i="1"/>
  <c r="AC270" i="1"/>
  <c r="AE224" i="1"/>
  <c r="W213" i="1"/>
  <c r="W174" i="1"/>
  <c r="W294" i="1"/>
  <c r="AC213" i="1"/>
  <c r="AC174" i="1"/>
  <c r="W192" i="1"/>
  <c r="AC256" i="1"/>
  <c r="AC294" i="1"/>
  <c r="W167" i="1"/>
  <c r="W165" i="1"/>
  <c r="AC167" i="1"/>
  <c r="AC165" i="1"/>
  <c r="W254" i="1"/>
  <c r="AE254" i="1"/>
  <c r="W148" i="1"/>
  <c r="AC192" i="1"/>
  <c r="AC136" i="1"/>
  <c r="AE136" i="1"/>
  <c r="W146" i="1"/>
  <c r="AC146" i="1"/>
  <c r="W155" i="1"/>
  <c r="AC155" i="1"/>
  <c r="AC228" i="1"/>
  <c r="AE220" i="1"/>
  <c r="W220" i="1"/>
  <c r="AC220" i="1"/>
  <c r="AE226" i="1"/>
  <c r="AC226" i="1"/>
  <c r="W226" i="1"/>
  <c r="W201" i="1"/>
  <c r="AC172" i="1"/>
  <c r="AC201" i="1"/>
  <c r="AE201" i="1"/>
  <c r="W111" i="1"/>
  <c r="W233" i="1"/>
  <c r="W168" i="1"/>
  <c r="AC233" i="1"/>
  <c r="AC168" i="1"/>
  <c r="W181" i="1"/>
  <c r="AC181" i="1"/>
  <c r="W268" i="1"/>
  <c r="AE212" i="1"/>
  <c r="W232" i="1"/>
  <c r="AC149" i="1"/>
  <c r="W72" i="1"/>
  <c r="AC268" i="1"/>
  <c r="AE232" i="1"/>
  <c r="AC248" i="1"/>
  <c r="AE149" i="1"/>
  <c r="AC212" i="1"/>
  <c r="W212" i="1"/>
  <c r="W170" i="1"/>
  <c r="AC222" i="1"/>
  <c r="W184" i="1"/>
  <c r="AC170" i="1"/>
  <c r="AC196" i="1"/>
  <c r="W222" i="1"/>
  <c r="W238" i="1"/>
  <c r="W149" i="1"/>
  <c r="W202" i="1"/>
  <c r="AE238" i="1"/>
  <c r="AE202" i="1"/>
  <c r="AE196" i="1"/>
  <c r="W196" i="1"/>
  <c r="W248" i="1"/>
  <c r="AE198" i="1"/>
  <c r="AE268" i="1"/>
  <c r="W278" i="1"/>
  <c r="AE140" i="1"/>
  <c r="AC278" i="1"/>
  <c r="AE208" i="1"/>
  <c r="W178" i="1"/>
  <c r="W139" i="1"/>
  <c r="W203" i="1"/>
  <c r="AC178" i="1"/>
  <c r="AC139" i="1"/>
  <c r="AC203" i="1"/>
  <c r="AE178" i="1"/>
  <c r="AE203" i="1"/>
  <c r="W205" i="1"/>
  <c r="W140" i="1"/>
  <c r="AC205" i="1"/>
  <c r="AE286" i="1"/>
  <c r="AE205" i="1"/>
  <c r="W286" i="1"/>
  <c r="AC214" i="1"/>
  <c r="AC198" i="1"/>
  <c r="W156" i="1"/>
  <c r="W198" i="1"/>
  <c r="AC208" i="1"/>
  <c r="W208" i="1"/>
  <c r="AC156" i="1"/>
  <c r="AE278" i="1"/>
  <c r="W154" i="1"/>
  <c r="AC188" i="1"/>
  <c r="W188" i="1"/>
  <c r="AE188" i="1"/>
  <c r="AE172" i="1"/>
  <c r="W151" i="1"/>
  <c r="AC252" i="1"/>
  <c r="AC151" i="1"/>
  <c r="AE258" i="1"/>
  <c r="AE151" i="1"/>
  <c r="W169" i="1"/>
  <c r="AC169" i="1"/>
  <c r="AE169" i="1"/>
  <c r="W131" i="1"/>
  <c r="W252" i="1"/>
  <c r="AE252" i="1"/>
  <c r="W152" i="1"/>
  <c r="AC152" i="1"/>
  <c r="W189" i="1"/>
  <c r="AE152" i="1"/>
  <c r="AC189" i="1"/>
  <c r="W204" i="1"/>
  <c r="W159" i="1"/>
  <c r="AE189" i="1"/>
  <c r="AC159" i="1"/>
  <c r="AE159" i="1"/>
  <c r="AC182" i="1"/>
  <c r="AE222" i="1"/>
  <c r="AE182" i="1"/>
  <c r="W256" i="1"/>
  <c r="W182" i="1"/>
  <c r="W162" i="1"/>
  <c r="AC210" i="1"/>
  <c r="AC162" i="1"/>
  <c r="L297" i="1"/>
  <c r="AE204" i="1"/>
  <c r="AC184" i="1"/>
  <c r="AE244" i="1"/>
  <c r="AE184" i="1"/>
  <c r="W244" i="1"/>
  <c r="W215" i="1"/>
  <c r="AC215" i="1"/>
  <c r="AC190" i="1"/>
  <c r="AE215" i="1"/>
  <c r="AE190" i="1"/>
  <c r="W231" i="1"/>
  <c r="AC231" i="1"/>
  <c r="W190" i="1"/>
  <c r="AE160" i="1"/>
  <c r="W145" i="1"/>
  <c r="AC145" i="1"/>
  <c r="AE145" i="1"/>
  <c r="W250" i="1"/>
  <c r="AE250" i="1"/>
  <c r="AE218" i="1"/>
  <c r="AC218" i="1"/>
  <c r="AC258" i="1"/>
  <c r="W211" i="1"/>
  <c r="AC211" i="1"/>
  <c r="AC232" i="1"/>
  <c r="AC224" i="1"/>
  <c r="AE211" i="1"/>
  <c r="AE214" i="1"/>
  <c r="W134" i="1"/>
  <c r="AE194" i="1"/>
  <c r="AC194" i="1"/>
  <c r="W160" i="1"/>
  <c r="AE277" i="1"/>
  <c r="AC277" i="1"/>
  <c r="W277" i="1"/>
  <c r="AE235" i="1"/>
  <c r="AC235" i="1"/>
  <c r="W235" i="1"/>
  <c r="AE263" i="1"/>
  <c r="AC263" i="1"/>
  <c r="W263" i="1"/>
  <c r="AE255" i="1"/>
  <c r="AC255" i="1"/>
  <c r="W255" i="1"/>
  <c r="W6" i="1"/>
  <c r="W75" i="1"/>
  <c r="AE291" i="1"/>
  <c r="AC291" i="1"/>
  <c r="W291" i="1"/>
  <c r="AE281" i="1"/>
  <c r="AC281" i="1"/>
  <c r="W281" i="1"/>
  <c r="W99" i="1"/>
  <c r="W3" i="1"/>
  <c r="V138" i="1"/>
  <c r="AC237" i="1"/>
  <c r="AE237" i="1"/>
  <c r="W237" i="1"/>
  <c r="AC241" i="1"/>
  <c r="W241" i="1"/>
  <c r="AE241" i="1"/>
  <c r="W95" i="1"/>
  <c r="W76" i="1"/>
  <c r="W98" i="1"/>
  <c r="AE269" i="1"/>
  <c r="AC269" i="1"/>
  <c r="W269" i="1"/>
  <c r="AE267" i="1"/>
  <c r="AC267" i="1"/>
  <c r="W267" i="1"/>
  <c r="AE245" i="1"/>
  <c r="AC245" i="1"/>
  <c r="W245" i="1"/>
  <c r="AE261" i="1"/>
  <c r="AC261" i="1"/>
  <c r="W261" i="1"/>
  <c r="AE229" i="1"/>
  <c r="AC229" i="1"/>
  <c r="W229" i="1"/>
  <c r="W91" i="1"/>
  <c r="W66" i="1"/>
  <c r="AE253" i="1"/>
  <c r="AC253" i="1"/>
  <c r="W253" i="1"/>
  <c r="AE283" i="1"/>
  <c r="AC283" i="1"/>
  <c r="W283" i="1"/>
  <c r="AE273" i="1"/>
  <c r="AC273" i="1"/>
  <c r="W273" i="1"/>
  <c r="AE249" i="1"/>
  <c r="AC249" i="1"/>
  <c r="W249" i="1"/>
  <c r="AE187" i="1"/>
  <c r="W187" i="1"/>
  <c r="AC187" i="1"/>
  <c r="W87" i="1"/>
  <c r="W119" i="1"/>
  <c r="W61" i="1"/>
  <c r="W86" i="1"/>
  <c r="AE251" i="1"/>
  <c r="AC251" i="1"/>
  <c r="W251" i="1"/>
  <c r="AC240" i="1"/>
  <c r="AE240" i="1"/>
  <c r="W240" i="1"/>
  <c r="W83" i="1"/>
  <c r="W115" i="1"/>
  <c r="W56" i="1"/>
  <c r="AE293" i="1"/>
  <c r="AC293" i="1"/>
  <c r="W293" i="1"/>
  <c r="AE179" i="1"/>
  <c r="W179" i="1"/>
  <c r="AC179" i="1"/>
  <c r="W67" i="1"/>
  <c r="W47" i="1"/>
  <c r="AE275" i="1"/>
  <c r="AC275" i="1"/>
  <c r="W275" i="1"/>
  <c r="AE257" i="1"/>
  <c r="AC257" i="1"/>
  <c r="W257" i="1"/>
  <c r="AE287" i="1"/>
  <c r="AC287" i="1"/>
  <c r="W287" i="1"/>
  <c r="W81" i="1"/>
  <c r="AE243" i="1"/>
  <c r="AC243" i="1"/>
  <c r="W243" i="1"/>
  <c r="AC246" i="1"/>
  <c r="AE246" i="1"/>
  <c r="W246" i="1"/>
  <c r="AE295" i="1"/>
  <c r="AC295" i="1"/>
  <c r="W295" i="1"/>
  <c r="AE193" i="1"/>
  <c r="AC193" i="1"/>
  <c r="W193" i="1"/>
  <c r="W94" i="1"/>
  <c r="W79" i="1"/>
  <c r="AE185" i="1"/>
  <c r="W185" i="1"/>
  <c r="AC185" i="1"/>
  <c r="AC242" i="1"/>
  <c r="AE242" i="1"/>
  <c r="W242" i="1"/>
  <c r="AE285" i="1"/>
  <c r="AC285" i="1"/>
  <c r="W285" i="1"/>
  <c r="AE265" i="1"/>
  <c r="AC265" i="1"/>
  <c r="W265" i="1"/>
  <c r="AE191" i="1"/>
  <c r="AC191" i="1"/>
  <c r="W191" i="1"/>
  <c r="AE271" i="1"/>
  <c r="AC271" i="1"/>
  <c r="W271" i="1"/>
  <c r="W90" i="1"/>
  <c r="W78" i="1"/>
  <c r="AC236" i="1"/>
  <c r="AE236" i="1"/>
  <c r="W236" i="1"/>
  <c r="AC239" i="1"/>
  <c r="AE239" i="1"/>
  <c r="W239" i="1"/>
  <c r="AE259" i="1"/>
  <c r="AC259" i="1"/>
  <c r="W259" i="1"/>
  <c r="AE247" i="1"/>
  <c r="AC247" i="1"/>
  <c r="W247" i="1"/>
  <c r="AE289" i="1"/>
  <c r="AC289" i="1"/>
  <c r="W289" i="1"/>
  <c r="AE279" i="1"/>
  <c r="AC279" i="1"/>
  <c r="W279" i="1"/>
  <c r="AE137" i="1"/>
  <c r="AC137" i="1"/>
  <c r="W137" i="1"/>
  <c r="M297" i="1" l="1"/>
  <c r="AC138" i="1"/>
  <c r="AE138" i="1"/>
  <c r="W138" i="1"/>
</calcChain>
</file>

<file path=xl/sharedStrings.xml><?xml version="1.0" encoding="utf-8"?>
<sst xmlns="http://schemas.openxmlformats.org/spreadsheetml/2006/main" count="3964" uniqueCount="1224">
  <si>
    <t>Основание для заключения
Номер извещения/ распоряжение/ ст. № 44-ФЗ</t>
  </si>
  <si>
    <t>Дата извещения</t>
  </si>
  <si>
    <t>Нормативно-правовой акт, в рамках которого осуществляется централизованная закупка лекарственных препаратов</t>
  </si>
  <si>
    <t>Номер реестровой записи контракта</t>
  </si>
  <si>
    <t>Ссылка на ЕИС</t>
  </si>
  <si>
    <t>Дата заключения контракта</t>
  </si>
  <si>
    <t>№ Контракта</t>
  </si>
  <si>
    <t>Поставщик</t>
  </si>
  <si>
    <t>МНН закупаемого лекарственного препарата</t>
  </si>
  <si>
    <t>НМЦК (руб.)</t>
  </si>
  <si>
    <t>цена по контракту на 2024 год</t>
  </si>
  <si>
    <t>цена с учетом ДС к контракту на 2024</t>
  </si>
  <si>
    <t>цена с учетом многолетних ГК</t>
  </si>
  <si>
    <t>Торговое наименование</t>
  </si>
  <si>
    <t>форма выпуска в соответствии с регистрационным удостоверением лекарственного препарата</t>
  </si>
  <si>
    <t>РУ</t>
  </si>
  <si>
    <t>Страна происхождения</t>
  </si>
  <si>
    <t>Доля ЛП отечественного призводства, %</t>
  </si>
  <si>
    <t>Доля ЛП иностранного призводства, %</t>
  </si>
  <si>
    <t>единица измерения</t>
  </si>
  <si>
    <t>Количество единиц измерения во вторичной упаковке</t>
  </si>
  <si>
    <t>Цена за ед. по ТЗ</t>
  </si>
  <si>
    <t>Цена за упаковку</t>
  </si>
  <si>
    <t xml:space="preserve">                                             Количество поставляемого Товара в 2024 году</t>
  </si>
  <si>
    <t xml:space="preserve">            Срок поставки согласно ГК</t>
  </si>
  <si>
    <t>Срок предоставления документов (план.), до</t>
  </si>
  <si>
    <t>статус исполнения Контракта</t>
  </si>
  <si>
    <t>общеее Количество</t>
  </si>
  <si>
    <t>I</t>
  </si>
  <si>
    <t>II</t>
  </si>
  <si>
    <t>III</t>
  </si>
  <si>
    <t>Итого кол-во 2024 дети</t>
  </si>
  <si>
    <t>Итого стоимсть 2024 дети</t>
  </si>
  <si>
    <t>Итого кол-во 2024 взрослые</t>
  </si>
  <si>
    <t>Итого стоимсть 2024 взрослые</t>
  </si>
  <si>
    <t>кол-во упаковок по потребности</t>
  </si>
  <si>
    <t>кол-во целых упаковок</t>
  </si>
  <si>
    <t xml:space="preserve">решение по делу №077/06/93-17060/2023 от 05.12.2023 </t>
  </si>
  <si>
    <t>-</t>
  </si>
  <si>
    <t>1970515020223000502</t>
  </si>
  <si>
    <t>https://zakupki.gov.ru/epz/order/notice/ea20/view/supplier-results.html?regNumber=0873400003923000571</t>
  </si>
  <si>
    <t>К-02-Т/13-4</t>
  </si>
  <si>
    <t>ООО «Русбиофарма»</t>
  </si>
  <si>
    <t xml:space="preserve">Фактор свертывания крови VIII, лиофилизат для приготовления раствора для внутривенного введения и/или лиофилизат для приготовления раствора для инфузий, 500 МЕ </t>
  </si>
  <si>
    <t>Октанат</t>
  </si>
  <si>
    <t>лиофилизат для приготовления раствора для внутривенного введения 1000 МЕ (флакон) х 1 (пачка картонная) + [растворитель -вода для инъекций (флакон) 10 мл х 1 + шприц х 1 + игла  двухконцевая х 1 + игла фильтровальная х 1 + игла-бабочка х 1 + салфетка дезинфицирующая х 2] х 1 (пачка картонная)</t>
  </si>
  <si>
    <t>П N016162/01</t>
  </si>
  <si>
    <t>Франция</t>
  </si>
  <si>
    <t>МЕ</t>
  </si>
  <si>
    <t>в стадии исполнения</t>
  </si>
  <si>
    <t>0873400003922000002</t>
  </si>
  <si>
    <t>1970515020222000153</t>
  </si>
  <si>
    <t>https://zakupki.gov.ru/epz/order/notice/ea20/view/common-info.html?regNumber=0873400003922000002</t>
  </si>
  <si>
    <t>0873400003922000002_358372</t>
  </si>
  <si>
    <t>АО "Р-Фарм"</t>
  </si>
  <si>
    <t>Такролимус, капсулы пролонгированного действия 5 мг</t>
  </si>
  <si>
    <t>Адваграф®</t>
  </si>
  <si>
    <t>капсулы пролонгированного действия</t>
  </si>
  <si>
    <t>ЛСР-006205/09</t>
  </si>
  <si>
    <t>Ирландия</t>
  </si>
  <si>
    <t>шт.</t>
  </si>
  <si>
    <t>исполнен в части 2023</t>
  </si>
  <si>
    <t>0873400003922000003</t>
  </si>
  <si>
    <t>1970515020222000154</t>
  </si>
  <si>
    <t>https://zakupki.gov.ru/epz/order/notice/ea20/view/common-info.html?regNumber=0873400003922000003</t>
  </si>
  <si>
    <t>0873400003922000003-0001</t>
  </si>
  <si>
    <t>Такролимус, капсулы пролонгированного действия 0,5 мг</t>
  </si>
  <si>
    <t>0873400003922000004</t>
  </si>
  <si>
    <t>1970515020222000155</t>
  </si>
  <si>
    <t>https://zakupki.gov.ru/epz/order/notice/ea20/view/common-info.html?regNumber=0873400003922000004</t>
  </si>
  <si>
    <t>0873400003922000004-0001</t>
  </si>
  <si>
    <t>Такролимус, капсулы пролонгированного действия 1 мг</t>
  </si>
  <si>
    <t>0873400003922000279 </t>
  </si>
  <si>
    <t>1970515020222000333</t>
  </si>
  <si>
    <t>https://zakupki.gov.ru/epz/order/notice/ea20/view/common-info.html?regNumber=0873400003922000279</t>
  </si>
  <si>
    <t>0873400003922000279-0001</t>
  </si>
  <si>
    <t>Ритуксимаб, концентрат для приготовления раствора для инфузий,10  мг/мл,  10  мл</t>
  </si>
  <si>
    <t>Реддитукс®</t>
  </si>
  <si>
    <t>концентрат для приготовления раствора для инфузий, 
10 мг/мл (флакон) 10 мл х 1 (пачка картонная)</t>
  </si>
  <si>
    <t>ЛП-003584</t>
  </si>
  <si>
    <t>Россия</t>
  </si>
  <si>
    <t>мл</t>
  </si>
  <si>
    <t>0873400003922000285 </t>
  </si>
  <si>
    <t>1970515020222000316</t>
  </si>
  <si>
    <t>https://zakupki.gov.ru/epz/order/notice/ea20/view/common-info.html?regNumber=0873400003922000285</t>
  </si>
  <si>
    <t>0873400003922000285-0001</t>
  </si>
  <si>
    <t>АО "Фармимэкс"</t>
  </si>
  <si>
    <t>Эфмороктоког альфа, лиофилизат для приготовления раствора для внутривенного введения, 1500МЕ</t>
  </si>
  <si>
    <t>ЭЛОКТЕЙТ</t>
  </si>
  <si>
    <t>[лиофилизат для приготовления раствора для внутривенного введения, 1500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</t>
  </si>
  <si>
    <t>ЛП-006034</t>
  </si>
  <si>
    <t>Германия</t>
  </si>
  <si>
    <t>0873400003922000286</t>
  </si>
  <si>
    <t>1970515020222000317</t>
  </si>
  <si>
    <t>https://zakupki.gov.ru/epz/order/notice/ea20/view/common-info.html?regNumber=0873400003922000286</t>
  </si>
  <si>
    <t>0873400003922000286-0001</t>
  </si>
  <si>
    <t>Эфмороктоког альфа, лиофилизат для приготовления раствора для внутривенного введения, 500МЕ</t>
  </si>
  <si>
    <t>[лиофилизат для приготовления раствора для внутривенного введения, 500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</t>
  </si>
  <si>
    <t>0873400003922000287</t>
  </si>
  <si>
    <t>1970515020222000323</t>
  </si>
  <si>
    <t>https://zakupki.gov.ru/epz/order/notice/ea20/view/common-info.html?regNumber=0873400003922000287</t>
  </si>
  <si>
    <t>0873400003922000287-0001</t>
  </si>
  <si>
    <t xml:space="preserve">Эфмороктоког альфа, лиофилизат  для  приготовления  раствора  для  внутривенного  введения, 1000МЕ </t>
  </si>
  <si>
    <t>[лиофилизат для приготовления раствора для внутривенного введения, 1000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</t>
  </si>
  <si>
    <t>0873400003922000288</t>
  </si>
  <si>
    <t>1970515020222000331</t>
  </si>
  <si>
    <t>https://zakupki.gov.ru/epz/order/notice/ea20/view/common-info.html?regNumber=0873400003922000288</t>
  </si>
  <si>
    <t>0873400003922000288-0001</t>
  </si>
  <si>
    <t>АО "Биокад"</t>
  </si>
  <si>
    <t>Глатирамера ацетат, раствор для подкожного введения, 40 мг/мл</t>
  </si>
  <si>
    <t>Тимексон®</t>
  </si>
  <si>
    <t>[раствор для подкожного введения, 40 мг/мл (шприц) 1 мл х 6 + салфетка спиртовая х 6] х 1 (пачка картонная)</t>
  </si>
  <si>
    <t>ЛП-005103</t>
  </si>
  <si>
    <t>0873400003922000293</t>
  </si>
  <si>
    <t>1970515020222000334</t>
  </si>
  <si>
    <t>https://zakupki.gov.ru/epz/order/notice/ea20/view/common-info.html?regNumber=0873400003922000293</t>
  </si>
  <si>
    <t>0873400003922000293-0001</t>
  </si>
  <si>
    <t>Ритуксимаб, концентрат для приготовления раствора для инфузий, 10 мг/мл</t>
  </si>
  <si>
    <t>1. Ацеллбия®;
2. Ацеллбия®.</t>
  </si>
  <si>
    <t>1. концентрат для приготовления раствора для инфузий, 10 мг/мл (флакон) 50 мл х 1 (пачка картонная);
2.  концентрат для приготовления раствора для инфузий, 10 мг/мл (флакон) 10 мл х 2 (пачка картонная).</t>
  </si>
  <si>
    <t>1. ЛП-002420;
2. ЛП-002420.</t>
  </si>
  <si>
    <t>50
20</t>
  </si>
  <si>
    <t>32355,00
12942,00</t>
  </si>
  <si>
    <t>0873400003922000295</t>
  </si>
  <si>
    <t>1970515020222000324</t>
  </si>
  <si>
    <t>https://zakupki.gov.ru/epz/order/notice/ea20/view/common-info.html?regNumber=0873400003922000295</t>
  </si>
  <si>
    <t>0873400003922000295-0001</t>
  </si>
  <si>
    <t>Интерферон бета-1а, раствор для подкожного введения, 22 мкг (6 млн. МЕ)</t>
  </si>
  <si>
    <t>Тебериф®</t>
  </si>
  <si>
    <t>[раствор для подкожного введения, 
22 мкг/0.5 мл (шприц) 0.5 мл х 3 + салфетка спиртовая х 3] х 1 (пачка картонная)</t>
  </si>
  <si>
    <t>ЛП-004137</t>
  </si>
  <si>
    <t>0873400003922000300</t>
  </si>
  <si>
    <t>1970515020222000352</t>
  </si>
  <si>
    <t>https://zakupki.gov.ru/epz/order/notice/ea20/view/common-info.html?regNumber=0873400003922000300</t>
  </si>
  <si>
    <t>0873400003922000300-0001</t>
  </si>
  <si>
    <t>АО "Фармстандарт"</t>
  </si>
  <si>
    <t>Кладрибин, таблетки, 10 мг</t>
  </si>
  <si>
    <t>МАВЕНКЛАД®</t>
  </si>
  <si>
    <t>таблетки, 10 мг (блистер) 1 х 1 (пачка картонная)</t>
  </si>
  <si>
    <t>ЛП-006137</t>
  </si>
  <si>
    <t>Италия</t>
  </si>
  <si>
    <t>0873400003922000301</t>
  </si>
  <si>
    <t>1970515020222000350</t>
  </si>
  <si>
    <t>https://zakupki.gov.ru/epz/order/notice/ea20/view/common-info.html?regNumber=0873400003922000301</t>
  </si>
  <si>
    <t>0873400003922000301-0001</t>
  </si>
  <si>
    <t>Помалидомид, капсулы, 4 м</t>
  </si>
  <si>
    <t>1. Помалидомид-ТЛ;
2. Иматанго®.</t>
  </si>
  <si>
    <t>1. капсулы, 4 мг (банка) 21 х 1 (пачка картонная);
2. капсулы, 4 мг (контурная ячейковая упаковка) 7 х 3 (пачка картонная).</t>
  </si>
  <si>
    <t>1. ЛП-005891;
2. ЛП-№(000399)-(РГ-RU).</t>
  </si>
  <si>
    <t>0873400003922000307</t>
  </si>
  <si>
    <t>1970515020222000381</t>
  </si>
  <si>
    <t>https://zakupki.gov.ru/epz/order/notice/ea20/view/common-info.html?regNumber=0873400003922000307</t>
  </si>
  <si>
    <t>0873400003922000307-0001</t>
  </si>
  <si>
    <t xml:space="preserve">Интерферон бета-1а, раствор для подкожного введения, 44 мкг (12 млн. МЕ) </t>
  </si>
  <si>
    <t>[раствор для подкожного введения, 
44 мкг/0.5 мл (шприц) 0.5 мл х 3 + салфетка спиртовая х 3] х 1 (пачка картонная)</t>
  </si>
  <si>
    <t>0873400003922000311</t>
  </si>
  <si>
    <t>1970515020222000361</t>
  </si>
  <si>
    <t>https://zakupki.gov.ru/epz/order/notice/ea20/view/common-info.html?regNumber=0873400003922000311</t>
  </si>
  <si>
    <t>0873400003922000311-0001</t>
  </si>
  <si>
    <t>Адалимумаб, раствор для подкожного введения, 100 мг/мл и/или 40 мг/ 0,4 мл</t>
  </si>
  <si>
    <t>Хумира®</t>
  </si>
  <si>
    <t>[раствор для подкожного введения, 100 мг/мл (шприц) 0.4 мл х 1] х 2 (пачка картонная)</t>
  </si>
  <si>
    <t>ЛП-004593</t>
  </si>
  <si>
    <t>0873400003922000312</t>
  </si>
  <si>
    <t>1970515020222000359</t>
  </si>
  <si>
    <t>https://zakupki.gov.ru/epz/order/notice/ea20/view/common-info.html?regNumber=0873400003922000312</t>
  </si>
  <si>
    <t>0873400003922000312-0001</t>
  </si>
  <si>
    <t>Эфмороктоког альфа, лиофилизат для приготовления раствора для внутривенного введения, 2000МЕ</t>
  </si>
  <si>
    <t>[лиофилизат для приготовления раствора для внутривенного введения, 2000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</t>
  </si>
  <si>
    <t>0873400003922000315</t>
  </si>
  <si>
    <t>1970515020222000360</t>
  </si>
  <si>
    <t>https://zakupki.gov.ru/epz/order/notice/ea20/view/common-info.html?regNumber=0873400003922000315</t>
  </si>
  <si>
    <t>0873400003922000315-0001</t>
  </si>
  <si>
    <t>Этанерцепт, раствор для подкожного введения, 50мг/мл</t>
  </si>
  <si>
    <t>Энбрел®</t>
  </si>
  <si>
    <t>[раствор для подкожного введения, 50 мг/мл (шприц) 1 мл (50 мг) х 4 + салфетка спиртовая х 4] х 1 (пачка картонная)</t>
  </si>
  <si>
    <t>ЛСР-006652/09</t>
  </si>
  <si>
    <t>0873400003922000317</t>
  </si>
  <si>
    <t>1970515020222000362</t>
  </si>
  <si>
    <t>https://zakupki.gov.ru/epz/order/notice/ea20/view/common-info.html?regNumber=0873400003922000317</t>
  </si>
  <si>
    <t>0873400003922000317-0001</t>
  </si>
  <si>
    <t>Помалидомид, капсулы, 2мг</t>
  </si>
  <si>
    <t>Иматанго®</t>
  </si>
  <si>
    <t>капсулы, 2 мг (контурная ячейковая упаковка) 7 х 3 (пачка картонная)</t>
  </si>
  <si>
    <t>ЛП-№(000399)-(РГ-RU)</t>
  </si>
  <si>
    <t>0873400003922000321</t>
  </si>
  <si>
    <t>1970515020222000382</t>
  </si>
  <si>
    <t>https://zakupki.gov.ru/epz/order/notice/ea20/view/common-info.html?regNumber=0873400003922000321</t>
  </si>
  <si>
    <t>0873400003922000321-0001</t>
  </si>
  <si>
    <t>АО "Центр внедрения "ПРОТЕК"</t>
  </si>
  <si>
    <t>Леналидомид, капсулы 15 мг</t>
  </si>
  <si>
    <t>1. Леналидомид;
2. МИЕЛАНИКС.</t>
  </si>
  <si>
    <t>1. капсулы, 15 мг (контурная ячейковая упаковка) 7 х 3 (пачка картонная);
2. капсулы, 15.0 мг (банка) 21 х 1 (пачка   картонная)</t>
  </si>
  <si>
    <t>1. ЛП-005745;
2. ЛП-006637.</t>
  </si>
  <si>
    <t>0873400003922000322</t>
  </si>
  <si>
    <t>1970515020222000364</t>
  </si>
  <si>
    <t>https://zakupki.gov.ru/epz/order/notice/ea20/view/common-info.html?regNumber=0873400003922000322</t>
  </si>
  <si>
    <t>0873400003922000322-0001</t>
  </si>
  <si>
    <t>АО "БИОПРЕПАРАТ"</t>
  </si>
  <si>
    <t>Леналидомид, капсулы 5 мг</t>
  </si>
  <si>
    <t>ЛЕНАЛИДОМИД-ПРОМОМЕД</t>
  </si>
  <si>
    <t>капсулы, 5 мг (банка) 21 х 1 (пачка картонная)</t>
  </si>
  <si>
    <t>ЛП-008107</t>
  </si>
  <si>
    <t>0873400003922000323</t>
  </si>
  <si>
    <t>1970515020222000369</t>
  </si>
  <si>
    <t>https://zakupki.gov.ru/epz/order/notice/ea20/view/common-info.html?regNumber=0873400003922000323</t>
  </si>
  <si>
    <t>0873400003922000323-0001</t>
  </si>
  <si>
    <t>ООО "Примафарм"</t>
  </si>
  <si>
    <t xml:space="preserve">Леналидомид, капсулы, 25 мг </t>
  </si>
  <si>
    <t>МИЕЛАНИКС</t>
  </si>
  <si>
    <t>капсулы, 25.0 мг (банка) 21 х 1 (пачка картонная)</t>
  </si>
  <si>
    <t>ЛП-006637</t>
  </si>
  <si>
    <t>0873400003922000326</t>
  </si>
  <si>
    <t>1970515020222000363</t>
  </si>
  <si>
    <t>https://zakupki.gov.ru/epz/order/notice/ea20/view/common-info.html?regNumber=0873400003922000326</t>
  </si>
  <si>
    <t>0873400003922000326-0001</t>
  </si>
  <si>
    <t xml:space="preserve">Леналидомид, капсулы 10 мг </t>
  </si>
  <si>
    <t>капсулы, 10 мг (банка) 21 х 1 (пачка картонная)</t>
  </si>
  <si>
    <t>0873400003922000334</t>
  </si>
  <si>
    <t>1970515020222000374</t>
  </si>
  <si>
    <t>https://zakupki.gov.ru/epz/order/notice/ea20/view/common-info.html?regNumber=0873400003922000334</t>
  </si>
  <si>
    <t>0873400003922000334-0001</t>
  </si>
  <si>
    <t>Терифлуномид, таблетки, покрытые пленочной оболочкой, 14 мг</t>
  </si>
  <si>
    <t>Терифлуномид</t>
  </si>
  <si>
    <t>таблетки, покрытые пленочной оболочкой, 14 мг (контурная ячейковая упаковка (блистер)) 14 х 2 (пачка картонная)</t>
  </si>
  <si>
    <t>ЛП-005229</t>
  </si>
  <si>
    <t>0873400003922000367</t>
  </si>
  <si>
    <t>1970515020222000402</t>
  </si>
  <si>
    <t>https://zakupki.gov.ru/epz/order/notice/ea20/view/common-info.html?regNumber=0873400003922000367</t>
  </si>
  <si>
    <t>0873400003922000367-0001</t>
  </si>
  <si>
    <t>АО "БИОКАД"</t>
  </si>
  <si>
    <t>Глатирамера ацетат, раствор для подкожного введения, 20 мг/мл</t>
  </si>
  <si>
    <t>[раствор для подкожного введения, 20 мг/мл (шприц) 1 мл х 28 + (салфетка спиртовая) х 28] х 1 (пачка картонная)</t>
  </si>
  <si>
    <t>ЛП-003875</t>
  </si>
  <si>
    <t>0873400003922000368 </t>
  </si>
  <si>
    <t>1970515020222000391</t>
  </si>
  <si>
    <t>https://zakupki.gov.ru/epz/order/notice/ea20/view/common-info.html?regNumber=0873400003922000368</t>
  </si>
  <si>
    <t>0873400003922000368 -0001</t>
  </si>
  <si>
    <t>Тоцилизумаб, концентрат для приготовления раствора для инфузий, 20 мг/мл, 10 мл и/или 20 мг/мл, 20 мл</t>
  </si>
  <si>
    <t>Актемра®</t>
  </si>
  <si>
    <t>концентрат для приготовления раствора для инфузий, 20 мг/мл (флакон) 10 мл (200 мг/10 мл) х 1 (пачка картонная)</t>
  </si>
  <si>
    <t>ЛСР-003012/09</t>
  </si>
  <si>
    <t>Япония</t>
  </si>
  <si>
    <t>0873400003922000371</t>
  </si>
  <si>
    <t>1970515020222000409</t>
  </si>
  <si>
    <t>https://zakupki.gov.ru/epz/order/notice/ea20/view/common-info.html?regNumber=0873400003922000371</t>
  </si>
  <si>
    <t>0873400003922000371-0001</t>
  </si>
  <si>
    <t>ООО "ИРВИН 2"</t>
  </si>
  <si>
    <t>Интерферон бета-1а, лиофилизат для приготовления раствора для внутримышечного введения, 30 мкг</t>
  </si>
  <si>
    <t>СинноВекс</t>
  </si>
  <si>
    <t>[лиофилизат для приготовления раствора для внутримышечного введения (в комплекте с растворителем), 30 мкг/мл (6 млн. МЕ/мл) (флакон) х 1 + растворитель (шприц) 1 мл х 1 + игла х 2] х 4 (пачка картонная)</t>
  </si>
  <si>
    <t>ЛСР-009100/10</t>
  </si>
  <si>
    <t>Иран</t>
  </si>
  <si>
    <t>мкг</t>
  </si>
  <si>
    <t>0873400003922000383 </t>
  </si>
  <si>
    <t>1970515020222000421</t>
  </si>
  <si>
    <t>https://zakupki.gov.ru/epz/order/notice/ea20/view/common-info.html?regNumber=0873400003922000383</t>
  </si>
  <si>
    <t>0873400003922000383-0001</t>
  </si>
  <si>
    <t>Эфмороктоког альфа, лиофилизат для приготовления раствора для внутривенного введения, 3000 МЕ</t>
  </si>
  <si>
    <t xml:space="preserve">[лиофилизат для приготовления раствора для внутривенного введения,
3000 МЕ (флакон) х 1 + растворитель (шприц) 3 мл х 1 + шток поршня х1 + адаптер для флакона х1 + инфузионный набор х1 + спиртовые салфетки х2 + пластырь х 2 + марлевая салфетка х1] х 1 (пачка картонная)
</t>
  </si>
  <si>
    <t>0873400003922000384 </t>
  </si>
  <si>
    <t>1970515020222000435</t>
  </si>
  <si>
    <t>https://zakupki.gov.ru/epz/order/notice/ea20/view/common-info.html?regNumber=0873400003922000384</t>
  </si>
  <si>
    <t>0873400003922000384-0001</t>
  </si>
  <si>
    <t>Канакинумаб, раствор для подкожного введения, 150 мг/мл и/или лиофилизат для приготовления раствора для подкожного введения, 150 мг</t>
  </si>
  <si>
    <t>Иларис®</t>
  </si>
  <si>
    <t>раствор для подкожного введения,
150 мг/мл (флакон) 1 мл х 1 (пачка картонная)</t>
  </si>
  <si>
    <t>ЛП-005320</t>
  </si>
  <si>
    <t>Швейцария</t>
  </si>
  <si>
    <t>мг 
мл</t>
  </si>
  <si>
    <t>3698,75 
554812,50</t>
  </si>
  <si>
    <t>0873400003922000395</t>
  </si>
  <si>
    <t>1970515020222000407</t>
  </si>
  <si>
    <t>https://zakupki.gov.ru/epz/order/notice/ea20/view/common-info.html?regNumber=0873400003922000395</t>
  </si>
  <si>
    <t>0873400003922000395-0001</t>
  </si>
  <si>
    <t>Тоцилизумаб, концентрат для приготовления раствора для инфузий, 20 мг/мл, 4 мл </t>
  </si>
  <si>
    <t>концентрат для приготовления раствора для инфузий, 20 мг/мл (флакон) 4 мл (80 мг/4 мл) х 1 (пачка картонная)</t>
  </si>
  <si>
    <t>0873400003923000230</t>
  </si>
  <si>
    <t>1970515020223000233</t>
  </si>
  <si>
    <t>https://zakupki.gov.ru/epz/order/notice/ea20/view/common-info.html?regNumber=0873400003923000230</t>
  </si>
  <si>
    <t>0873400003923000230-0001</t>
  </si>
  <si>
    <t>ООО "Нанолек"</t>
  </si>
  <si>
    <t>Вакцина для профилактики дифтерии, столбняка, коклюша, полиомиелита и инфекций, вызываемых Haemophilus influenzae тип b, лиофилизат для приготовления суспензии для внутримышечного введения, в комплекте с суспензией для внутримышечного введения</t>
  </si>
  <si>
    <t>1.Пентаксим® (вакцина для профилактики дифтерии и столбняка адсорбированная, коклюша ацеллюлярная, полиомиелита инактивированная и инфекций, вызываемых Haemophilus influenzae тип b конъюгированная);
2. Пентаксим® (вакцина для профилактики дифтерии и столбняка адсорбированная, коклюша ацеллюлярная, полиомиелита инактивированная и инфекций, вызываемых Haemophilus influenzae тип b конъюгированная).</t>
  </si>
  <si>
    <t>1.	[лиофилизат для приготовления суспензии для внутримышечного введения, 1 доза (флакон) 1 доза х 1 + суспензия для внутримышечного введения, 0.5 мл (шприц + игла) 0.5 мл (1 доза) х 1] х 1 (пачка картонная);
2.	[лиофилизат для приготовления суспензии для внутримышечного введения, 1 доза (флакон) 1 доза х 1 + суспензия для внутримышечного введения, 0.5 мл (шприц + игла) 0.5 мл (1 доза) х 1] х 1 (пачка картонная).</t>
  </si>
  <si>
    <t>1.ЛСР-005121/08;
2.ЛСР-005121/08.</t>
  </si>
  <si>
    <t>доза</t>
  </si>
  <si>
    <t>исполнен 1 этап</t>
  </si>
  <si>
    <t>0873400003923000432</t>
  </si>
  <si>
    <t>1970515020223000410</t>
  </si>
  <si>
    <t>https://zakupki.gov.ru/epz/order/notice/ea20/view/common-info.html?regNumber=0873400003923000432</t>
  </si>
  <si>
    <t>0873400003923000432_358372</t>
  </si>
  <si>
    <t>АО "Ланцет"</t>
  </si>
  <si>
    <t>Тедуглутид, лиофилизат для приготовления раствора для подкожного введения, 5 мг</t>
  </si>
  <si>
    <t>Гэттестив®</t>
  </si>
  <si>
    <t>[лиофилизат для приготовления раствора для подкожного введения, 5 мг (флакон) x 28 + растворитель (шприц) 0.5 мл x 28] x 1 (пачка картонная)</t>
  </si>
  <si>
    <t>ЛП-007112</t>
  </si>
  <si>
    <t>мг</t>
  </si>
  <si>
    <t>0873400003923000436</t>
  </si>
  <si>
    <t>1970515020223000393</t>
  </si>
  <si>
    <t>https://zakupki.gov.ru/epz/order/notice/ea20/view/common-info.html?regNumber=0873400003923000436</t>
  </si>
  <si>
    <t>0873400003923000436_358372</t>
  </si>
  <si>
    <t>АО «Фармимэкс»</t>
  </si>
  <si>
    <t>Элосульфаза альфа, концентрат для
приготовления раствора для инфузий, 1 мг/мл</t>
  </si>
  <si>
    <t>1. Вимизайм®;
2. Вимизайм®;
3. Вимизайм®.</t>
  </si>
  <si>
    <t>1. концентрат для приготовления раствора для инфузий, 1 мг/мл (флакон) 5 мл х 1 (пачка картонная);
2. концентрат для приготовления раствора для инфузий, 1 мг/мл (флакон) 5 мл х 1 (пачка картонная);
3. концентрат для приготовления раствора для инфузий, 1 мг/мл (флакон) 5 мл х 1 (пачка картонная).</t>
  </si>
  <si>
    <t>1. ЛП-№(001669)-(РГ-RU);
2. ЛП-№(001669)-(РГ-RU);
3. ЛП-№(001669)-(РГ-RU).</t>
  </si>
  <si>
    <t>0873400003923000442</t>
  </si>
  <si>
    <t>1970515020223000399</t>
  </si>
  <si>
    <t>https://zakupki.gov.ru/epz/order/notice/ea20/view/common-info.html?regNumber=0873400003923000442</t>
  </si>
  <si>
    <t>0873400003923000442_358372</t>
  </si>
  <si>
    <t>Аталурен, порошок для приема внутрь, 250 мг</t>
  </si>
  <si>
    <t>1. ТРАНСЛАРНА®;
2. ТРАНСЛАРНА®;
3. ТРАНСЛАРНА®;
4. ТРАНСЛАРНА®;
5. ТРАНСЛАРНА®.</t>
  </si>
  <si>
    <t>1. порошок для приема внутрь, 250 мг (пакетик-саше) 1000 мг х 30 (пачка картонная);
2. порошок для приема внутрь, 250 мг (пакетик-саше) 1000 мг х 30 (пачка картонная);
3. порошок для приема внутрь, 250 мг (пакетик-саше) 1000 мг х 30 (пачка картонная);
4. порошок для приема внутрь, 250 мг (пакетик-саше) 1000 мг х 30 (пачка картонная);
5. порошок для приема внутрь, 250 мг (пакетик-саше) 1000 мг х 30 (пачка картонная).</t>
  </si>
  <si>
    <t>1. ЛП-006596;
2. ЛП-006596;
3. ЛП-006596;
4. ЛП-006596;
5. ЛП-006596.</t>
  </si>
  <si>
    <t>США, Испания</t>
  </si>
  <si>
    <t>г</t>
  </si>
  <si>
    <t>0873400003923000445</t>
  </si>
  <si>
    <t>1970515020223000397</t>
  </si>
  <si>
    <t>https://zakupki.gov.ru/epz/order/notice/ea20/view/common-info.html?regNumber=0873400003923000445</t>
  </si>
  <si>
    <t>0873400003923000445_358372</t>
  </si>
  <si>
    <t>Нусинерсен, раствор для интратекального введения, 2,4 мг/мл</t>
  </si>
  <si>
    <t>1.Спинраза;
2.Спинраза.</t>
  </si>
  <si>
    <t>1.раствор для интратекального введения, 2.4 мг/мл (флакон) 5 мл х 1 (пачка картонная);
2.раствор для интратекального введения, 2.4 мг/мл (флакон) 5 мл х 1 (пачка картонная).</t>
  </si>
  <si>
    <t>1.ЛП-005730;
2.ЛП-005730.</t>
  </si>
  <si>
    <t>0873400003923000446</t>
  </si>
  <si>
    <t>1970515020223000402</t>
  </si>
  <si>
    <t>https://zakupki.gov.ru/epz/order/notice/ea20/view/common-info.html?regNumber=0873400003923000446</t>
  </si>
  <si>
    <t>0873400003923000446_358372</t>
  </si>
  <si>
    <t>ООО "ИРВИН"</t>
  </si>
  <si>
    <t>Рисдиплам, порошок для приготовления раствора для приема внутрь 0,75 мг/мл</t>
  </si>
  <si>
    <t>1.ЭВРИСДИ®;
2.ЭВРИСДИ®.</t>
  </si>
  <si>
    <t>1. [Порошок для приготовления раствора для приема внутрь 0.75 мг/мл (флакон) 2 г х 1 + адаптер х 1 + шприц 6 мл х 2 + шприц 12 мл х 2] х 1 (пачка картонная);
2. [Порошок для приготовления раствора для приема внутрь, 0.75 мг/мл (флакон) 2 г х 1 + адаптер х 1 + шприц 1 мл х 2 + шприц 6 мл х 2 + шприц 12 мл х 1] х 1 (пачка картонная).</t>
  </si>
  <si>
    <t>1. ЛП-006602;
2. ЛП-006602.</t>
  </si>
  <si>
    <t>0873400003923000447</t>
  </si>
  <si>
    <t>1970515020223000396</t>
  </si>
  <si>
    <t>https://zakupki.gov.ru/epz/order/notice/ea20/view/common-info.html?regNumber=0873400003923000447</t>
  </si>
  <si>
    <t>0873400003923000447_358372</t>
  </si>
  <si>
    <t>Асфотаза альфа, раствор для подкожного введения, 100 мг/мл, 0,8 мл</t>
  </si>
  <si>
    <t>1. Стрензик®;
2. Стрензик®.</t>
  </si>
  <si>
    <t>1. раствор для подкожного введения,
100 мг/мл (флакон) 80 мг/0.8 мл х 12 (пачка картонная);
2. раствор для подкожного введения,
100 мг/мл (флакон) 80 мг/0.8 мл х 12 (пачка картонная).</t>
  </si>
  <si>
    <t>1. ЛП-005666;
2. ЛП-005666.</t>
  </si>
  <si>
    <t>0873400003923000450</t>
  </si>
  <si>
    <t>1970515020223000424</t>
  </si>
  <si>
    <t>https://zakupki.gov.ru/epz/order/notice/ea20/view/common-info.html?regNumber=0873400003923000450</t>
  </si>
  <si>
    <t>0873400003923000450_358372</t>
  </si>
  <si>
    <t>Асфотаза альфа, раствор для подкожного введения, 40 мг/мл, 1 мл</t>
  </si>
  <si>
    <t>1. Стрензик®;
2. Стрензик®;
3. Стрензик®;
4. Стрензик®.</t>
  </si>
  <si>
    <t>1. раствор для подкожного введения,
40 мг/мл (флакон) 40 мг/1.0 мл х 12 (пачка картонная);
2. раствор для подкожного введения,
40 мг/мл (флакон) 40 мг/1.0 мл х 12 (пачка картонная);
3. раствор для подкожного введения,
40 мг/мл (флакон) 40 мг/1.0 мл х 12 (пачка картонная);
4. раствор для подкожного введения,
40 мг/мл (флакон) 40 мг/1.0 мл х 12 (пачка картонная).</t>
  </si>
  <si>
    <t>1. ЛП-005666;
2. ЛП-005666;
3. ЛП-005666;
4. ЛП-005666.</t>
  </si>
  <si>
    <t>0873400003923000452</t>
  </si>
  <si>
    <t>1970515020223000422</t>
  </si>
  <si>
    <t>https://zakupki.gov.ru/epz/order/notice/ea20/view/common-info.html?regNumber=0873400003923000452</t>
  </si>
  <si>
    <t>0873400003923000452_358372</t>
  </si>
  <si>
    <t>Селуметиниб, капсулы, 25 мг</t>
  </si>
  <si>
    <t>Коселуго</t>
  </si>
  <si>
    <t>капсулы, 25 мг (флакон) 60 х 1 (пачка картонная)</t>
  </si>
  <si>
    <t>ЛП-007563</t>
  </si>
  <si>
    <t>США</t>
  </si>
  <si>
    <t>шт</t>
  </si>
  <si>
    <t>0873400003923000455</t>
  </si>
  <si>
    <t>1970515020223000414</t>
  </si>
  <si>
    <t>https://zakupki.gov.ru/epz/order/notice/ea20/view/common-info.html?regNumber=0873400003923000455</t>
  </si>
  <si>
    <t>0873400003923000455_358372</t>
  </si>
  <si>
    <t>Канакинумаб, лиофилизат для приготовления раствора для подкожного введения, 150 мг и/или раствор для подкожного введения, 150
мг/мл</t>
  </si>
  <si>
    <t>раствор для подкожного введения, 150 мг/мл (флакон) 1 мл х 1 (пачка картонная)</t>
  </si>
  <si>
    <t>исполнен</t>
  </si>
  <si>
    <t>0873400003923000456</t>
  </si>
  <si>
    <t>1970515020223000413</t>
  </si>
  <si>
    <t>https://zakupki.gov.ru/epz/order/notice/ea20/view/common-info.html?regNumber=0873400003923000456</t>
  </si>
  <si>
    <t>0873400003923000456_358372</t>
  </si>
  <si>
    <t>Себелипаза альфа, концентрат для
приготовления раствора для инфузий, 2 мг/мл</t>
  </si>
  <si>
    <t>1. Канума®;
2. Канума®;
3. Канума®;
4. Канума®;
5. Канума®;
6. Канума®;
7. Канума®.</t>
  </si>
  <si>
    <t>1. концентрат для приготовления раствора для инфузий, 2 мг/мл (флакон) 10 мл х 1 (пачка картонная);
2. концентрат для приготовления раствора для инфузий, 2 мг/мл (флакон) 10 мл х 1 (пачка картонная);
3. концентрат для приготовления раствора для инфузий, 2 мг/мл (флакон) 10 мл х 1 (пачка картонная);
4. концентрат для приготовления раствора для инфузий, 2 мг/мл (флакон) 10 мл х 1 (пачка картонная);
5. концентрат для приготовления раствора для инфузий, 2 мг/мл (флакон) 10 мл х 1 (пачка картонная);
6. концентрат для приготовления раствора для инфузий, 2 мг/мл (флакон) 10 мл х 1 (пачка картонная);
7. концентрат для приготовления раствора для инфузий, 2 мг/мл (флакон) 10 мл х 1 (пачка картонная).</t>
  </si>
  <si>
    <t>1. ЛП-004513;
2. ЛП-004513;
3. ЛП-004513;
4. ЛП-004513;
5. ЛП-004513;
6. ЛП-004513;
7. ЛП-004513.</t>
  </si>
  <si>
    <t>Ирландия, Германия, Италия</t>
  </si>
  <si>
    <t>0873400003923000460</t>
  </si>
  <si>
    <t>1970515020223000433</t>
  </si>
  <si>
    <t>https://zakupki.gov.ru/epz/order/notice/ea20/view/common-info.html?regNumber=08734000039230004560</t>
  </si>
  <si>
    <t>0873400003923000460_358372</t>
  </si>
  <si>
    <t>Селуметиниб, капсулы, 10 мг</t>
  </si>
  <si>
    <t>капсулы, 10 мг (флакон) 60 х 1  
(пачка картонная)</t>
  </si>
  <si>
    <t>0873400003923000463</t>
  </si>
  <si>
    <t>1970515020223000430</t>
  </si>
  <si>
    <t>https://zakupki.gov.ru/epz/order/notice/ea20/view/common-info.html?regNumber=0873400003923000463</t>
  </si>
  <si>
    <t>0873400003923000463_358372</t>
  </si>
  <si>
    <t>Аталурен, порошок для приема внутрь, 125 мг</t>
  </si>
  <si>
    <t>1. порошок для приема внутрь, 125 мг (пакетик-саше) 500 мг х 30 (пачка картонная);
2. порошок для приема внутрь, 125 мг (пакетик-саше) 500 мг х 30 (пачка картонная);
3. порошок для приема внутрь, 125 мг (пакетик-саше) 500 мг х 30 (пачка картонная);
4. порошок для приема внутрь, 125 мг (пакетик-саше) 500 мг х 30 (пачка картонная);
5. порошок для приема внутрь, 125 мг (пакетик-саше) 500 мг х 30 (пачка картонная).</t>
  </si>
  <si>
    <t>1.ЛП-006596;
2.ЛП-006596;
3.ЛП-006596;
4.ЛП-006596;
5.ЛП-006596.</t>
  </si>
  <si>
    <t>0873400003923000467</t>
  </si>
  <si>
    <t>1970515020223000421</t>
  </si>
  <si>
    <t>https://zakupki.gov.ru/epz/order/notice/ea20/view/common-info.html?regNumber=0873400003923000467</t>
  </si>
  <si>
    <t>0873400003923000467_358372</t>
  </si>
  <si>
    <t xml:space="preserve">Аталурен, порошок для приема внутрь, 1000 мг </t>
  </si>
  <si>
    <t>1. порошок для приема внутрь, 1000 мг (пакетик-саше) 4000 мг х 30 (пачка картонная);
2. порошок для приема внутрь, 1000 мг (пакетик-саше) 4000 мг х 30 (пачка картонная);
3. порошок для приема внутрь, 1000 мг (пакетик-саше) 4000 мг х 30 (пачка картонная);
4. порошок для приема внутрь, 1000 мг (пакетик-саше) 4000 мг х 30 (пачка картонная);
5. порошок для приема внутрь, 1000 мг (пакетик-саше) 4000 мг х 30 (пачка картонная).</t>
  </si>
  <si>
    <t>0873400003923000468</t>
  </si>
  <si>
    <t>1970515020223000401</t>
  </si>
  <si>
    <t>https://zakupki.gov.ru/epz/order/notice/ea20/view/common-info.html?regNumber=0873400003923000468</t>
  </si>
  <si>
    <t>0873400003923000468_358372</t>
  </si>
  <si>
    <t>Селексипаг, таблетки, покрытые пленочной оболочкой, 200 мкг</t>
  </si>
  <si>
    <t>Апбрави</t>
  </si>
  <si>
    <t>таблетки, покрытые пленочной оболочкой, 200 мкг (блистер) 10 х 6 (пачка картонная)</t>
  </si>
  <si>
    <t>ЛП-005577</t>
  </si>
  <si>
    <t>0873400003923000470</t>
  </si>
  <si>
    <t>нет заявок</t>
  </si>
  <si>
    <t>1512 вич</t>
  </si>
  <si>
    <t>https://zakupki.gov.ru/epz/order/notice/ea20/view/common-info.html?regNumber=0873400003923000470</t>
  </si>
  <si>
    <t>Доравирин + Ламивудин + Тенофовир, таблетки, покрытые пленочной оболочкой, 100 мг + 300 мг + 245 мг</t>
  </si>
  <si>
    <t>0873400003923000472</t>
  </si>
  <si>
    <t>1970515020223000423</t>
  </si>
  <si>
    <t>https://zakupki.gov.ru/epz/order/notice/ea20/view/common-info.html?regNumber=0873400003923000472</t>
  </si>
  <si>
    <t>0873400003923000472_358372</t>
  </si>
  <si>
    <t>Эверолимус, таблетки диспергируемые, 5 мг</t>
  </si>
  <si>
    <t>Афинитор®</t>
  </si>
  <si>
    <t>таблетки диспергируемые, 5 мг (блистер) 10 х 3 (пачка картонная)</t>
  </si>
  <si>
    <t>ЛП-002288</t>
  </si>
  <si>
    <t>0873400003923000474</t>
  </si>
  <si>
    <t>1970515020223000425</t>
  </si>
  <si>
    <t>https://zakupki.gov.ru/epz/order/notice/ea20/view/common-info.html?regNumber=0873400003923000474</t>
  </si>
  <si>
    <t>0873400003923000474_358372</t>
  </si>
  <si>
    <t>Селексипаг, таблетки, покрытые пленочной оболочкой, 800 мкг</t>
  </si>
  <si>
    <t>таблетки, покрытые пленочной оболочкой, 800 мкг (блистер) 10 х 6 (пачка картонная)</t>
  </si>
  <si>
    <t>0873400003923000475</t>
  </si>
  <si>
    <t>1970515020223000426</t>
  </si>
  <si>
    <t>https://zakupki.gov.ru/epz/order/notice/ea20/view/common-info.html?regNumber=0873400003923000475</t>
  </si>
  <si>
    <t>0873400003923000475-0001</t>
  </si>
  <si>
    <t>ООО "Фарм-Трэйд"</t>
  </si>
  <si>
    <t>Дарунавир, таблетки, покрытые пленочной оболочкой, 800 мг</t>
  </si>
  <si>
    <t>1. Дарунавир;
2. Дарунавир.</t>
  </si>
  <si>
    <t>1. таблетки, покрытые пленочной оболочкой, 800 мг (банка) 60 х 1 (пачка картонная);
2. таблетки, покрытые пленочной оболочкой, 800 мг (банка) 60 х 1 (пачка картонная).</t>
  </si>
  <si>
    <t>1. ЛП-006293;
2. ЛП-006293.</t>
  </si>
  <si>
    <t>0873400003923000484</t>
  </si>
  <si>
    <t>1970515020223000420</t>
  </si>
  <si>
    <t>https://zakupki.gov.ru/epz/order/notice/ea20/view/common-info.html?regNumber=0873400003923000484</t>
  </si>
  <si>
    <t>0873400003923000484_358372</t>
  </si>
  <si>
    <t>Эверолимус, таблетки диспергируемые, 3 мг</t>
  </si>
  <si>
    <t>таблетки диспергируемые, 3 мг (блистер) 10 х 3 (пачка картонная)</t>
  </si>
  <si>
    <t>0873400003923000485</t>
  </si>
  <si>
    <t>1970515020223000419</t>
  </si>
  <si>
    <t>https://zakupki.gov.ru/epz/order/notice/ea20/view/common-info.html?regNumber=0873400003923000485</t>
  </si>
  <si>
    <t>0873400003923000485_358372</t>
  </si>
  <si>
    <t>Ланаделумаб, раствор для подкожного
введения, 150 мг/мл</t>
  </si>
  <si>
    <t>Такзайро®</t>
  </si>
  <si>
    <t>раствор для подкожного введения, 150 мг/мл (предварительно заполненный шприц) 
2.0 мл х 1 (пачка картонная)</t>
  </si>
  <si>
    <t>ЛП-006876</t>
  </si>
  <si>
    <t>0873400003923000486</t>
  </si>
  <si>
    <t>1970515020223000434</t>
  </si>
  <si>
    <t>https://zakupki.gov.ru/epz/order/notice/ea20/view/common-info.html?regNumber=0873400003923000486</t>
  </si>
  <si>
    <t>0873400003923000486_358372</t>
  </si>
  <si>
    <t>Эверолимус, таблетки диспергируемые, 2 мг</t>
  </si>
  <si>
    <t>таблетки диспергируемые, 2 мг (блистер) 10 х 3 (пачка картонная)</t>
  </si>
  <si>
    <t>0873400003923000487</t>
  </si>
  <si>
    <t>1970515020223000418</t>
  </si>
  <si>
    <t>https://zakupki.gov.ru/epz/order/notice/ea20/view/common-info.html?regNumber=0873400003923000487</t>
  </si>
  <si>
    <t>0873400003923000487_358372</t>
  </si>
  <si>
    <t>ООО "РЕДФАРМ"</t>
  </si>
  <si>
    <t>Карглумовая кислота, таблетки
диспергируемые, 200 мг</t>
  </si>
  <si>
    <t>1. Карбаглю;
2. Карглумовая кислота Вэймейд.</t>
  </si>
  <si>
    <t>1.таблетки диспергируемые, 200 мг (флакон)
60 х 1 (пачка картонная);
2.таблетки диспергируемые, 200 мг (флакон)
60 х 1 (пачка картонная).</t>
  </si>
  <si>
    <t>1. ЛП-008186;
2. ЛП-№(002565)-(РГ-RU).</t>
  </si>
  <si>
    <t>Франция, Индия</t>
  </si>
  <si>
    <t>0873400003923000490</t>
  </si>
  <si>
    <t>закупка отменена</t>
  </si>
  <si>
    <t>https://zakupki.gov.ru/epz/order/notice/ea20/view/common-info.html?regNumber=0873400003923000490</t>
  </si>
  <si>
    <t>Атазанавир, капсулы, 200 мг</t>
  </si>
  <si>
    <t>0873400003923000492</t>
  </si>
  <si>
    <t>1512 туб</t>
  </si>
  <si>
    <t>https://zakupki.gov.ru/epz/order/notice/ea20/view/common-info.html?regNumber=0873400003923000492</t>
  </si>
  <si>
    <t>Аннулирована</t>
  </si>
  <si>
    <t>Бедаквилин, таблетки, 100 мг</t>
  </si>
  <si>
    <t>0873400003923000494</t>
  </si>
  <si>
    <t>1970515020223000429</t>
  </si>
  <si>
    <t>https://zakupki.gov.ru/epz/order/notice/ea20/view/common-info.html?regNumber=0873400003923000494</t>
  </si>
  <si>
    <t>0873400003923000494_358372</t>
  </si>
  <si>
    <t>АО "Санофи Россия"</t>
  </si>
  <si>
    <t>Алглюкозидаза альфа, лиофилизат для приготовления концентрата для приготовления раствора для инфузий, 50 мг</t>
  </si>
  <si>
    <t>Майозайм®</t>
  </si>
  <si>
    <t>лиофилизат для приготовления концентрата для приготовления раствора для инфузий, 50 мг (флакон) х 1 (пачка картонная)</t>
  </si>
  <si>
    <t>ЛП-№(000136)-(РГ-RU)</t>
  </si>
  <si>
    <t>0873400003923000499</t>
  </si>
  <si>
    <t>1970515020223000437</t>
  </si>
  <si>
    <t>https://zakupki.gov.ru/epz/order/notice/ea20/view/common-info.html?regNumber=0873400003923000499</t>
  </si>
  <si>
    <t>0873400003923000499-0001</t>
  </si>
  <si>
    <t>Доравирин + Ламивудин + Тенофовир,
таблетки, покрытые пленочной оболочкой, 100 мг + 300 мг + 245 мг</t>
  </si>
  <si>
    <t>Делстриго</t>
  </si>
  <si>
    <t>таблетки, покрытые пленочной оболочкой, 100 мг+300 мг+245 мг (флакон) 30 х 1 (пачка картонная)</t>
  </si>
  <si>
    <t>ЛП-005928</t>
  </si>
  <si>
    <t>0873400003923000511</t>
  </si>
  <si>
    <t>1970515020223000447</t>
  </si>
  <si>
    <t>https://zakupki.gov.ru/epz/order/notice/ea20/view/common-info.html?regNumber=0873400003923000511</t>
  </si>
  <si>
    <t>0873400003923000511_358372</t>
  </si>
  <si>
    <t>Ивакафтор+Лумакафтор, гранулы, 188
мг+150 мг</t>
  </si>
  <si>
    <t>1. Оркамби®;
2. Оркамби®.</t>
  </si>
  <si>
    <t>1. гранулы, 188 мг+150 мг (саше) 497.4 мг х 56 (пачка картонная);
2. гранулы, 188 мг+150 мг (саше) 497.4 мг х 56 (пачка картонная).</t>
  </si>
  <si>
    <t>1.ЛП-007000;
2.ЛП-007000.</t>
  </si>
  <si>
    <t>Великобритания, США</t>
  </si>
  <si>
    <t>0873400003923000512</t>
  </si>
  <si>
    <t>1970515020223000448</t>
  </si>
  <si>
    <t>https://zakupki.gov.ru/epz/order/notice/ea20/view/common-info.html?regNumber=0873400003923000512</t>
  </si>
  <si>
    <t>0873400003923000512_358372</t>
  </si>
  <si>
    <t>Асфотаза альфа, раствор для подкожного
введения, 40 мг/мл, 1 мл</t>
  </si>
  <si>
    <t>1. ЛП-005666 от 19.07.2019 изм. 09.07.2021;
2. ЛП-005666 от 19.07.2019 изм. 09.07.2021;
3. ЛП-005666 от 19.07.2019 изм. 21.03.2023;
4. ЛП-005666 от 19.07.2019 изм. 21.03.2023.</t>
  </si>
  <si>
    <t>0873400003923000514</t>
  </si>
  <si>
    <t>1970515020223000450</t>
  </si>
  <si>
    <t>https://zakupki.gov.ru/epz/order/notice/ea20/view/common-info.html?regNumber=0873400003923000514</t>
  </si>
  <si>
    <t>0873400003923000514-0001</t>
  </si>
  <si>
    <t>Сиртуро</t>
  </si>
  <si>
    <t>таблетки, 100 мг (флакон) 188 х 1 (пачка картонная)</t>
  </si>
  <si>
    <t>ЛП-002281</t>
  </si>
  <si>
    <t>0873400003923000515</t>
  </si>
  <si>
    <t>1970515020223000458</t>
  </si>
  <si>
    <t>https://zakupki.gov.ru/epz/order/notice/ea20/view/common-info.html?regNumber=0873400003923000515</t>
  </si>
  <si>
    <t>0873400003923000515_358372</t>
  </si>
  <si>
    <t>0873400003923000517</t>
  </si>
  <si>
    <t>1970515020223000452</t>
  </si>
  <si>
    <t>https://zakupki.gov.ru/epz/order/notice/ea20/view/common-info.html?regNumber=0873400003923000517</t>
  </si>
  <si>
    <t>0873400003923000517_358372</t>
  </si>
  <si>
    <t>1. порошок для приема внутрь, 125 мг (пакетик-саше) 500 мг х 30 (пачка картонная);
2. порошок для приема внутрь, 125 мг (пакетик-саше) 500 мг х 30 (пачка картонная);
3. порошок для приема внутрь, 125 мг (пакетик-саше) 500 мг х 30 (пачка картонная);
4. порошок для приема внутрь, 125 мг (пакетик-саше) 500 мг х 30 (пачка картонная);
5.  порошок для приема внутрь, 125 мг (пакетик-саше) 500 мг х 30 (пачка картонная).</t>
  </si>
  <si>
    <t>1.ЛП-006596 от 24.11.2020;
2.ЛП-006596 от 24.11.2020;
3.ЛП-006596 от 24.11.2020 изм. от 09.01.2023;
4.ЛП-006596 от 24.11.2020 изм. от 09.01.2023;
5.ЛП-006596 от 24.11.2020 изм. от 09.01.2023.</t>
  </si>
  <si>
    <t>0873400003923000519</t>
  </si>
  <si>
    <t>1970515020223000459</t>
  </si>
  <si>
    <t>https://zakupki.gov.ru/epz/order/notice/ea20/view/common-info.html?regNumber=0873400003923000519</t>
  </si>
  <si>
    <t>0873400003923000519_358372</t>
  </si>
  <si>
    <t>1. раствор для подкожного введения, 100 мг/мл (флакон) 80 мг/0.8 мл х 12 (пачка картонная);
2. раствор для подкожного введения, 100 мг/мл (флакон) 80 мг/0.8 мл х 12 (пачка картонная).</t>
  </si>
  <si>
    <t>0873400003923000521</t>
  </si>
  <si>
    <t>1970515020223000456</t>
  </si>
  <si>
    <t>https://zakupki.gov.ru/epz/order/notice/ea20/view/common-info.html?regNumber=0873400003923000521</t>
  </si>
  <si>
    <t>0873400003923000521_358372</t>
  </si>
  <si>
    <t>1.  Майозайм®;
2.  Майозайм®.</t>
  </si>
  <si>
    <t>1. лиофилизат для приготовления концентрата для приготовления раствора для инфузий, 50 мг (флакон) х 1 (пачка картонная);
2. лиофилизат для приготовления концентрата для приготовления раствора для инфузий, 50 мг (флакон) х 1 (пачка картонная).</t>
  </si>
  <si>
    <t>1. ЛП-№(000136)-(РГ-RU);
2. ЛП-№(000136)-(РГ-RU) с изм от 03.10.2023.</t>
  </si>
  <si>
    <t>0873400003923000522</t>
  </si>
  <si>
    <t>1970515020223000465</t>
  </si>
  <si>
    <t>https://zakupki.gov.ru/epz/order/notice/ea20/view/common-info.html?regNumber=0873400003923000522</t>
  </si>
  <si>
    <t>0873400003923000522_358372</t>
  </si>
  <si>
    <t>ООО "Мир-Фарм"</t>
  </si>
  <si>
    <t>Карглумовая кислота, таблетки диспергируемые, 200 мг</t>
  </si>
  <si>
    <t>Карглумовая кислота</t>
  </si>
  <si>
    <t>таблетки диспергируемые 200 мг (банка) 60 х 1 (пачка картонная)</t>
  </si>
  <si>
    <t>ЛП-№(003379)-(РГ-RU)</t>
  </si>
  <si>
    <t>0873400003923000526</t>
  </si>
  <si>
    <t>1970515020223000462</t>
  </si>
  <si>
    <t>https://zakupki.gov.ru/epz/order/notice/ea20/view/common-info.html?regNumber=0873400003923000526</t>
  </si>
  <si>
    <t>0873400003923000526_358372</t>
  </si>
  <si>
    <t>0873400003923000527</t>
  </si>
  <si>
    <t>1970515020223000461</t>
  </si>
  <si>
    <t>https://zakupki.gov.ru/epz/order/notice/ea20/view/common-info.html?regNumber=0873400003923000527</t>
  </si>
  <si>
    <t>0873400003923000527_358372</t>
  </si>
  <si>
    <t>Глекапревир+Пибрентасвир, гранулы, покрытые оболочкой, 50 мг+20 мг</t>
  </si>
  <si>
    <t>Мавирет</t>
  </si>
  <si>
    <t>гранулы, покрытые оболочкой, для детей, 50 мг + 20 мг (саше) х 28 (пачка картонная)</t>
  </si>
  <si>
    <t>ЛП-008048</t>
  </si>
  <si>
    <t>0873400003923000528</t>
  </si>
  <si>
    <t>1970515020223000463</t>
  </si>
  <si>
    <t>https://zakupki.gov.ru/epz/order/notice/ea20/view/common-info.html?regNumber=0873400003923000528</t>
  </si>
  <si>
    <t>0873400003923000528_358372</t>
  </si>
  <si>
    <t>Кризотиниб, капсулы, 250 мг</t>
  </si>
  <si>
    <t>Ксалкори®</t>
  </si>
  <si>
    <t>капсулы, 250 мг (блистер) 10 х 6 (пачка картонная)</t>
  </si>
  <si>
    <t>ЛП-001917</t>
  </si>
  <si>
    <t>0873400003923000529</t>
  </si>
  <si>
    <t>https://zakupki.gov.ru/epz/order/notice/ea20/view/common-info.html?regNumber=0873400003923000529</t>
  </si>
  <si>
    <t>Энтректиниб, капсулы, 200 мг</t>
  </si>
  <si>
    <t>0873400003923000531</t>
  </si>
  <si>
    <t>https://zakupki.gov.ru/epz/order/notice/ea20/view/common-info.html?regNumber=0873400003923000531</t>
  </si>
  <si>
    <t>Рисдиплам, порошок для приготовления
раствора для приема внутрь 0,75 мг/мл</t>
  </si>
  <si>
    <t>0873400003923000534</t>
  </si>
  <si>
    <t>1970515020223000477</t>
  </si>
  <si>
    <t>https://zakupki.gov.ru/epz/order/notice/ea20/view/common-info.html?regNumber=0873400003923000534</t>
  </si>
  <si>
    <t>0873400003923000534_358372</t>
  </si>
  <si>
    <t>Асфотаза альфа, раствор для подкожного
введения, 40 мг/мл, 0,7 мл</t>
  </si>
  <si>
    <t>Стрензик®</t>
  </si>
  <si>
    <t>раствор для подкожного введения, 40 мг/мл (флакон) 28 мг/0.7 мл х 12 (пачка картонная)</t>
  </si>
  <si>
    <t>ЛП-005666</t>
  </si>
  <si>
    <t>0873400003923000536</t>
  </si>
  <si>
    <t>1970515020223000475</t>
  </si>
  <si>
    <t>https://zakupki.gov.ru/epz/order/notice/ea20/view/common-info.html?regNumber=0873400003923000536</t>
  </si>
  <si>
    <t>0873400003923000536-0001</t>
  </si>
  <si>
    <t>Окрелизумаб, концентрат для приготовления раствора для инфузий, 30 мг/мл</t>
  </si>
  <si>
    <t>Окревус®</t>
  </si>
  <si>
    <t>концентрат для приготовления раствора для инфузий, 
30 мг/мл (флакон) 10 мл х 1 (пачка картонная)</t>
  </si>
  <si>
    <t>ЛП-004503</t>
  </si>
  <si>
    <t>0873400003923000537</t>
  </si>
  <si>
    <t>1970515020223000474</t>
  </si>
  <si>
    <t>https://zakupki.gov.ru/epz/order/notice/ea20/view/common-info.html?regNumber=0873400003923000537</t>
  </si>
  <si>
    <t>0873400003923000537-0001</t>
  </si>
  <si>
    <t>0873400003923000538</t>
  </si>
  <si>
    <t>1970515020223000473</t>
  </si>
  <si>
    <t>https://zakupki.gov.ru/epz/order/notice/ea20/view/common-info.html?regNumber=0873400003923000538</t>
  </si>
  <si>
    <t>0873400003923000538-0001</t>
  </si>
  <si>
    <t>0873400003923000539</t>
  </si>
  <si>
    <t>1970515020223000472</t>
  </si>
  <si>
    <t>https://zakupki.gov.ru/epz/order/notice/ea20/view/common-info.html?regNumber=0873400003923000539</t>
  </si>
  <si>
    <t>0873400003923000539-0001</t>
  </si>
  <si>
    <t>0873400003923000540</t>
  </si>
  <si>
    <t>1970515020223000471</t>
  </si>
  <si>
    <t>https://zakupki.gov.ru/epz/order/notice/ea20/view/common-info.html?regNumber=0873400003923000540</t>
  </si>
  <si>
    <t>0873400003923000540-0001</t>
  </si>
  <si>
    <t>0873400003923000541</t>
  </si>
  <si>
    <t>1970515020223000470</t>
  </si>
  <si>
    <t>https://zakupki.gov.ru/epz/order/notice/ea20/view/common-info.html?regNumber=0873400003923000541</t>
  </si>
  <si>
    <t>0873400003923000541-0001</t>
  </si>
  <si>
    <t>0873400003923000542</t>
  </si>
  <si>
    <t>1970515020223000469</t>
  </si>
  <si>
    <t>https://zakupki.gov.ru/epz/order/notice/ea20/view/common-info.html?regNumber=0873400003923000542</t>
  </si>
  <si>
    <t>0873400003923000542-0001</t>
  </si>
  <si>
    <t>0873400003923000543</t>
  </si>
  <si>
    <t>1970515020223000468</t>
  </si>
  <si>
    <t>https://zakupki.gov.ru/epz/order/notice/ea20/view/common-info.html?regNumber=0873400003923000543</t>
  </si>
  <si>
    <t>0873400003923000543-0001</t>
  </si>
  <si>
    <t>0873400003923000544</t>
  </si>
  <si>
    <t>1970515020223000467</t>
  </si>
  <si>
    <t>https://zakupki.gov.ru/epz/order/notice/ea20/view/common-info.html?regNumber=0873400003923000544</t>
  </si>
  <si>
    <t>0873400003923000544-0001</t>
  </si>
  <si>
    <t>0873400003923000551</t>
  </si>
  <si>
    <t>1970515020223000480</t>
  </si>
  <si>
    <t>https://zakupki.gov.ru/epz/order/notice/ea20/view/common-info.html?regNumber=0873400003923000551</t>
  </si>
  <si>
    <t>0873400003923000551_358372</t>
  </si>
  <si>
    <t>Розлитрек®</t>
  </si>
  <si>
    <t>капсулы, 200 мг (флакон) 90 х 1 (пачка картонная)</t>
  </si>
  <si>
    <t>ЛП-№(001399)-(РГ-RU)</t>
  </si>
  <si>
    <t>0873400003923000553</t>
  </si>
  <si>
    <t>Онасемноген абепарвовек, раствор для
инфузий, 2x10^13 вектор-геномов/мл</t>
  </si>
  <si>
    <t>0873400003923000555</t>
  </si>
  <si>
    <t>1970515020223000482</t>
  </si>
  <si>
    <t>https://zakupki.gov.ru/epz/order/notice/ea20/view/common-info.html?regNumber=0873400003923000555</t>
  </si>
  <si>
    <t>0873400003923000555-0001</t>
  </si>
  <si>
    <t>АО "Фармацевт Плюс"</t>
  </si>
  <si>
    <t>Ритуксимаб, концентрат для приготовления раствора для инфузий 10 мг/мл, 10 мл</t>
  </si>
  <si>
    <t>АЦЕЛЛБИЯ®</t>
  </si>
  <si>
    <t>концентрат для приготовления раствора для инфузий, 10 мг/мл (флакон) 10 мл х 2 (пачка картонная)</t>
  </si>
  <si>
    <t>ЛП-002420</t>
  </si>
  <si>
    <t>0873400003923000556</t>
  </si>
  <si>
    <t>1970515020223000485</t>
  </si>
  <si>
    <t>https://zakupki.gov.ru/epz/order/notice/ea20/view/common-info.html?regNumber=0873400003923000556</t>
  </si>
  <si>
    <t>0873400003923000556-0001</t>
  </si>
  <si>
    <t>Фактор свертывания крови IX, лиофилизат для приготовления раствора для внутривенного введения и/или инфузий, 1000 – 1200 МЕ</t>
  </si>
  <si>
    <t>1.Октанайн Ф (фильтрованный);
2.Октанайн Ф (фильтрованный);
3.Иммунин;
4.Аимафикс</t>
  </si>
  <si>
    <t>лиофилизат для приготовления раствора для инфузий, 1000 МЕ (флакон) 1000 МЕ х 1 (пачка картонная) + [растворитель – вода для инъекций (флакон) 10 мл х 1 + шприц х 1 + игла двухконцевая х 1 + игла фильтровальная х 1 + игла-бабочка х 1 + салфетка дезинфицирующая х 2] х 1 (пачка картонная)</t>
  </si>
  <si>
    <t>1. П №015193/01;
2. П №015193/01;
3. П №013750/01;
4. П №015034/01.</t>
  </si>
  <si>
    <t>Австрия, Германия</t>
  </si>
  <si>
    <t xml:space="preserve">1.1000;
2.1000;
3.1200;
</t>
  </si>
  <si>
    <t>0873400003923000557</t>
  </si>
  <si>
    <t>1970515020223000483</t>
  </si>
  <si>
    <t>https://zakupki.gov.ru/epz/order/notice/ea20/view/event-journal.html?regNumber=0873400003923000557</t>
  </si>
  <si>
    <t>0873400003923000557-0001</t>
  </si>
  <si>
    <t>Фактор свертывания крови VIII + Фактор Виллебранда, лиофилизат для приготовления раствора для внутривенного введения, 500 МЕ + 1200 МЕ</t>
  </si>
  <si>
    <t>Гемате® П</t>
  </si>
  <si>
    <t>[лиофилизат для приготовления раствора для внутривенного введения, 500 МЕ+1200 МЕ (флакон) х 1 + растворитель (флакон) 10 мл х 1 + комплект для внутривенного введения [устройство для добавления растворителя со встроенным фильтром (Mix-2VialТМ 20/20) х 1+ шприц х 1 + игла-бабочка х 1 + салфетка дезинфицирующая х 2 + лейкопластырь х 1] х 1] х 1 (пачка картонная)</t>
  </si>
  <si>
    <t>ЛП-000596</t>
  </si>
  <si>
    <t>0873400003923000558</t>
  </si>
  <si>
    <t>1970515020223000484</t>
  </si>
  <si>
    <t>https://zakupki.gov.ru/epz/order/notice/ea20/view/common-info.html?regNumber=0873400003923000558</t>
  </si>
  <si>
    <t>0873400003923000558-0001</t>
  </si>
  <si>
    <t>Эфмороктоког альфа, лиофилизат для
приготовления раствора для внутривенного введения, 500 МЕ</t>
  </si>
  <si>
    <t>[лиофилизат для приготовления раствора для внутривенного введения,
500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</t>
  </si>
  <si>
    <t>0873400003923000559</t>
  </si>
  <si>
    <t>1970515020223000486</t>
  </si>
  <si>
    <t>https://zakupki.gov.ru/epz/order/notice/ea20/view/common-info.html?regNumber=0873400003923000559</t>
  </si>
  <si>
    <t>0873400003923000559-0001</t>
  </si>
  <si>
    <t>Эфмороктоког альфа, лиофилизат для
приготовления раствора для внутривенного введения, 3000 МЕ</t>
  </si>
  <si>
    <t>[лиофилизат для приготовления раствора для внутривенного введения,
3000 МЕ (флакон) х 1 + растворитель (шприц) 3 мл х 1 + шток поршня х 1 + адаптер для флакона х 1 + инфузионный набор х 1 + спиртовые салфетки х 2 + пластырь х 2 + марлевая салфетка х 1] х 1 (пачка картонная)</t>
  </si>
  <si>
    <t>0873400003923000560</t>
  </si>
  <si>
    <t>1970515020223000491</t>
  </si>
  <si>
    <t>https://zakupki.gov.ru/epz/order/notice/ea20/view/common-info.html?regNumber=0873400003923000560</t>
  </si>
  <si>
    <t>0873400003923000560-0001</t>
  </si>
  <si>
    <t>Эфмороктоког альфа, лиофилизат для
приготовления раствора для внутривенного введения, 1000 МЕ</t>
  </si>
  <si>
    <t>Германия/Италия</t>
  </si>
  <si>
    <t>0873400003923000563</t>
  </si>
  <si>
    <t>1970515020223000490</t>
  </si>
  <si>
    <t>https://zakupki.gov.ru/epz/order/notice/ea20/view/common-info.html?regNumber=0873400003923000563</t>
  </si>
  <si>
    <t>873400003923000563-0001</t>
  </si>
  <si>
    <t>Фактор свертывания крови IX, лиофилизат для приготовления раствора для внутривенного введения и/или инфузий, 500 – 600 МЕ</t>
  </si>
  <si>
    <t>Октанайн Ф (фильтрованный)</t>
  </si>
  <si>
    <t>лиофилизат для приготовления раствора для инфузий, 500 МЕ (флакон) 500 МЕ х 1 (пачка картонная) + [растворитель – вода для инъекций (флакон) 5 мл х 1 + шприц х 1 + игла двухконцевая х 1 + игла фильтровальная х 1 + игла-бабочка х 1 + салфетка дезинфицирующая х 2] х 1 (пачка картонная)</t>
  </si>
  <si>
    <t>П N015193/01</t>
  </si>
  <si>
    <t>0873400003923000569</t>
  </si>
  <si>
    <t>1970515020223000492</t>
  </si>
  <si>
    <t>https://zakupki.gov.ru/epz/order/notice/ea20/view/common-info.html?regNumber=0873400003923000569</t>
  </si>
  <si>
    <t>0873400003923000569-0001</t>
  </si>
  <si>
    <t>Фактор свертывания крови VIII, лиофилизат для приготовления раствора для внутривенного введения и/или инфузий, 1000 МЕ</t>
  </si>
  <si>
    <t>Швеция/Франция/Австрия</t>
  </si>
  <si>
    <t>0873400003923000570</t>
  </si>
  <si>
    <t>1970515020223000493</t>
  </si>
  <si>
    <t>https://zakupki.gov.ru/epz/order/notice/ea20/view/common-info.html?regNumber=0873400003923000570</t>
  </si>
  <si>
    <t>0873400003923000570-0001</t>
  </si>
  <si>
    <t>Ритуксимаб, концентрат для приготовления раствора для инфузий, 10 мг/мл, 50 мл</t>
  </si>
  <si>
    <t>концентрат для приготовления раствора для инфузий, 10 мг/мл (флакон) 50 мл х 1 (пачка картонная)</t>
  </si>
  <si>
    <t>0873400003923000571</t>
  </si>
  <si>
    <t>https://zakupki.gov.ru/epz/order/notice/ea20/view/common-info.html?regNumber=0873400003923000571</t>
  </si>
  <si>
    <t>Фактор свертывания крови VIII, лиофилизат для приготовления раствора для внутривенного введения и/или лиофилизат для приготовления раствора для инфузий, 500 МЕ</t>
  </si>
  <si>
    <t>0873400003923000572</t>
  </si>
  <si>
    <t>1970515020223000497</t>
  </si>
  <si>
    <t>https://zakupki.gov.ru/epz/order/notice/ea20/view/common-info.html?regNumber=0873400003923000572</t>
  </si>
  <si>
    <t>0873400003923000572-0001</t>
  </si>
  <si>
    <t>ООО "Ирвин"</t>
  </si>
  <si>
    <t>Эмицизумаб, раствор для подкожного
введения, 150 мг/мл, 1,0 мл</t>
  </si>
  <si>
    <t>Гемлибра®</t>
  </si>
  <si>
    <t>раствор для подкожного введения, 150 мг/мл (флакон) 150 мг/1 мл х 1 (пачка картонная)</t>
  </si>
  <si>
    <t>ЛП-№(001088)-(РГ-RU)</t>
  </si>
  <si>
    <t>0873400003923000573</t>
  </si>
  <si>
    <t>1970515020223000496</t>
  </si>
  <si>
    <t>https://zakupki.gov.ru/epz/order/notice/ea20/view/common-info.html?regNumber=0873400003923000573</t>
  </si>
  <si>
    <t>0873400003923000573-0001</t>
  </si>
  <si>
    <t>Алемтузумаб, концентрат для приготовления раствора для инфузий 10 мг/мл</t>
  </si>
  <si>
    <t>Лемтрада®</t>
  </si>
  <si>
    <t>концентрат для приготовления раствора для инфузий, 10 мг/мл (флакон) 1.2 мл х1 (пачка картонная)</t>
  </si>
  <si>
    <t>ЛП-003714</t>
  </si>
  <si>
    <t>0873400003923000577</t>
  </si>
  <si>
    <t>1970515020223000498</t>
  </si>
  <si>
    <t>https://zakupki.gov.ru/epz/order/notice/ea20/view/common-info.html?regNumber=0873400003923000577</t>
  </si>
  <si>
    <t>0873400003923000577_358372</t>
  </si>
  <si>
    <t>Динутуксимаб бета, концентрат для
приготовления раствора для инфузий, 4,5 мг/мл</t>
  </si>
  <si>
    <t>Карзиба (Карзиба®)</t>
  </si>
  <si>
    <t>В соответствии с регистрационным удостоверением:
концентрат для приготовления раствора для инфузий, 4,5 мг/мл (флакон) 4,5 мл х 1 (пачка картонная)
В соответствии с заключением о возможности (невозможности) обращения в Российской Федерации серии (партии) лекарственного препарата в упаковке, предназначенной для обращения на территории иностранных государств, в отношении которого межведомственной комиссией установлена дефектура или риск ее возникновения в связи с введением в отношении Российской Федерации ограничительных мер экономического характера от 09.06.2023 № 8: 
концентрат для приготовления раствора для инфузий 4,5 мг/мл.</t>
  </si>
  <si>
    <t>ЛП-008352</t>
  </si>
  <si>
    <t>0873400003923000582</t>
  </si>
  <si>
    <t>1970515020223000508</t>
  </si>
  <si>
    <t>https://zakupki.gov.ru/epz/order/notice/ea20/view/common-info.html?regNumber=0873400003923000582</t>
  </si>
  <si>
    <t>0873400003923000582-0001</t>
  </si>
  <si>
    <t>Симоктоког альфа (фактор свертывания крови VIII человеческий рекомбинантный), лиофилизат для приготовления раствора для внутривенного введения, 2000 МЕ</t>
  </si>
  <si>
    <t>1. Нувик;
2. Нувик.</t>
  </si>
  <si>
    <t>1. [лиофилизат для приготовления раствора для внутривенного введения, 2000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картонная);
2. [лиофилизат для приготовления раствора для внутривенного введения, 2000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картонная).</t>
  </si>
  <si>
    <t>1. ЛП-003522;
2. ЛП-003522.</t>
  </si>
  <si>
    <t>Швеция</t>
  </si>
  <si>
    <t>0873400003923000583</t>
  </si>
  <si>
    <t>1970515020223000526</t>
  </si>
  <si>
    <t>https://zakupki.gov.ru/epz/order/notice/ea20/view/common-info.html?regNumber=0873400003923000583</t>
  </si>
  <si>
    <t>0873400003923000583-0001</t>
  </si>
  <si>
    <t>Эмицизумаб, раствор для подкожного введения, 150 мг/мл, 0,7 мл</t>
  </si>
  <si>
    <t>раствор для подкожного введения, 150 мг/мл (флакон) 105 мг/0.7 мл х 1 (пачка картонная)</t>
  </si>
  <si>
    <t>0873400003923000585</t>
  </si>
  <si>
    <t>1970515020223000506</t>
  </si>
  <si>
    <t>https://zakupki.gov.ru/epz/order/notice/ea20/view/common-info.html?regNumber=0873400003923000585</t>
  </si>
  <si>
    <t>0873400003923000585-0001</t>
  </si>
  <si>
    <t>Поставка лекарственного препарата Фактор свертывания крови VIII + Фактор Виллебранда, лиофилизат для приготовления раствора для внутривенного введения, 450 МЕ + 400 МЕ</t>
  </si>
  <si>
    <t>Вилате</t>
  </si>
  <si>
    <t>лиофилизат для приготовления раствора для внутривенного введения, 450 МЕ фактора свертывания крови VIII + 400 МЕ фактора Виллебранда (флакон) [450 МЕ фактора свертывания крови VIII + 400 МЕ фактора Виллебранда] x 1 (пачка картонная),
[растворитель (0,1 % раствор полисорбата 80 в воде для инъекций) (флакон) 5 мл + комплект для растворения и внутривенного введения (пакет): шприц х 1 + двухконцевая игла х 1 + фильтровальная игла х 1 + игла-бабочка х 1 + дезинфицирующая салфетка х 2] х 1 (пачка картонная)</t>
  </si>
  <si>
    <t>ЛС-002306</t>
  </si>
  <si>
    <t>Австрия</t>
  </si>
  <si>
    <t>0873400003923000586</t>
  </si>
  <si>
    <t>1970515020223000505</t>
  </si>
  <si>
    <t>https://zakupki.gov.ru/epz/order/notice/ea20/view/common-info.html?regNumber=0873400003923000586</t>
  </si>
  <si>
    <t>0873400003923000586-0001</t>
  </si>
  <si>
    <t>Симоктоког альфа (фактор свертывания крови VIII человеческий рекомбинантный), лиофилизат для приготовления раствора для внутривенного введения, 500 МЕ</t>
  </si>
  <si>
    <t>Нувик</t>
  </si>
  <si>
    <t>[лиофилизат для приготовления раствора для внутривенного введения, 500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</t>
  </si>
  <si>
    <t>ЛП-003522</t>
  </si>
  <si>
    <t>0873400003923000587</t>
  </si>
  <si>
    <t>1970515020223000527</t>
  </si>
  <si>
    <t>https://zakupki.gov.ru/epz/order/notice/ea20/view/common-info.html?regNumber=0873400003923000587</t>
  </si>
  <si>
    <t>0873400003923000587-0001</t>
  </si>
  <si>
    <t>Симоктоког альфа (фактор свертывания крови VIII человеческий рекомбинантный), лиофилизат для приготовления раствора для внутривенного введения, 1000 МЕ</t>
  </si>
  <si>
    <t>[лиофилизат для приготовления раствора для внутривенного введения, 1000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</t>
  </si>
  <si>
    <t>0873400003923000590</t>
  </si>
  <si>
    <t>1970515020223000507</t>
  </si>
  <si>
    <t>https://zakupki.gov.ru/epz/order/notice/ea20/view/common-info.html?regNumber=0873400003923000590</t>
  </si>
  <si>
    <t>0873400003923000590_358372</t>
  </si>
  <si>
    <t xml:space="preserve">Селексипаг, таблетки, покрытые пленочной оболочкой, 800 мкг                        </t>
  </si>
  <si>
    <t>0873400003923000592</t>
  </si>
  <si>
    <t>1970515020223000510</t>
  </si>
  <si>
    <t>https://zakupki.gov.ru/epz/order/notice/ea20/view/common-info.html?regNumber=0873400003923000592</t>
  </si>
  <si>
    <t>0873400003923000592_358372</t>
  </si>
  <si>
    <t>0873400003923000593</t>
  </si>
  <si>
    <t>1970515020223000513</t>
  </si>
  <si>
    <t>https://zakupki.gov.ru/epz/order/notice/ea20/view/common-info.html?regNumber=0873400003923000593</t>
  </si>
  <si>
    <t>0873400003923000593-0001</t>
  </si>
  <si>
    <t>Фактор свертывания крови VIII + Фактор Виллебранда, лиофилизат для приготовления раствора для внутривенного введения, 
500 МЕ + 1200 МЕ</t>
  </si>
  <si>
    <t>0873400003923000596</t>
  </si>
  <si>
    <t>https://zakupki.gov.ru/epz/order/notice/ea20/view/common-info.html?regNumber=0873400003923000596</t>
  </si>
  <si>
    <t>Леналидомид, капсулы, 25 мг</t>
  </si>
  <si>
    <t>0873400003923000607</t>
  </si>
  <si>
    <t>1970515020223000529</t>
  </si>
  <si>
    <t>https://zakupki.gov.ru/epz/order/notice/ea20/view/common-info.html?regNumber=0873400003923000607</t>
  </si>
  <si>
    <t>0873400003923000607-0001</t>
  </si>
  <si>
    <t>АО "ГлаксоСмитКляйн Трейдинг"</t>
  </si>
  <si>
    <t>Долутегравир, таблетки покрытые пленочной оболочкой, 50 мг</t>
  </si>
  <si>
    <t>1. Тивикай®;
2. Тивикай®.</t>
  </si>
  <si>
    <t>1. таблетки, покрытые пленочной оболочкой, 50 мг (флакон) 30 х 1 (пачка картонная);
2. таблетки, покрытые пленочной оболочкой, 50 мг (флакон) 30 х 1 (пачка картонная).</t>
  </si>
  <si>
    <t>1. ЛП-002536;
2. ЛП-№(002497)-(РГ-RU).</t>
  </si>
  <si>
    <t>0873400003923000609</t>
  </si>
  <si>
    <t>1970515020223000528</t>
  </si>
  <si>
    <t>https://zakupki.gov.ru/epz/order/notice/ea20/view/common-info.html?regNumber=0873400003923000609</t>
  </si>
  <si>
    <t>0873400003923000609-0001</t>
  </si>
  <si>
    <t>0873400003923000613</t>
  </si>
  <si>
    <t>1970515020223000532</t>
  </si>
  <si>
    <t>https://zakupki.gov.ru/epz/order/notice/ea20/view/common-info.html?regNumber=0873400003923000613</t>
  </si>
  <si>
    <t>№ 0873400003923000613-0001</t>
  </si>
  <si>
    <t>Леналидомид, капсулы, 5 мг</t>
  </si>
  <si>
    <t>1. Леналидомид;
2. ЛЕНАЛИДОМИД-ПРОМОМЕД.</t>
  </si>
  <si>
    <t>1. капсулы, 5 мг (контурная ячейковая упаковка) 7 х 3 (пачка картонная);
2. капсулы, 5 мг (банка) 21 х 1 (пачка картонная).</t>
  </si>
  <si>
    <t>1.ЛП-№(000225)-(РГ-RU);
2.ЛП-008107.</t>
  </si>
  <si>
    <t>0873400003923000614</t>
  </si>
  <si>
    <t>1970515020223000530</t>
  </si>
  <si>
    <t>https://zakupki.gov.ru/epz/order/notice/ea20/view/common-info.html?regNumber=0873400003923000614</t>
  </si>
  <si>
    <t>0873400003923000614-0001</t>
  </si>
  <si>
    <t>Глекапревир + Пибрентасвир, таблетки, 
покрытые пленочной оболочкой, 100 мг + 40 мг</t>
  </si>
  <si>
    <t>таблетки, покрытые пленочной оболочкой, 
100 мг + 40 мг (блистер) 3 х 28 (пачка картонная)</t>
  </si>
  <si>
    <t>ЛП-004804</t>
  </si>
  <si>
    <t>исплонен 1 этап</t>
  </si>
  <si>
    <t>0873400003923000615</t>
  </si>
  <si>
    <t>1970515020223000531</t>
  </si>
  <si>
    <t>https://zakupki.gov.ru/epz/order/notice/ea20/view/common-info.html?regNumber=0873400003923000615</t>
  </si>
  <si>
    <t>0873400003923000615-0001</t>
  </si>
  <si>
    <t>Помалидомид, капсулы, 3 мг</t>
  </si>
  <si>
    <t>1. Миелодест;
2. Миелодест.</t>
  </si>
  <si>
    <t>1. капсулы 2 мг (банка) 21 х 1 (пачка картонная);
2. капсулы 1 мг (банка) 21 х 1 (пачка картонная).</t>
  </si>
  <si>
    <t>1.ЛП-№(002507)-(РГ-RU);
2.ЛП-№(002507)-(РГ-RU).</t>
  </si>
  <si>
    <t>0873400003923000616</t>
  </si>
  <si>
    <t>https://zakupki.gov.ru/epz/order/notice/ea20/view/common-info.html?regNumber=0873400003923000616</t>
  </si>
  <si>
    <t>Леналидомид, капсулы, 10 мг</t>
  </si>
  <si>
    <t>0873400003923000617</t>
  </si>
  <si>
    <t>1970515020224000006</t>
  </si>
  <si>
    <t>https://zakupki.gov.ru/epz/order/notice/ea20/view/common-info.html?regNumber=0873400003923000617</t>
  </si>
  <si>
    <t>0873400003923000617-0001</t>
  </si>
  <si>
    <t>Нонаког альфа, лиофилизат для приготовления раствора для внутривенного введения, 500 МЕ</t>
  </si>
  <si>
    <t>Иннонафактор®</t>
  </si>
  <si>
    <t>[лиофилизат для приготовления раствора для внутривенного введения, 500 МЕ (флакон) х 1
+ растворитель -вода для инъекций (флакон) 5 мл х 1 + (шприц) х 1 + (канюля) х 2 + (катетер для периферических вен) х 1 + (пластырь фиксирующий) х 1  + (салфетка спиртовая) х 2] х 1 (пачка картонная)</t>
  </si>
  <si>
    <t>ЛП-№(002260)-(РГ-RU)</t>
  </si>
  <si>
    <t>0873400003923000618</t>
  </si>
  <si>
    <t>https://zakupki.gov.ru/epz/order/notice/ea20/view/common-info.html?regNumber=0873400003923000618</t>
  </si>
  <si>
    <t>0873400003923000618-0001</t>
  </si>
  <si>
    <t>Фактор свертывания крови VIII + Фактор Виллебранда, лиофилизат для приготовления раствора для внутривенного введения, 1000 МЕ + 2400 МЕ</t>
  </si>
  <si>
    <t>[лиофилизат для приготовления раствора для внутривенного введения, 1000 МЕ+2400 МЕ (флакон) х 1 + растворитель (флакон) 15 мл х 1 + комплект для внутривенного введения [устройство для добавления растворителя со встроенным фильтром (Mix-2VialТМ 20/20) х 1 + шприц х 1 + игла-бабочка х 1 + салфетка дезинфицирующая х 2 + лейкопластырь х 1] х 1] х 1 (пачка картонная)</t>
  </si>
  <si>
    <t>0873400003923000619</t>
  </si>
  <si>
    <t>1970515020224000008</t>
  </si>
  <si>
    <t>https://zakupki.gov.ru/epz/order/notice/ea20/view/common-info.html?regNumber=0873400003923000619</t>
  </si>
  <si>
    <t>0873400003923000619-0001</t>
  </si>
  <si>
    <t xml:space="preserve">Циклоспорин, капсулы и/или капсулы 
мягкие, 25 мг </t>
  </si>
  <si>
    <t>Оргаспорин®</t>
  </si>
  <si>
    <t>капсулы, 25 мг (пакет в банке) 50 х 1 (пачка картонная)</t>
  </si>
  <si>
    <t>ЛС-001676</t>
  </si>
  <si>
    <t>0873400003923000620</t>
  </si>
  <si>
    <t>https://zakupki.gov.ru/epz/order/notice/ea20/view/common-info.html?regNumber=0873400003923000620</t>
  </si>
  <si>
    <t>Ритуксимаб, раствор для подкожного 
введения 1400 мг/11,7 мл и/или 1600 мг/13,4 мл</t>
  </si>
  <si>
    <t>0873400003923000621</t>
  </si>
  <si>
    <t>https://zakupki.gov.ru/epz/order/notice/ea20/view/common-info.html?regNumber=0873400003923000621</t>
  </si>
  <si>
    <t>0873400003923000621_358372</t>
  </si>
  <si>
    <t xml:space="preserve">Онасемноген абепарвовек, раствор для
инфузий, 2x10^13 вектор-геномов/мл </t>
  </si>
  <si>
    <t>1. Золгенсма®;
2. Золгенсма®.</t>
  </si>
  <si>
    <t xml:space="preserve">1.: 
раствор для инфузий, 2.0 x 1013 вектор-геномов/мл (флакон) 8.3 мл x 2/3/4/5/6/7/8/9/10/11/12/13/14 (пачка картонная);
[раствор для инфузий, 2.0 x 1013 вектор-геномов/мл (флакон) 5.5 мл x 2 + 8.3 мл x 1] x 1 (пачка картонная);
[раствор для инфузий, 2.0 x 1013 вектор-геномов/мл (флакон) 5.5 мл x 1 + 8.3 мл x 2] x 1 (пачка картонная);
[раствор для инфузий, 2.0 x 1013 вектор-геномов/мл (флакон) 5.5 мл x 2 + 8.3 мл x 2] x 1 (пачка картонная);
[раствор для инфузий, 2.0 x 1013 вектор-геномов/мл (флакон) 5.5 мл x 1 + 8.3 мл x 3] x 1 (пачка картонная);
[раствор для инфузий, 2.0 x 1013 вектор-геномов/мл (флакон) 5.5 мл x 2 + 8.3 мл x 3] x 1 (пачка картонная);
[раствор для инфузий, 2.0 x 1013 вектор-геномов/мл (флакон) 5.5 мл x 1 + 8.3 мл x 4] x 1 (пачка картонная);
[раствор для инфузий, 2.0 x 1013 вектор-геномов/мл (флакон) 5.5 мл x 2 + 8.3 мл x 4] x 1 (пачка картонная);
[раствор для инфузий, 2.0 x 1013 вектор-геномов/мл (флакон) 5.5 мл x 1 + 8.3 мл x 5] x 1 (пачка картонная);
[раствор для инфузий, 2.0 x 1013 вектор-геномов/мл (флакон) 5.5 мл x 2 + 8.3 мл x 5] x 1 (пачка картонная);
[раствор для инфузий, 2.0 x 1013 вектор-геномов/мл (флакон) 5.5 мл x 1 + 8.3 мл x 6] x 1 (пачка картонная);
[раствор для инфузий, 2.0 x 1013 вектор-геномов/мл (флакон) 5.5 мл x 2 + 8.3 мл x 6] x 1 (пачка картонная);
[раствор для инфузий, 2.0 x 1013 вектор-геномов/мл (флакон) 5.5 мл x 1 + 8.3 мл x 7] x 1 (пачка картонная);
[раствор для инфузий, 2.0 x 1013 вектор-геномов/мл (флакон) 5.5 мл x 2 + 8.3 мл x 7] x 1 (пачка картонная);
[раствор для инфузий, 2.0 x 1013 вектор-геномов/мл (флакон) 5.5 мл x 1 + 8.3 мл x 8] x 1 (пачка картонная);
[раствор для инфузий, 2.0 x 1013 вектор-геномов/мл (флакон) 5.5 мл x 2 + 8.3 мл x 8] x 1 (пачка картонная);
[раствор для инфузий, 2.0 x 1013 вектор-геномов/мл (флакон) 5.5 мл x 1 + 8.3 мл x 9] x 1 (пачка картонная);
[раствор для инфузий, 2.0 x 1013 вектор-геномов/мл (флакон) 5.5 мл x 2 + 8.3 мл x 9] x 1 (пачка картонная);
[раствор для инфузий, 2.0 x 1013 вектор-геномов/мл (флакон) 5.5 мл x 1 + 8.3 мл x 10] x 1 (пачка картонная);
[раствор для инфузий, 2.0 x 1013 вектор-геномов/мл (флакон) 5.5 мл x 2 + 8.3 мл x 10] x 1 (пачка картонная);
[раствор для инфузий, 2.0 x 1013 вектор-геномов/мл (флакон) 5.5 мл x 1 + 8.3 мл x 11] x 1 (пачка картонная);
[раствор для инфузий, 2.0 x 1013 вектор-геномов/мл (флакон) 5.5 мл x 2 + 8.3 мл x 11] x 1 (пачка картонная);
[раствор для инфузий, 2.0 x 1013 вектор-геномов/мл (флакон) 5.5 мл x 1 + 8.3 мл x 12] x 1 (пачка картонная);
[раствор для инфузий, 2.0 x 1013 вектор-геномов/мл (флакон) 5.5 мл x 2 + 8.3 мл x 12] x 1 (пачка картонная);
[раствор для инфузий, 2.0 x 1013 вектор-геномов/мл (флакон) 5.5 мл x 1 + 8.3 мл x 13] x 1 (пачка картонная).
2.:
раствор для инфузий, 2.0 x 1013 вектор-геномов/мл (флакон) 8.3 мл x 2/3/4/5/6/7/8/9/10/11/12/13/14 (пачка картонная);
[раствор для инфузий, 2.0 x 1013 вектор-геномов/мл (флакон) 5.5 мл x 2 + 8.3 мл x 1] x 1 (пачка картонная);
[раствор для инфузий, 2.0 x 1013 вектор-геномов/мл (флакон) 5.5 мл x 1 + 8.3 мл x 2] x 1 (пачка картонная);
[раствор для инфузий, 2.0 x 1013 вектор-геномов/мл (флакон) 5.5 мл x 2 + 8.3 мл x 2] x 1 (пачка картонная);
[раствор для инфузий, 2.0 x 1013 вектор-геномов/мл (флакон) 5.5 мл x 1 + 8.3 мл x 3] x 1 (пачка картонная);
[раствор для инфузий, 2.0 x 1013 вектор-геномов/мл (флакон) 5.5 мл x 2 + 8.3 мл x 3] x 1 (пачка картонная);
[раствор для инфузий, 2.0 x 1013 вектор-геномов/мл (флакон) 5.5 мл x 1 + 8.3 мл x 4] x 1 (пачка картонная);
[раствор для инфузий, 2.0 x 1013 вектор-геномов/мл (флакон) 5.5 мл x 2 + 8.3 мл x 4] x 1 (пачка картонная);
[раствор для инфузий, 2.0 x 1013 вектор-геномов/мл (флакон) 5.5 мл x 1 + 8.3 мл x 5] x 1 (пачка картонная);
[раствор для инфузий, 2.0 x 1013 вектор-геномов/мл (флакон) 5.5 мл x 2 + 8.3 мл x 5] x 1 (пачка картонная);
[раствор для инфузий, 2.0 x 1013 вектор-геномов/мл (флакон) 5.5 мл x 1 + 8.3 мл x 6] x 1 (пачка картонная);
[раствор для инфузий, 2.0 x 1013 вектор-геномов/мл (флакон) 5.5 мл x 2 + 8.3 мл x 6] x 1 (пачка картонная);
[раствор для инфузий, 2.0 x 1013 вектор-геномов/мл (флакон) 5.5 мл x 1 + 8.3 мл x 7] x 1 (пачка картонная);
[раствор для инфузий, 2.0 x 1013 вектор-геномов/мл (флакон) 5.5 мл x 2 + 8.3 мл x 7] x 1 (пачка картонная);
[раствор для инфузий, 2.0 x 1013 вектор-геномов/мл (флакон) 5.5 мл x 1 + 8.3 мл x 8] x 1 (пачка картонная);
[раствор для инфузий, 2.0 x 1013 вектор-геномов/мл (флакон) 5.5 мл x 2 + 8.3 мл x 8] x 1 (пачка картонная);
[раствор для инфузий, 2.0 x 1013 вектор-геномов/мл (флакон) 5.5 мл x 1 + 8.3 мл x 9] x 1 (пачка картонная);
[раствор для инфузий, 2.0 x 1013 вектор-геномов/мл (флакон) 5.5 мл x 2 + 8.3 мл x 9] x 1 (пачка картонная);
[раствор для инфузий, 2.0 x 1013 вектор-геномов/мл (флакон) 5.5 мл x 1 + 8.3 мл x 10] x 1 (пачка картонная);
[раствор для инфузий, 2.0 x 1013 вектор-геномов/мл (флакон) 5.5 мл x 2 + 8.3 мл x 10] x 1 (пачка картонная);
[раствор для инфузий, 2.0 x 1013 вектор-геномов/мл (флакон) 5.5 мл x 1 + 8.3 мл x 11] x 1 (пачка картонная);
[раствор для инфузий, 2.0 x 1013 вектор-геномов/мл (флакон) 5.5 мл x 2 + 8.3 мл x 11] x 1 (пачка картонная);
[раствор для инфузий, 2.0 x 1013 вектор-геномов/мл (флакон) 5.5 мл x 1 + 8.3 мл x 12] x 1 (пачка картонная);
[раствор для инфузий, 2.0 x 1013 вектор-геномов/мл (флакон) 5.5 мл x 2 + 8.3 мл x 12] x 1 (пачка картонная);
[раствор для инфузий, 2.0 x 1013 вектор-геномов/мл (флакон) 5.5 мл x 1 + 8.3 мл x 13] x 1 (пачка картонная).
</t>
  </si>
  <si>
    <t>1. ЛП-№(001462)-(РГ-RU);
2. ЛП-№(001462)-(РГ-RU).</t>
  </si>
  <si>
    <t>0873400003923000627</t>
  </si>
  <si>
    <t>1970515020224000007</t>
  </si>
  <si>
    <t>https://zakupki.gov.ru/epz/order/notice/ea20/view/common-info.html?regNumber=0873400003923000627</t>
  </si>
  <si>
    <t>0873400003923000627-0001</t>
  </si>
  <si>
    <t>Нонаког альфа, лиофилизат для приготовления раствора для внутривенного введения, 1000 МЕ</t>
  </si>
  <si>
    <t>1.Иннонафактор®;
2.Иннонафактор®.</t>
  </si>
  <si>
    <t>1.[лиофилизат для приготовления раствора для внутривенного введения, 1000 МЕ (флакон) х 1
+ растворитель - вода для инъекций (флакон) 10 мл х 1 + (шприц) х 1 + (канюля) х 2 + (катетер для периферических вен) х 1 + (пластырь фиксирующий) х 1 + (салфетка спиртовая) х 2] х 1 (пачка картонная);
2.[лиофилизат для приготовления раствора для внутривенного введения, 1000 МЕ (флакон) х 1
+ растворитель - вода для инъекций (флакон) 10 мл х 1 + (шприц) х 1 + (канюля) х 2 + (катетер для периферических вен) х 1 + (пластырь фиксирующий) х 1 + (салфетка спиртовая) х 2] х 1 (пачка картонная).</t>
  </si>
  <si>
    <t>1ЛП-002662;
2.ЛП-№(002260)-(РГ-RU).</t>
  </si>
  <si>
    <t>0873400003923000628</t>
  </si>
  <si>
    <t>https://zakupki.gov.ru/epz/order/notice/ea20/view/common-info.html?regNumber=0873400003923000628</t>
  </si>
  <si>
    <t>Фактор свертывания крови VIII + Фактор Виллебранда, лиофилизат для приготовления раствора для внутривенного введения, 900 МЕ + 800 МЕ</t>
  </si>
  <si>
    <t>0873400003923000629</t>
  </si>
  <si>
    <t>https://zakupki.gov.ru/epz/order/notice/ea20/view/common-info.html?regNumber=0873400003923000629</t>
  </si>
  <si>
    <t>Даратумумаб, концентрат для приготовления раствора для инфузий, 20 мг/мл, 20 мл</t>
  </si>
  <si>
    <t>0873400003923000630</t>
  </si>
  <si>
    <t>https://zakupki.gov.ru/epz/order/notice/ea20/view/common-info.html?regNumber=0873400003923000630</t>
  </si>
  <si>
    <t>Фактор свертывания крови IX, лиофилизат для приготовления раствора для внутривенного введения и/или инфузий, 250 МЕ</t>
  </si>
  <si>
    <t>0873400003923000631</t>
  </si>
  <si>
    <t>1970515020224000002</t>
  </si>
  <si>
    <t>https://zakupki.gov.ru/epz/order/notice/ea20/view/common-info.html?regNumber=0873400003923000631</t>
  </si>
  <si>
    <t>0873400003923000631-0001</t>
  </si>
  <si>
    <t>Акционерное общество "Центр внедрения "ПРОТЕК"</t>
  </si>
  <si>
    <t>Леналидомид, капсулы, 15 мг</t>
  </si>
  <si>
    <t>Леналидомид</t>
  </si>
  <si>
    <t>капсулы, 15 мг (контурная ячейковая упаковка) 7 х 3 (пачка картонная)</t>
  </si>
  <si>
    <t>ЛП-008057</t>
  </si>
  <si>
    <t>0873400003923000632</t>
  </si>
  <si>
    <t>1970515020224000001</t>
  </si>
  <si>
    <t>https://zakupki.gov.ru/epz/order/notice/ea20/view/common-info.html?regNumber=0873400003923000632</t>
  </si>
  <si>
    <t>0873400003923000632-0001</t>
  </si>
  <si>
    <t>Фактор свертывания крови VIII, лиофилизат для приготовления раствора для внутривенного введения и/или инфузий, 250 МЕ</t>
  </si>
  <si>
    <t>1. Октанат;
2. Октанат;
3. Октанат;
4. Октанат;
5. Октанат.</t>
  </si>
  <si>
    <t>1.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2.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3.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4. 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картонная);
5.лиофилизат для приготовления раствора для внутривенного введения, 250 МЕ (флакон) х 1 (пачка картонная) + [растворитель -вода для инъекций (флакон) 5 мл х 1 + шприц х 1 + игла  двухконцевая х 1 + игла фильтровальная х 1 + игла-бабочка х 1 + салфетка дезинфицирующая х 2] х 1 (пачка картонная).</t>
  </si>
  <si>
    <t>1. П N016162/01;
2. П N016162/01;
3. П N016162/01;
4. П N016162/01;
5. П N016162/01.</t>
  </si>
  <si>
    <t>Швеция, Австрия, Франция</t>
  </si>
  <si>
    <t>0873400003923000633</t>
  </si>
  <si>
    <t>1970515020224000013</t>
  </si>
  <si>
    <t>https://zakupki.gov.ru/epz/order/notice/ea20/view/common-info.html?regNumber=0873400003923000633</t>
  </si>
  <si>
    <t>0873400003923000633-0001</t>
  </si>
  <si>
    <t>Экулизумаб, концентрат для приготовления раствора для инфузий, 10 мг/мл</t>
  </si>
  <si>
    <t>Элизария®</t>
  </si>
  <si>
    <t>концентрат для приготовления раствора для инфузий,
10.0 мг/мл (флакон) 30 мл х 1 (пачка картонная)</t>
  </si>
  <si>
    <t>ЛП-№(000140)-(РГ-RU)</t>
  </si>
  <si>
    <t>0873400003923000634</t>
  </si>
  <si>
    <t>1970515020224000011</t>
  </si>
  <si>
    <t>https://zakupki.gov.ru/epz/order/notice/ea20/view/common-info.html?regNumber=0873400003923000634</t>
  </si>
  <si>
    <t>0873400003923000634-0001</t>
  </si>
  <si>
    <t>Леналидомид, капсулы, 20 мг</t>
  </si>
  <si>
    <t>0873400003923000635</t>
  </si>
  <si>
    <t>1970515020224000004</t>
  </si>
  <si>
    <t>https://zakupki.gov.ru/epz/order/notice/ea20/view/common-info.html?regNumber=0873400003923000635</t>
  </si>
  <si>
    <t>0873400003923000635-0001</t>
  </si>
  <si>
    <t>Фактор свертывания крови VIII + Фактор Виллебранда, лиофилизат для приготовления раствора для внутривенного введения, 250 МЕ + 600 МЕ</t>
  </si>
  <si>
    <t>[лиофилизат для приготовления раствора для внутривенного введения, 250 МЕ+600 МЕ (флакон) х 1 + растворитель (флакон) 5 мл х 1 + комплект для внутривенного введения [устройство для добавления растворителя со встроенным фильтром (Mix-2VialТМ 20/20) х 1+ шприц х 1 + игла-бабочка х 1 + салфетка дезинфицирующая х 2 + лейкопластырь х 1] х 1] х 1 (пачка картонная)</t>
  </si>
  <si>
    <t>0873400003923000636</t>
  </si>
  <si>
    <t>https://zakupki.gov.ru/epz/order/notice/ea20/view/common-info.html?regNumber=0873400003923000636</t>
  </si>
  <si>
    <t>Фактор свертывания крови VIII, лиофилизат для приготовления раствора для внутривенного введения и/или инфузий, 500 МЕ</t>
  </si>
  <si>
    <t>0873400003923000637</t>
  </si>
  <si>
    <t>1970515020224000005</t>
  </si>
  <si>
    <t>https://zakupki.gov.ru/epz/order/notice/ea20/view/common-info.html?regNumber=0873400003923000637</t>
  </si>
  <si>
    <t>0873400003923000637-0001</t>
  </si>
  <si>
    <t>Мороктоког альфа, лиофилизат для 
приготовления раствора для внутривенного введения, 500 МЕ</t>
  </si>
  <si>
    <t>1.Октофактор®;
2. Октофактор®;</t>
  </si>
  <si>
    <t>1.[лиофилизат для приготовления раствора для внутривенного введения, 500 МЕ (флакон) х 1
+ растворитель (флакон) 5 мл х 1 + (шприц) х 1 + 
(канюля х 2) + (катетер для периферических вен) х 1 + 
(пластырь фиксирующий) х 1 + (салфетка спиртовая) х 2] 
х 1 (пачка картонная);
2.[лиофилизат для приготовления раствора для внутривенного введения, 500 МЕ (флакон) х 1
+ растворитель (флакон) 5 мл х 1 + (шприц) х 1 + 
(канюля х 2) + (катетер для периферических вен) х 1 + 
(пластырь фиксирующий) х 1 + (салфетка спиртовая) х 2] 
х 1 (пачка картонная).</t>
  </si>
  <si>
    <t>1.ЛП-002015;
2. ЛП-№(002305)-(РГ-RU)</t>
  </si>
  <si>
    <t>0873400003923000638</t>
  </si>
  <si>
    <t>https://zakupki.gov.ru/epz/order/notice/ea20/view/common-info.html?regNumber=0873400003923000638</t>
  </si>
  <si>
    <t>0873400003923000638-0001</t>
  </si>
  <si>
    <t>Натализумаб, концентрат для приготовления раствора для инфузий, 20 мг/мл</t>
  </si>
  <si>
    <t>Тизабри</t>
  </si>
  <si>
    <t>концентрат для приготовления раствора для инфузий, 20 мг/мл (флакон) 15 мл х 1 (пачка картонная)</t>
  </si>
  <si>
    <t>ЛСР-008582/10</t>
  </si>
  <si>
    <t>15.04.2025 (4 этап 01.07.2025)</t>
  </si>
  <si>
    <t>15.05.2025 (4 этап 01.08.2025)</t>
  </si>
  <si>
    <t>0873400003923000639</t>
  </si>
  <si>
    <t>1970515020224000003</t>
  </si>
  <si>
    <t>https://zakupki.gov.ru/epz/order/notice/ea20/view/common-info.html?regNumber=0873400003923000639</t>
  </si>
  <si>
    <t>0873400003923000639-0001</t>
  </si>
  <si>
    <t>Тоцилизумаб, раствор для подкожного 
введения, 162 мг/0,9 мл</t>
  </si>
  <si>
    <t>раствор для подкожного введения, 162 мг/0.9 мл (шприц-тюбик) x 4 (пачка картонная)</t>
  </si>
  <si>
    <t>ЛП-003186</t>
  </si>
  <si>
    <t>0873400003923000640</t>
  </si>
  <si>
    <t>https://zakupki.gov.ru/epz/order/notice/ea20/view/common-info.html?regNumber=0873400003923000640</t>
  </si>
  <si>
    <t>0873400003923000641</t>
  </si>
  <si>
    <t>https://zakupki.gov.ru/epz/order/notice/ea20/view/common-info.html?regNumber=0873400003923000641</t>
  </si>
  <si>
    <t xml:space="preserve">Окрелизумаб, концентрат для приготовления раствора для инфузий, 30 мг/мл </t>
  </si>
  <si>
    <t>0873400003923000642</t>
  </si>
  <si>
    <t>https://zakupki.gov.ru/epz/order/notice/ea20/view/common-info.html?regNumber=0873400003923000642</t>
  </si>
  <si>
    <t>0873400003923000642-0001</t>
  </si>
  <si>
    <t>Мороктоког альфа, лиофилизат для 
приготовления раствора для внутривенного введения, 1000 МЕ</t>
  </si>
  <si>
    <t>1.Октофактор®;
2.Октофактор®.</t>
  </si>
  <si>
    <t>1.[лиофилизат для приготовления раствора для внутривенного введения, 1000 МЕ (флакон) х 1 + растворитель (флакон) 
5 мл х 1 + (шприц) х 1 + (канюля х 2) + (катетер для периферических вен) х 1 + (пластырь фиксирующий) х 1 + (салфетка спиртовая) х 2] х 1 (пачка картонная);
2.[лиофилизат для приготовления раствора для внутривенного введения, 1000 МЕ (флакон) х 1 + растворитель (флакон) 5 мл х 1 + (шприц) х 1 + (канюля х 2) + (катетер для периферических вен) х 1 + (пластырь фиксирующий) х 1 + (салфетка спиртовая) х 2] х 1 (пачка картонная).</t>
  </si>
  <si>
    <t>1.ЛП-№(002305)-(РГ-RU);
2.ЛП-002015.</t>
  </si>
  <si>
    <t>0873400003923000643</t>
  </si>
  <si>
    <t>1970515020224000010</t>
  </si>
  <si>
    <t>https://zakupki.gov.ru/epz/order/notice/ea20/view/common-info.html?regNumber=0873400003923000643</t>
  </si>
  <si>
    <t>0873400003923000643-0001</t>
  </si>
  <si>
    <t>Бортезомиб, лиофилизат для приготовления раствора для внутривенного и подкожного введения, 2,5 мг и/или 3,0 мг и/или 3,5 мг</t>
  </si>
  <si>
    <t>1. Борамилан®;
2. Бортезол;
3. Бартизар®.</t>
  </si>
  <si>
    <t>1. лиофилизат для приготовления раствора для внутривенного и подкожного введения, 2.5 мг (флакон) х 1 (пачка картонная);
2. лиофилизат для приготовления раствора для внутривенного и подкожного введения, 3.5 мг (флакон) х 1 (пачка картонная);
3. лиофилизат для приготовления раствора для внутривенного и подкожного введения, 3.5 мг (флакон) 38.336 мг х 1 (пачка картонная).</t>
  </si>
  <si>
    <t>1. ЛП-003210;
2. ЛП-№(000200)-(РГ-RU);
3. ЛП-№(000899)-(РГ-RU).</t>
  </si>
  <si>
    <t>0873400003923000644</t>
  </si>
  <si>
    <t>1970515020224000014</t>
  </si>
  <si>
    <t>https://zakupki.gov.ru/epz/order/notice/ea20/view/common-info.html?regNumber=0873400003923000644</t>
  </si>
  <si>
    <t>0873400003923000644-0001</t>
  </si>
  <si>
    <t>Мороктоког альфа, лиофилизат для 
приготовления раствора для внутривенного введения, 2000 МЕ</t>
  </si>
  <si>
    <t>Октофактор®</t>
  </si>
  <si>
    <t>[лиофилизат для приготовления раствора для внутривенного введения, 2000 МЕ (флакон) х 1 + растворитель (флакон) 5 мл х 1 + (шприц) х 1 + (канюля) х 2 + (катетер для периферических вен) х 1 + (пластырь фиксирующий) х 1 + (салфетка спиртовая) х 2] х 1 (пачка картонная)</t>
  </si>
  <si>
    <t>ЛП-№(002305)-(РГ-RU)</t>
  </si>
  <si>
    <t>0873400003923000645</t>
  </si>
  <si>
    <t>1970515020224000009</t>
  </si>
  <si>
    <t>https://zakupki.gov.ru/epz/order/notice/ea20/view/common-info.html?regNumber=0873400003923000645</t>
  </si>
  <si>
    <t>0873400003923000645-0001</t>
  </si>
  <si>
    <t>Эмицизумаб, раствор для подкожного 
введения 30 мг/мл</t>
  </si>
  <si>
    <t>раствор для подкожного введения, 30 мг/мл (флакон) 30 мг/1 мл х 1 (пачка картонная)</t>
  </si>
  <si>
    <t>0873400003923000646</t>
  </si>
  <si>
    <t>https://zakupki.gov.ru/epz/order/notice/ea20/view/common-info.html?regNumber=0873400003923000646</t>
  </si>
  <si>
    <t>0873400003923000646-0001</t>
  </si>
  <si>
    <t>Биктегравир + Тенофовир алафенамид + Эмтрицитабин, таблетки покрытые пленочной оболочкой, 50 мг+25 мг+200 мг</t>
  </si>
  <si>
    <t>Биктарви®</t>
  </si>
  <si>
    <t>таблетки, покрытые пленочной оболочкой, 50 мг + 25 мг + 200 мг (флакон) 30 х 1 (пачка картонная)</t>
  </si>
  <si>
    <t>ЛП-006054</t>
  </si>
  <si>
    <t>0873400003923000647</t>
  </si>
  <si>
    <t>https://zakupki.gov.ru/epz/order/notice/ea20/view/common-info.html?regNumber=0873400003923000647</t>
  </si>
  <si>
    <t>0873400003923000647-0001</t>
  </si>
  <si>
    <t>Кобицистат + Тенофовира алафенамид + Элвитегравир + Эмтрицитабин, таблетки, покрытые пленочной оболочкой, 150 мг + 10 мг + 150 мг + 200 мг</t>
  </si>
  <si>
    <t>Генвоя®</t>
  </si>
  <si>
    <t>таблетки, покрытые пленочной оболочкой, 
150 мг+10 мг+150 мг+200 мг (флакон) 30 x 1 (пачка картонная)</t>
  </si>
  <si>
    <t>ЛП-005722</t>
  </si>
  <si>
    <t>0873400003923000648</t>
  </si>
  <si>
    <t>https://zakupki.gov.ru/epz/order/notice/ea20/view/common-info.html?regNumber=0873400003923000648</t>
  </si>
  <si>
    <t>0873400003923000648-0001</t>
  </si>
  <si>
    <t>ООО "Скопинский фармацевтический завод"</t>
  </si>
  <si>
    <t>Галсульфаза, концентрат для приготовления раствора для инфузий, 1 мг/мл</t>
  </si>
  <si>
    <t>1. Наглазим®;
2. Наглазим®;
3. Наглазим®.</t>
  </si>
  <si>
    <t>1.концентрат для приготовления раствора для инфузий, 1 мг/мл (флакон) 5 мл х 1 (коробка картонная);
2.концентрат для приготовления раствора для инфузий, 1 мг/мл (флакон) 5 мл х 1 (коробка картонная);
3.концентрат для приготовления раствора для инфузий, 1 мг/мл (флакон) 5 мл х 1 (коробка картонная).</t>
  </si>
  <si>
    <t>1. ЛП-№(000911)-(РГ-RU);
2. ЛП-№(000911)-(РГ-RU);
3. ЛП-№(000911)-(РГ-RU).</t>
  </si>
  <si>
    <t>0873400003923000651</t>
  </si>
  <si>
    <t>https://zakupki.gov.ru/epz/order/notice/ea20/view/common-info.html?regNumber=0873400003923000651</t>
  </si>
  <si>
    <t>0873400003923000651_358372</t>
  </si>
  <si>
    <t>0873400003923000652</t>
  </si>
  <si>
    <t>https://zakupki.gov.ru/epz/order/notice/ea20/view/common-info.html?regNumber=0873400003923000652</t>
  </si>
  <si>
    <t>Талиглюцераза альфа, лиофилизат для 
приготовления концентрата для 
приготовления раствора для инфузий, 200 ЕД</t>
  </si>
  <si>
    <t>0873400003923000656</t>
  </si>
  <si>
    <t>https://zakupki.gov.ru/epz/order/notice/ea20/view/common-info.html?regNumber=0873400003923000656</t>
  </si>
  <si>
    <t>0873400003923000657</t>
  </si>
  <si>
    <t>https://zakupki.gov.ru/epz/order/notice/ea20/view/common-info.html?regNumber=0873400003923000657</t>
  </si>
  <si>
    <t>0873400003923000658</t>
  </si>
  <si>
    <t>https://zakupki.gov.ru/epz/order/notice/ea20/view/common-info.html?regNumber=0873400003923000658</t>
  </si>
  <si>
    <t>0873400003923000663</t>
  </si>
  <si>
    <t>https://zakupki.gov.ru/epz/order/notice/ea20/view/common-info.html?regNumber=0873400003923000663</t>
  </si>
  <si>
    <t>Эмицизумаб, раствор для подкожного 
введения, 150 мг/мл, 0,4 мл</t>
  </si>
  <si>
    <t>0873400003923000664</t>
  </si>
  <si>
    <t>https://zakupki.gov.ru/epz/order/notice/ea20/view/common-info.html?regNumber=0873400003923000664</t>
  </si>
  <si>
    <t xml:space="preserve">Эптаког альфа (активированный), лиофилизат для приготовления раствора для внутривенного введения, 1,2 мг (60 КЕД) </t>
  </si>
  <si>
    <t>0873400003923000665</t>
  </si>
  <si>
    <t>https://zakupki.gov.ru/epz/order/notice/ea20/view/common-info.html?regNumber=0873400003923000665</t>
  </si>
  <si>
    <t>Велаглюцераза альфа, лиофилизат для 
приготовления раствора для инфузий, 400 ЕД</t>
  </si>
  <si>
    <t>0873400003923000666</t>
  </si>
  <si>
    <t>https://zakupki.gov.ru/epz/order/notice/ea20/view/common-info.html?regNumber=0873400003923000666</t>
  </si>
  <si>
    <t xml:space="preserve">Эптаког альфа (активированный), лиофилизат для приготовления раствора для внутривенного введения, 2,4 мг (120 КЕД) </t>
  </si>
  <si>
    <t>0873400003923000667</t>
  </si>
  <si>
    <t>https://zakupki.gov.ru/epz/order/notice/ea20/view/common-info.html?regNumber=0873400003923000667</t>
  </si>
  <si>
    <t>0873400003923000667_358372</t>
  </si>
  <si>
    <t>Велпатасвир + Софосбувир, таблетки, 
покрытые пленочной оболочкой, 100 мг + 400 мг</t>
  </si>
  <si>
    <t>Эпклюза®</t>
  </si>
  <si>
    <t>таблетки, покрытые пленочной оболочкой, 
100 мг + 400 мг (флакон) 28 х 1 (пачка картонная)</t>
  </si>
  <si>
    <t>ЛП-№(000948)-(РГ-RU)</t>
  </si>
  <si>
    <t>0873400003923000668</t>
  </si>
  <si>
    <t>https://zakupki.gov.ru/epz/order/notice/ea20/view/common-info.html?regNumber=0873400003923000668</t>
  </si>
  <si>
    <t>Имиглюцераза, лиофилизат для 
приготовления раствора для инфузий, 400 ЕД</t>
  </si>
  <si>
    <t>0873400003923000669</t>
  </si>
  <si>
    <t>https://zakupki.gov.ru/epz/order/notice/ea20/view/common-info.html?regNumber=0873400003923000669</t>
  </si>
  <si>
    <t>Ларонидаза, концентрат для приготовления раствора для инфузий, 100 ЕД/мл</t>
  </si>
  <si>
    <t>0873400003923000670</t>
  </si>
  <si>
    <t>https://zakupki.gov.ru/epz/order/notice/ea20/view/common-info.html?regNumber=0873400003923000670</t>
  </si>
  <si>
    <t>Эптаког альфа (активированный), лиофилизат для приготовления раствора для внутривенного введения, 4,8 мг (240 КЕД)</t>
  </si>
  <si>
    <t>0873400003923000671</t>
  </si>
  <si>
    <t>https://zakupki.gov.ru/epz/order/notice/ea20/view/common-info.html?regNumber=0873400003923000671</t>
  </si>
  <si>
    <t>Дорназа альфа, раствор для ингаляций, 2,5 мг/2,5 мл</t>
  </si>
  <si>
    <t>0873400003923000672</t>
  </si>
  <si>
    <t>1970515020224000015</t>
  </si>
  <si>
    <t>https://zakupki.gov.ru/epz/order/notice/ea20/view/common-info.html?regNumber=0873400003923000672</t>
  </si>
  <si>
    <t>0873400003923000672-0001</t>
  </si>
  <si>
    <t>ООО "Профарм"</t>
  </si>
  <si>
    <t>Флударабин, таблетки покрытые пленочной оболочкой, 10 мг</t>
  </si>
  <si>
    <t>ДАРБИНЕС</t>
  </si>
  <si>
    <t>таблетки, покрытые пленочной оболочкой, 10 мг (контурная ячейковая упаковка) 5 х 4 (пачка картонная)</t>
  </si>
  <si>
    <t>ЛП-004351</t>
  </si>
  <si>
    <t>0873400003923000673</t>
  </si>
  <si>
    <t>https://zakupki.gov.ru/epz/order/notice/ea20/view/common-info.html?regNumber=0873400003923000673</t>
  </si>
  <si>
    <t>Антиингибиторный коагулянтный комплекс, лиофилизат для приготовления раствора для инфузий, 1000 ЕД</t>
  </si>
  <si>
    <t>0873400003923000674</t>
  </si>
  <si>
    <t>1970515020224000012</t>
  </si>
  <si>
    <t>https://zakupki.gov.ru/epz/order/notice/ea20/view/common-info.html?regNumber=0873400003923000674</t>
  </si>
  <si>
    <t>0873400003923000674-0001</t>
  </si>
  <si>
    <t>Леналидомид, капсулы 7,5 мг</t>
  </si>
  <si>
    <t>Леналидомид-АМЕДАРТ</t>
  </si>
  <si>
    <t>капсулы 7,5 мг (банка) 21 х 1 (пачка картонная)</t>
  </si>
  <si>
    <t>ЛП-№(003333)-(РГ-RU)</t>
  </si>
  <si>
    <t>0873400003923000675</t>
  </si>
  <si>
    <t>https://zakupki.gov.ru/epz/order/notice/ea20/view/common-info.html?regNumber=0873400003923000675</t>
  </si>
  <si>
    <t>Антиингибиторный коагулянтный комплекс, лиофилизат для приготовления раствора для инфузий, 500 ЕД</t>
  </si>
  <si>
    <t>0873400003923000676</t>
  </si>
  <si>
    <t>https://zakupki.gov.ru/epz/order/notice/ea20/view/common-info.html?regNumber=0873400003923000676</t>
  </si>
  <si>
    <t>01.03.2025 (4 этап 30.09.2025)</t>
  </si>
  <si>
    <t>0873400003923000677</t>
  </si>
  <si>
    <t>https://zakupki.gov.ru/epz/order/notice/ea20/view/common-info.html?regNumber=0873400003923000677</t>
  </si>
  <si>
    <t>Октоког альфа, лиофилизат для приготовления раствора для внутривенного введения, 500 МЕ</t>
  </si>
  <si>
    <t>0873400003923000678</t>
  </si>
  <si>
    <t>https://zakupki.gov.ru/epz/order/notice/ea20/view/common-info.html?regNumber=0873400003923000678</t>
  </si>
  <si>
    <t>0873400003923000678_358372</t>
  </si>
  <si>
    <t>Динутуксимаб бета, концентрат для 
приготовления раствора для инфузий, 4,5 мг/мл</t>
  </si>
  <si>
    <t>В соответствии с регистрационным удостоверением:
концентрат для приготовления раствора для инфузий, 4,5 мг/мл (флакон) 4,5 мл х 1 (пачка картонная)
В соответствии с заключением о возможности (невозможности) обращения в Российской Федерации серии (партии) лекарственного препарата в упаковке, предназначенной для обращения на территории иностранных государств, в отношении которого межведомственной комиссией установлена дефектура или риск ее возникновения в связи с введением в отношении Российской Федерации ограничительных мер экономического характера от 09.06.2023 № 8: 
концентрат для приготовления раствора для инфузий 4,5 мг/мл.</t>
  </si>
  <si>
    <t>0873400003923000679</t>
  </si>
  <si>
    <t>https://zakupki.gov.ru/epz/order/notice/ea20/view/common-info.html?regNumber=0873400003923000679</t>
  </si>
  <si>
    <t>Идурсульфаза бета, концентрат для 
приготовления раствора для инфузий, 2 мг/мл</t>
  </si>
  <si>
    <t>0873400003923000681</t>
  </si>
  <si>
    <t>https://zakupki.gov.ru/epz/order/notice/ea20/view/common-info.html?regNumber=0873400003923000681</t>
  </si>
  <si>
    <t xml:space="preserve">Октоког альфа, лиофилизат для приготовления раствора для внутривенного введения, 1000 - 1500 МЕ </t>
  </si>
  <si>
    <t>0873400003923000682</t>
  </si>
  <si>
    <t>https://zakupki.gov.ru/epz/order/notice/ea20/view/common-info.html?regNumber=0873400003923000682</t>
  </si>
  <si>
    <t xml:space="preserve">Эверолимус, таблетки, 0,25 мг  </t>
  </si>
  <si>
    <t>0873400003923000683</t>
  </si>
  <si>
    <t>https://zakupki.gov.ru/epz/order/notice/ea20/view/common-info.html?regNumber=0873400003923000683</t>
  </si>
  <si>
    <t>Пэгинтерферон бета-1a, раствор для 
подкожного введения, 125 мкг</t>
  </si>
  <si>
    <t>0873400003923000684</t>
  </si>
  <si>
    <t>https://zakupki.gov.ru/epz/order/notice/ea20/view/common-info.html?regNumber=0873400003923000684</t>
  </si>
  <si>
    <t>Такролимус, капсулы, 0,5 мг</t>
  </si>
  <si>
    <t>0873400003923000685</t>
  </si>
  <si>
    <t>https://zakupki.gov.ru/epz/order/notice/ea20/view/common-info.html?regNumber=0873400003923000685</t>
  </si>
  <si>
    <t>0873400003923000686</t>
  </si>
  <si>
    <t>https://zakupki.gov.ru/epz/order/notice/ea20/view/common-info.html?regNumber=0873400003923000686</t>
  </si>
  <si>
    <t>Такролимус, капсулы, 1 мг</t>
  </si>
  <si>
    <t>0873400003923000687</t>
  </si>
  <si>
    <t>https://zakupki.gov.ru/epz/order/notice/ea20/view/common-info.html?regNumber=0873400003923000687</t>
  </si>
  <si>
    <t>Пэгинтерферон бета-1а, раствор для 
подкожного введения, 63 мкг</t>
  </si>
  <si>
    <t>0873400003923000688</t>
  </si>
  <si>
    <t>https://zakupki.gov.ru/epz/order/notice/ea20/view/common-info.html?regNumber=0873400003923000688</t>
  </si>
  <si>
    <t>Иксазомиб, капсулы, 3 мг</t>
  </si>
  <si>
    <t>0873400003923000689</t>
  </si>
  <si>
    <t>https://zakupki.gov.ru/epz/order/notice/ea20/view/common-info.html?regNumber=0873400003923000689</t>
  </si>
  <si>
    <t>Циклоспорин, раствор для приема внутрь 100 мг/мл</t>
  </si>
  <si>
    <t>0873400003923000690</t>
  </si>
  <si>
    <t>https://zakupki.gov.ru/epz/order/notice/ea20/view/common-info.html?regNumber=0873400003923000690</t>
  </si>
  <si>
    <t>0873400003923000691</t>
  </si>
  <si>
    <t>https://zakupki.gov.ru/epz/order/notice/ea20/view/common-info.html?regNumber=0873400003923000691</t>
  </si>
  <si>
    <t>Этравирин, таблетки, 100 мг</t>
  </si>
  <si>
    <t>0873400003923000692</t>
  </si>
  <si>
    <t>https://zakupki.gov.ru/epz/order/notice/ea20/view/common-info.html?regNumber=0873400003923000692</t>
  </si>
  <si>
    <t>Лопинавир+Ритонавир, раствор для приема внутрь, 80 мг/мл + 20 мг/мл</t>
  </si>
  <si>
    <t>0873400003923000693</t>
  </si>
  <si>
    <t>https://zakupki.gov.ru/epz/order/notice/ea20/view/common-info.html?regNumber=0873400003923000693</t>
  </si>
  <si>
    <t>Этравирин, таблетки, 25 мг</t>
  </si>
  <si>
    <t>0873400003923000694</t>
  </si>
  <si>
    <t>https://zakupki.gov.ru/epz/order/notice/ea20/view/common-info.html?regNumber=0873400003923000694</t>
  </si>
  <si>
    <t>Глекапревир+Пибрентасвир, таблетки, 
покрытые пленочной оболочкой, 100 мг+40 мг</t>
  </si>
  <si>
    <t>0873400003923000695</t>
  </si>
  <si>
    <t>https://zakupki.gov.ru/epz/order/notice/ea20/view/common-info.html?regNumber=0873400003923000695</t>
  </si>
  <si>
    <t>Рилпивирин + Тенофовир + Эмтрицитабин, таблетки, покрытые пленочной оболочкой, 25 мг + 300 мг + 200 мг</t>
  </si>
  <si>
    <t>0873400003923000696</t>
  </si>
  <si>
    <t>https://zakupki.gov.ru/epz/order/notice/ea20/view/common-info.html?regNumber=0873400003923000696</t>
  </si>
  <si>
    <t>0873400003923000697</t>
  </si>
  <si>
    <t>https://zakupki.gov.ru/epz/order/notice/ea20/view/common-info.html?regNumber=0873400003923000697</t>
  </si>
  <si>
    <t>Иксазомиб, капсулы, 4 мг</t>
  </si>
  <si>
    <t>0873400003923000698</t>
  </si>
  <si>
    <t>https://zakupki.gov.ru/epz/order/notice/ea20/view/common-info.html?regNumber=0873400003923000698</t>
  </si>
  <si>
    <t>Атазанавир, капсулы, 150 мг</t>
  </si>
  <si>
    <t>0873400003923000699</t>
  </si>
  <si>
    <t>https://zakupki.gov.ru/epz/order/notice/ea20/view/common-info.html?regNumber=0873400003923000699</t>
  </si>
  <si>
    <t>Дарунавир, таблетки, покрытые пленочной оболочкой, 400 мг</t>
  </si>
  <si>
    <t>0873400003923000700</t>
  </si>
  <si>
    <t>https://zakupki.gov.ru/epz/order/notice/ea20/view/common-info.html?regNumber=0873400003923000700</t>
  </si>
  <si>
    <t>Канакинумаб, раствор для подкожного 
введения, 150 мг/мл</t>
  </si>
  <si>
    <t>0873400003923000701</t>
  </si>
  <si>
    <t>https://zakupki.gov.ru/epz/order/notice/ea20/view/common-info.html?regNumber=0873400003923000701</t>
  </si>
  <si>
    <t>Асфотаза альфа, раствор для подкожного 
введения, 100 мг/мл, 0,8 мл</t>
  </si>
  <si>
    <t>0873400003923000702</t>
  </si>
  <si>
    <t>https://zakupki.gov.ru/epz/order/notice/ea20/view/common-info.html?regNumber=0873400003923000702</t>
  </si>
  <si>
    <t>0873400003923000703</t>
  </si>
  <si>
    <t>https://zakupki.gov.ru/epz/order/notice/ea20/view/common-info.html?regNumber=0873400003923000703</t>
  </si>
  <si>
    <t>Карглумовая кислота, таблетки 
диспергируемые, 200 мг</t>
  </si>
  <si>
    <t>0873400003923000704</t>
  </si>
  <si>
    <t>https://zakupki.gov.ru/epz/order/notice/ea20/view/common-info.html?regNumber=0873400003923000704</t>
  </si>
  <si>
    <t>Ланаделумаб, раствор для подкожного 
введения, 150 мг/мл</t>
  </si>
  <si>
    <t>0873400003923000705</t>
  </si>
  <si>
    <t>https://zakupki.gov.ru/epz/order/notice/ea20/view/common-info.html?regNumber=0873400003923000705</t>
  </si>
  <si>
    <t>Асфотаза альфа, раствор для подкожного 
введения, 40 мг/мл, 1 мл</t>
  </si>
  <si>
    <t>0873400003923000707</t>
  </si>
  <si>
    <t>https://zakupki.gov.ru/epz/order/notice/ea20/view/common-info.html?regNumber=0873400003923000707</t>
  </si>
  <si>
    <t>Иматиниб, капсулы и/или таблетки, 
покрытые плёночной оболочкой, 400 мг</t>
  </si>
  <si>
    <t>0873400003923000708</t>
  </si>
  <si>
    <t>https://zakupki.gov.ru/epz/order/notice/ea20/view/common-info.html?regNumber=0873400003923000708</t>
  </si>
  <si>
    <t xml:space="preserve">Микофеноловая кислота, таблетки 
кишечнорастворимые, покрытые оболочкой и/или таблетки кишечнорастворимые, 
покрытые пленочной оболочкой и/или 
таблетки, покрытые кишечнорастворимой 
оболочкой, 360 мг </t>
  </si>
  <si>
    <t>0873400003923000709</t>
  </si>
  <si>
    <t>https://zakupki.gov.ru/epz/order/notice/ea20/view/common-info.html?regNumber=0873400003923000709</t>
  </si>
  <si>
    <t>Соматропин, лиофилизат для приготовления раствора для подкожного введения 5,3 – 6,67 мг (16 - 20 МЕ) и/или раствор для подкожного введения 5 мг/мл (15 МЕ/мл) - 6,7 мг/мл</t>
  </si>
  <si>
    <t>0873400003923000710</t>
  </si>
  <si>
    <t>https://zakupki.gov.ru/epz/order/notice/ea20/view/common-info.html?regNumber=0873400003923000710</t>
  </si>
  <si>
    <t>Микофеноловая кислота, таблетки 
кишечнорастворимые, покрытые оболочкой и/или таблетки кишечнорастворимые, покрытые пленочной оболочкой и/или 
таблетки, покрытые кишечнорастворимой 
оболочкой, 180 мг</t>
  </si>
  <si>
    <t>0873400003923000711</t>
  </si>
  <si>
    <t>https://zakupki.gov.ru/epz/order/notice/ea20/view/common-info.html?regNumber=0873400003923000711</t>
  </si>
  <si>
    <t>Тенофовир+Элсульфавирин+Эмтрицитабин, таблетки, покрытые пленочной оболочкой, 245 мг + 20 мг + 200 мг</t>
  </si>
  <si>
    <t>0873400003923000712</t>
  </si>
  <si>
    <t>https://zakupki.gov.ru/epz/order/notice/ea20/view/common-info.html?regNumber=0873400003923000712</t>
  </si>
  <si>
    <t>Доравирин + Ламивудин + Тенофовир, 
таблетки, покрытые пленочной оболочкой, 100 мг + 300 мг + 245 мг</t>
  </si>
  <si>
    <t>0873400003923000713</t>
  </si>
  <si>
    <t>https://zakupki.gov.ru/epz/order/notice/ea20/view/common-info.html?regNumber=0873400003923000713</t>
  </si>
  <si>
    <t xml:space="preserve">Доравирин, таблетки, покрытые пленочной оболочкой, 100 мг </t>
  </si>
  <si>
    <t>0873400003923000714</t>
  </si>
  <si>
    <t>https://zakupki.gov.ru/epz/order/notice/ea20/view/common-info.html?regNumber=0873400003923000714</t>
  </si>
  <si>
    <t>Иматиниб, капсулы и/или таблетки, 
покрытые плёночной оболочкой, 100 мг</t>
  </si>
  <si>
    <t>0873400003923000715</t>
  </si>
  <si>
    <t>https://zakupki.gov.ru/epz/order/notice/ea20/view/common-info.html?regNumber=0873400003923000715</t>
  </si>
  <si>
    <t>Флударабин, лиофилизат для приготовления раствора для внутривенного введения, 50 мг
и/или концентрат для приготовления 
раствора для внутривенного введения, 25 мг/мл</t>
  </si>
  <si>
    <t>0873400003923000717</t>
  </si>
  <si>
    <t>https://zakupki.gov.ru/epz/order/notice/ea20/view/common-info.html?regNumber=0873400003923000717</t>
  </si>
  <si>
    <t>Интерферон бета-1b, лиофилизат для 
приготовления раствора для подкожного 
введения, 9,6 млн. МЕ и/или раствор 
для подкожного введения, 8 млн. МЕ/0,5 мл</t>
  </si>
  <si>
    <t>0873400003923000721</t>
  </si>
  <si>
    <t>https://zakupki.gov.ru/epz/order/notice/ea20/view/common-info.html?regNumber=0873400003923000721</t>
  </si>
  <si>
    <t>Этанерцепт, лиофилизат для приготовления раствора для подкожного введения, 25 мг</t>
  </si>
  <si>
    <t>0873400003923000722</t>
  </si>
  <si>
    <t>https://zakupki.gov.ru/epz/order/notice/ea20/view/common-info.html?regNumber=0873400003923000722</t>
  </si>
  <si>
    <t>Эверолимус, таблетки, 0,5 мг</t>
  </si>
  <si>
    <t>0873400003923000723</t>
  </si>
  <si>
    <t>https://zakupki.gov.ru/epz/order/notice/ea20/view/common-info.html?regNumber=0873400003923000723</t>
  </si>
  <si>
    <t>Этанерцепт, лиофилизат для приготовления раствора для подкожного введения, 10 мг</t>
  </si>
  <si>
    <t>0873400003923000724</t>
  </si>
  <si>
    <t>https://zakupki.gov.ru/epz/order/notice/ea20/view/common-info.html?regNumber=0873400003923000724</t>
  </si>
  <si>
    <t>Микофенолата мофетил, капсулы и/или 
таблетки, покрытые пленочной оболочкой, 250 мг</t>
  </si>
  <si>
    <t>0873400003923000725</t>
  </si>
  <si>
    <t>https://zakupki.gov.ru/epz/order/notice/ea20/view/common-info.html?regNumber=0873400003923000725</t>
  </si>
  <si>
    <t>0873400003923000726</t>
  </si>
  <si>
    <t>https://zakupki.gov.ru/epz/order/notice/ea20/view/common-info.html?regNumber=0873400003923000726</t>
  </si>
  <si>
    <t>Циклоспорин, капсулы и/или капсулы 
мягкие, 100 мг</t>
  </si>
  <si>
    <t>0873400003923000727</t>
  </si>
  <si>
    <t>https://zakupki.gov.ru/epz/order/notice/ea20/view/common-info.html?regNumber=0873400003923000727</t>
  </si>
  <si>
    <t>Вакцина для профилактики туберкулеза, лиофилизат для приготовления суспензии для внутрикожного введения</t>
  </si>
  <si>
    <t>0873400003923000728</t>
  </si>
  <si>
    <t>https://zakupki.gov.ru/epz/order/notice/ea20/view/common-info.html?regNumber=0873400003923000728</t>
  </si>
  <si>
    <t>Октоког альфа, лиофилизат для приготовления раствора для внутривенного введения, 250 МЕ</t>
  </si>
  <si>
    <t>0873400003923000729</t>
  </si>
  <si>
    <t>https://zakupki.gov.ru/epz/order/notice/ea20/view/common-info.html?regNumber=0873400003923000729</t>
  </si>
  <si>
    <t>Такролимус, капсулы, 5 мг</t>
  </si>
  <si>
    <t>0873400003923000730</t>
  </si>
  <si>
    <t>https://zakupki.gov.ru/epz/order/notice/ea20/view/common-info.html?regNumber=0873400003923000730</t>
  </si>
  <si>
    <t>Циклоспорин, капсулы и/или капсулы 
мягкие, 50 мг</t>
  </si>
  <si>
    <t>0873400003923000731</t>
  </si>
  <si>
    <t>https://zakupki.gov.ru/epz/order/notice/ea20/view/common-info.html?regNumber=0873400003923000731</t>
  </si>
  <si>
    <t>Фактор свертывания крови VIII + Фактор Виллебранда, лиофилизат для приготовленияраствора для внутривенного введения, 1000 МЕ + 750 МЕ</t>
  </si>
  <si>
    <t>0873400003923000732</t>
  </si>
  <si>
    <t>https://zakupki.gov.ru/epz/order/notice/ea20/view/common-info.html?regNumber=0873400003923000732</t>
  </si>
  <si>
    <t>Вакцина для профилактики кори, лиофилизат для приготовления раствора для подкожного введения</t>
  </si>
  <si>
    <t>0873400003923000733</t>
  </si>
  <si>
    <t>https://zakupki.gov.ru/epz/order/notice/ea20/view/common-info.html?regNumber=0873400003923000733</t>
  </si>
  <si>
    <t>Вакцина для профилактики кори и паротита, лиофилизат для приготовления раствора для подкожного введения</t>
  </si>
  <si>
    <t>0873400003923000734</t>
  </si>
  <si>
    <t>https://zakupki.gov.ru/epz/order/notice/ea20/view/common-info.html?regNumber=0873400003923000734</t>
  </si>
  <si>
    <t>Анатоксин столбнячный, суспензия для подкожного введения</t>
  </si>
  <si>
    <t>0873400003923000735</t>
  </si>
  <si>
    <t>https://zakupki.gov.ru/epz/order/notice/ea20/view/common-info.html?regNumber=0873400003923000735</t>
  </si>
  <si>
    <t>Вакцина для профилактики паротита, лиофилизат для приготовления раствора для подкожного введения</t>
  </si>
  <si>
    <t>0873400003923000736</t>
  </si>
  <si>
    <t>https://zakupki.gov.ru/epz/order/notice/ea20/view/common-info.html?regNumber=0873400003923000736</t>
  </si>
  <si>
    <t>Вакцина для профилактики краснухи, лиофилизат для приготовления раствора для подкожного введения</t>
  </si>
  <si>
    <t>0873400003923000737</t>
  </si>
  <si>
    <t>https://zakupki.gov.ru/epz/order/notice/ea20/view/common-info.html?regNumber=0873400003923000737</t>
  </si>
  <si>
    <t>Вакцина для профилактики туберкулеза (для щадящей первичной иммунизации), лиофилизат для приготовления суспензии для внутрикожного 
введения</t>
  </si>
  <si>
    <t>0873400003923000738</t>
  </si>
  <si>
    <t>https://zakupki.gov.ru/epz/order/notice/ea20/view/common-info.html?regNumber=0873400003923000738</t>
  </si>
  <si>
    <t>Анатоксин дифтерийный (с уменьшенным содержанием антигена), суспензия для внутримышечного и 
подкожного введения и/или суспензия для инъекций</t>
  </si>
  <si>
    <t>0873400003923000739</t>
  </si>
  <si>
    <t>https://zakupki.gov.ru/epz/order/notice/ea20/view/common-info.html?regNumber=0873400003923000739</t>
  </si>
  <si>
    <t>Вакцина для профилактики дифтерии, коклюша и столбняка, суспензия для внутримышечного введения</t>
  </si>
  <si>
    <t>0873400003923000740</t>
  </si>
  <si>
    <t>https://zakupki.gov.ru/epz/order/notice/ea20/view/common-info.html?regNumber=0873400003923000740</t>
  </si>
  <si>
    <t>Анатоксин дифтерийно-столбнячный (с уменьшенным содержанием антигенов), суспензия для внутримышечного и подкожного введения и/или суспензия для внутримышечного введения и/или суспензия для инъекций</t>
  </si>
  <si>
    <t>0873400003923000741</t>
  </si>
  <si>
    <t>https://zakupki.gov.ru/epz/order/notice/ea20/view/common-info.html?regNumber=0873400003923000741</t>
  </si>
  <si>
    <t>Эверолимус, таблетки, 0,75 мг</t>
  </si>
  <si>
    <t>0873400003923000742</t>
  </si>
  <si>
    <t>https://zakupki.gov.ru/epz/order/notice/ea20/view/common-info.html?regNumber=0873400003923000742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</si>
</sst>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left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left" vertical="center"/>
    </xf>
    <xf numFmtId="14" fontId="2" fillId="0" borderId="6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textRotation="90" wrapText="1"/>
    </xf>
    <xf numFmtId="49" fontId="2" fillId="0" borderId="8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4" fillId="0" borderId="9" xfId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 applyProtection="1">
      <alignment horizontal="center" vertical="center"/>
      <protection locked="0"/>
    </xf>
    <xf numFmtId="1" fontId="1" fillId="0" borderId="9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/>
    </xf>
    <xf numFmtId="4" fontId="5" fillId="0" borderId="9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center" vertical="center"/>
    </xf>
    <xf numFmtId="16" fontId="1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zakupki.gov.ru/epz/order/notice/ea20/view/common-info.html?regNumber=0873400003923000656" TargetMode="External"/><Relationship Id="rId21" Type="http://schemas.openxmlformats.org/officeDocument/2006/relationships/hyperlink" Target="https://zakupki.gov.ru/epz/order/notice/ea20/view/common-info.html?regNumber=0873400003923000475" TargetMode="External"/><Relationship Id="rId42" Type="http://schemas.openxmlformats.org/officeDocument/2006/relationships/hyperlink" Target="https://zakupki.gov.ru/epz/order/notice/ea20/view/common-info.html?regNumber=0873400003923000531" TargetMode="External"/><Relationship Id="rId63" Type="http://schemas.openxmlformats.org/officeDocument/2006/relationships/hyperlink" Target="https://zakupki.gov.ru/epz/order/notice/ea20/view/common-info.html?regNumber=0873400003923000571" TargetMode="External"/><Relationship Id="rId84" Type="http://schemas.openxmlformats.org/officeDocument/2006/relationships/hyperlink" Target="https://zakupki.gov.ru/epz/order/notice/ea20/view/common-info.html?regNumber=0873400003923000615" TargetMode="External"/><Relationship Id="rId138" Type="http://schemas.openxmlformats.org/officeDocument/2006/relationships/hyperlink" Target="https://zakupki.gov.ru/epz/order/notice/ea20/view/common-info.html?regNumber=0873400003923000683" TargetMode="External"/><Relationship Id="rId159" Type="http://schemas.openxmlformats.org/officeDocument/2006/relationships/hyperlink" Target="https://zakupki.gov.ru/epz/order/notice/ea20/view/common-info.html?regNumber=0873400003923000704" TargetMode="External"/><Relationship Id="rId170" Type="http://schemas.openxmlformats.org/officeDocument/2006/relationships/hyperlink" Target="https://zakupki.gov.ru/epz/order/notice/ea20/view/common-info.html?regNumber=0873400003923000717" TargetMode="External"/><Relationship Id="rId191" Type="http://schemas.openxmlformats.org/officeDocument/2006/relationships/hyperlink" Target="https://zakupki.gov.ru/epz/order/notice/ea20/view/common-info.html?regNumber=0873400003923000741" TargetMode="External"/><Relationship Id="rId107" Type="http://schemas.openxmlformats.org/officeDocument/2006/relationships/hyperlink" Target="https://zakupki.gov.ru/epz/order/notice/ea20/view/common-info.html?regNumber=0873400003923000643" TargetMode="External"/><Relationship Id="rId11" Type="http://schemas.openxmlformats.org/officeDocument/2006/relationships/hyperlink" Target="https://zakupki.gov.ru/epz/order/notice/ea20/view/common-info.html?regNumber=0873400003923000452" TargetMode="External"/><Relationship Id="rId32" Type="http://schemas.openxmlformats.org/officeDocument/2006/relationships/hyperlink" Target="https://zakupki.gov.ru/epz/order/notice/ea20/view/common-info.html?regNumber=0873400003923000514" TargetMode="External"/><Relationship Id="rId53" Type="http://schemas.openxmlformats.org/officeDocument/2006/relationships/hyperlink" Target="https://zakupki.gov.ru/epz/order/notice/ea20/view/common-info.html?regNumber=0873400003923000551" TargetMode="External"/><Relationship Id="rId74" Type="http://schemas.openxmlformats.org/officeDocument/2006/relationships/hyperlink" Target="https://zakupki.gov.ru/epz/order/notice/ea20/view/common-info.html?regNumber=0873400003922000003" TargetMode="External"/><Relationship Id="rId128" Type="http://schemas.openxmlformats.org/officeDocument/2006/relationships/hyperlink" Target="https://zakupki.gov.ru/epz/order/notice/ea20/view/common-info.html?regNumber=0873400003923000671" TargetMode="External"/><Relationship Id="rId149" Type="http://schemas.openxmlformats.org/officeDocument/2006/relationships/hyperlink" Target="https://zakupki.gov.ru/epz/order/notice/ea20/view/common-info.html?regNumber=0873400003923000694" TargetMode="External"/><Relationship Id="rId5" Type="http://schemas.openxmlformats.org/officeDocument/2006/relationships/hyperlink" Target="https://zakupki.gov.ru/epz/order/notice/ea20/view/common-info.html?regNumber=0873400003923000436" TargetMode="External"/><Relationship Id="rId95" Type="http://schemas.openxmlformats.org/officeDocument/2006/relationships/hyperlink" Target="https://zakupki.gov.ru/epz/order/notice/ea20/view/common-info.html?regNumber=0873400003923000631" TargetMode="External"/><Relationship Id="rId160" Type="http://schemas.openxmlformats.org/officeDocument/2006/relationships/hyperlink" Target="https://zakupki.gov.ru/epz/order/notice/ea20/view/common-info.html?regNumber=0873400003923000705" TargetMode="External"/><Relationship Id="rId181" Type="http://schemas.openxmlformats.org/officeDocument/2006/relationships/hyperlink" Target="https://zakupki.gov.ru/epz/order/notice/ea20/view/common-info.html?regNumber=0873400003923000731" TargetMode="External"/><Relationship Id="rId22" Type="http://schemas.openxmlformats.org/officeDocument/2006/relationships/hyperlink" Target="https://zakupki.gov.ru/epz/order/notice/ea20/view/common-info.html?regNumber=0873400003923000484" TargetMode="External"/><Relationship Id="rId43" Type="http://schemas.openxmlformats.org/officeDocument/2006/relationships/hyperlink" Target="https://zakupki.gov.ru/epz/order/notice/ea20/view/common-info.html?regNumber=0873400003923000534" TargetMode="External"/><Relationship Id="rId64" Type="http://schemas.openxmlformats.org/officeDocument/2006/relationships/hyperlink" Target="https://zakupki.gov.ru/epz/order/notice/ea20/view/common-info.html?regNumber=0873400003923000572" TargetMode="External"/><Relationship Id="rId118" Type="http://schemas.openxmlformats.org/officeDocument/2006/relationships/hyperlink" Target="https://zakupki.gov.ru/epz/order/notice/ea20/view/common-info.html?regNumber=0873400003923000657" TargetMode="External"/><Relationship Id="rId139" Type="http://schemas.openxmlformats.org/officeDocument/2006/relationships/hyperlink" Target="https://zakupki.gov.ru/epz/order/notice/ea20/view/common-info.html?regNumber=0873400003923000684" TargetMode="External"/><Relationship Id="rId85" Type="http://schemas.openxmlformats.org/officeDocument/2006/relationships/hyperlink" Target="https://zakupki.gov.ru/epz/order/notice/ea20/view/common-info.html?regNumber=0873400003923000616" TargetMode="External"/><Relationship Id="rId150" Type="http://schemas.openxmlformats.org/officeDocument/2006/relationships/hyperlink" Target="https://zakupki.gov.ru/epz/order/notice/ea20/view/common-info.html?regNumber=0873400003923000695" TargetMode="External"/><Relationship Id="rId171" Type="http://schemas.openxmlformats.org/officeDocument/2006/relationships/hyperlink" Target="https://zakupki.gov.ru/epz/order/notice/ea20/view/common-info.html?regNumber=0873400003923000721" TargetMode="External"/><Relationship Id="rId192" Type="http://schemas.openxmlformats.org/officeDocument/2006/relationships/hyperlink" Target="https://zakupki.gov.ru/epz/order/notice/ea20/view/common-info.html?regNumber=0873400003923000742" TargetMode="External"/><Relationship Id="rId12" Type="http://schemas.openxmlformats.org/officeDocument/2006/relationships/hyperlink" Target="https://zakupki.gov.ru/epz/order/notice/ea20/view/common-info.html?regNumber=0873400003923000455" TargetMode="External"/><Relationship Id="rId33" Type="http://schemas.openxmlformats.org/officeDocument/2006/relationships/hyperlink" Target="https://zakupki.gov.ru/epz/order/notice/ea20/view/common-info.html?regNumber=0873400003923000515" TargetMode="External"/><Relationship Id="rId108" Type="http://schemas.openxmlformats.org/officeDocument/2006/relationships/hyperlink" Target="https://zakupki.gov.ru/epz/order/notice/ea20/view/common-info.html?regNumber=0873400003923000644" TargetMode="External"/><Relationship Id="rId129" Type="http://schemas.openxmlformats.org/officeDocument/2006/relationships/hyperlink" Target="https://zakupki.gov.ru/epz/order/notice/ea20/view/common-info.html?regNumber=0873400003923000672" TargetMode="External"/><Relationship Id="rId54" Type="http://schemas.openxmlformats.org/officeDocument/2006/relationships/hyperlink" Target="https://zakupki.gov.ru/epz/order/notice/ea20/view/common-info.html?regNumber=0873400003923000555" TargetMode="External"/><Relationship Id="rId75" Type="http://schemas.openxmlformats.org/officeDocument/2006/relationships/hyperlink" Target="https://zakupki.gov.ru/epz/order/notice/ea20/view/common-info.html?regNumber=0873400003922000002" TargetMode="External"/><Relationship Id="rId96" Type="http://schemas.openxmlformats.org/officeDocument/2006/relationships/hyperlink" Target="https://zakupki.gov.ru/epz/order/notice/ea20/view/common-info.html?regNumber=0873400003923000632" TargetMode="External"/><Relationship Id="rId140" Type="http://schemas.openxmlformats.org/officeDocument/2006/relationships/hyperlink" Target="https://zakupki.gov.ru/epz/order/notice/ea20/view/common-info.html?regNumber=0873400003923000685" TargetMode="External"/><Relationship Id="rId161" Type="http://schemas.openxmlformats.org/officeDocument/2006/relationships/hyperlink" Target="https://zakupki.gov.ru/epz/order/notice/ea20/view/common-info.html?regNumber=0873400003923000707" TargetMode="External"/><Relationship Id="rId182" Type="http://schemas.openxmlformats.org/officeDocument/2006/relationships/hyperlink" Target="https://zakupki.gov.ru/epz/order/notice/ea20/view/common-info.html?regNumber=0873400003923000732" TargetMode="External"/><Relationship Id="rId6" Type="http://schemas.openxmlformats.org/officeDocument/2006/relationships/hyperlink" Target="https://zakupki.gov.ru/epz/order/notice/ea20/view/common-info.html?regNumber=0873400003923000442" TargetMode="External"/><Relationship Id="rId23" Type="http://schemas.openxmlformats.org/officeDocument/2006/relationships/hyperlink" Target="https://zakupki.gov.ru/epz/order/notice/ea20/view/common-info.html?regNumber=0873400003923000485" TargetMode="External"/><Relationship Id="rId119" Type="http://schemas.openxmlformats.org/officeDocument/2006/relationships/hyperlink" Target="https://zakupki.gov.ru/epz/order/notice/ea20/view/common-info.html?regNumber=0873400003923000658" TargetMode="External"/><Relationship Id="rId44" Type="http://schemas.openxmlformats.org/officeDocument/2006/relationships/hyperlink" Target="https://zakupki.gov.ru/epz/order/notice/ea20/view/common-info.html?regNumber=0873400003923000536" TargetMode="External"/><Relationship Id="rId65" Type="http://schemas.openxmlformats.org/officeDocument/2006/relationships/hyperlink" Target="https://zakupki.gov.ru/epz/order/notice/ea20/view/common-info.html?regNumber=0873400003923000573" TargetMode="External"/><Relationship Id="rId86" Type="http://schemas.openxmlformats.org/officeDocument/2006/relationships/hyperlink" Target="https://zakupki.gov.ru/epz/order/notice/ea20/view/common-info.html?regNumber=0873400003923000617" TargetMode="External"/><Relationship Id="rId130" Type="http://schemas.openxmlformats.org/officeDocument/2006/relationships/hyperlink" Target="https://zakupki.gov.ru/epz/order/notice/ea20/view/common-info.html?regNumber=0873400003923000673" TargetMode="External"/><Relationship Id="rId151" Type="http://schemas.openxmlformats.org/officeDocument/2006/relationships/hyperlink" Target="https://zakupki.gov.ru/epz/order/notice/ea20/view/common-info.html?regNumber=0873400003923000696" TargetMode="External"/><Relationship Id="rId172" Type="http://schemas.openxmlformats.org/officeDocument/2006/relationships/hyperlink" Target="https://zakupki.gov.ru/epz/order/notice/ea20/view/common-info.html?regNumber=0873400003923000722" TargetMode="External"/><Relationship Id="rId13" Type="http://schemas.openxmlformats.org/officeDocument/2006/relationships/hyperlink" Target="https://zakupki.gov.ru/epz/order/notice/ea20/view/common-info.html?regNumber=0873400003923000456" TargetMode="External"/><Relationship Id="rId18" Type="http://schemas.openxmlformats.org/officeDocument/2006/relationships/hyperlink" Target="https://zakupki.gov.ru/epz/order/notice/ea20/view/common-info.html?regNumber=0873400003923000470" TargetMode="External"/><Relationship Id="rId39" Type="http://schemas.openxmlformats.org/officeDocument/2006/relationships/hyperlink" Target="https://zakupki.gov.ru/epz/order/notice/ea20/view/common-info.html?regNumber=0873400003923000527" TargetMode="External"/><Relationship Id="rId109" Type="http://schemas.openxmlformats.org/officeDocument/2006/relationships/hyperlink" Target="https://zakupki.gov.ru/epz/order/notice/ea20/view/common-info.html?regNumber=0873400003923000645" TargetMode="External"/><Relationship Id="rId34" Type="http://schemas.openxmlformats.org/officeDocument/2006/relationships/hyperlink" Target="https://zakupki.gov.ru/epz/order/notice/ea20/view/common-info.html?regNumber=0873400003923000517" TargetMode="External"/><Relationship Id="rId50" Type="http://schemas.openxmlformats.org/officeDocument/2006/relationships/hyperlink" Target="https://zakupki.gov.ru/epz/order/notice/ea20/view/common-info.html?regNumber=0873400003923000542" TargetMode="External"/><Relationship Id="rId55" Type="http://schemas.openxmlformats.org/officeDocument/2006/relationships/hyperlink" Target="https://zakupki.gov.ru/epz/order/notice/ea20/view/event-journal.html?regNumber=0873400003923000557" TargetMode="External"/><Relationship Id="rId76" Type="http://schemas.openxmlformats.org/officeDocument/2006/relationships/hyperlink" Target="https://zakupki.gov.ru/epz/order/notice/ea20/view/common-info.html?regNumber=0873400003922000368" TargetMode="External"/><Relationship Id="rId97" Type="http://schemas.openxmlformats.org/officeDocument/2006/relationships/hyperlink" Target="https://zakupki.gov.ru/epz/order/notice/ea20/view/common-info.html?regNumber=0873400003923000633" TargetMode="External"/><Relationship Id="rId104" Type="http://schemas.openxmlformats.org/officeDocument/2006/relationships/hyperlink" Target="https://zakupki.gov.ru/epz/order/notice/ea20/view/common-info.html?regNumber=0873400003923000640" TargetMode="External"/><Relationship Id="rId120" Type="http://schemas.openxmlformats.org/officeDocument/2006/relationships/hyperlink" Target="https://zakupki.gov.ru/epz/order/notice/ea20/view/common-info.html?regNumber=0873400003923000663" TargetMode="External"/><Relationship Id="rId125" Type="http://schemas.openxmlformats.org/officeDocument/2006/relationships/hyperlink" Target="https://zakupki.gov.ru/epz/order/notice/ea20/view/common-info.html?regNumber=0873400003923000668" TargetMode="External"/><Relationship Id="rId141" Type="http://schemas.openxmlformats.org/officeDocument/2006/relationships/hyperlink" Target="https://zakupki.gov.ru/epz/order/notice/ea20/view/common-info.html?regNumber=0873400003923000686" TargetMode="External"/><Relationship Id="rId146" Type="http://schemas.openxmlformats.org/officeDocument/2006/relationships/hyperlink" Target="https://zakupki.gov.ru/epz/order/notice/ea20/view/common-info.html?regNumber=0873400003923000691" TargetMode="External"/><Relationship Id="rId167" Type="http://schemas.openxmlformats.org/officeDocument/2006/relationships/hyperlink" Target="https://zakupki.gov.ru/epz/order/notice/ea20/view/common-info.html?regNumber=0873400003923000713" TargetMode="External"/><Relationship Id="rId188" Type="http://schemas.openxmlformats.org/officeDocument/2006/relationships/hyperlink" Target="https://zakupki.gov.ru/epz/order/notice/ea20/view/common-info.html?regNumber=0873400003923000738" TargetMode="External"/><Relationship Id="rId7" Type="http://schemas.openxmlformats.org/officeDocument/2006/relationships/hyperlink" Target="https://zakupki.gov.ru/epz/order/notice/ea20/view/common-info.html?regNumber=0873400003923000445" TargetMode="External"/><Relationship Id="rId71" Type="http://schemas.openxmlformats.org/officeDocument/2006/relationships/hyperlink" Target="https://zakupki.gov.ru/epz/order/notice/ea20/view/common-info.html?regNumber=0873400003923000587" TargetMode="External"/><Relationship Id="rId92" Type="http://schemas.openxmlformats.org/officeDocument/2006/relationships/hyperlink" Target="https://zakupki.gov.ru/epz/order/notice/ea20/view/common-info.html?regNumber=0873400003923000628" TargetMode="External"/><Relationship Id="rId162" Type="http://schemas.openxmlformats.org/officeDocument/2006/relationships/hyperlink" Target="https://zakupki.gov.ru/epz/order/notice/ea20/view/common-info.html?regNumber=0873400003923000708" TargetMode="External"/><Relationship Id="rId183" Type="http://schemas.openxmlformats.org/officeDocument/2006/relationships/hyperlink" Target="https://zakupki.gov.ru/epz/order/notice/ea20/view/common-info.html?regNumber=0873400003923000733" TargetMode="External"/><Relationship Id="rId2" Type="http://schemas.openxmlformats.org/officeDocument/2006/relationships/hyperlink" Target="https://zakupki.gov.ru/epz/order/notice/ea20/view/common-info.html?regNumber=0873400003922000321" TargetMode="External"/><Relationship Id="rId29" Type="http://schemas.openxmlformats.org/officeDocument/2006/relationships/hyperlink" Target="https://zakupki.gov.ru/epz/order/notice/ea20/view/common-info.html?regNumber=0873400003923000499" TargetMode="External"/><Relationship Id="rId24" Type="http://schemas.openxmlformats.org/officeDocument/2006/relationships/hyperlink" Target="https://zakupki.gov.ru/epz/order/notice/ea20/view/common-info.html?regNumber=0873400003923000486" TargetMode="External"/><Relationship Id="rId40" Type="http://schemas.openxmlformats.org/officeDocument/2006/relationships/hyperlink" Target="https://zakupki.gov.ru/epz/order/notice/ea20/view/common-info.html?regNumber=0873400003923000528" TargetMode="External"/><Relationship Id="rId45" Type="http://schemas.openxmlformats.org/officeDocument/2006/relationships/hyperlink" Target="https://zakupki.gov.ru/epz/order/notice/ea20/view/common-info.html?regNumber=0873400003923000537" TargetMode="External"/><Relationship Id="rId66" Type="http://schemas.openxmlformats.org/officeDocument/2006/relationships/hyperlink" Target="https://zakupki.gov.ru/epz/order/notice/ea20/view/common-info.html?regNumber=0873400003923000577" TargetMode="External"/><Relationship Id="rId87" Type="http://schemas.openxmlformats.org/officeDocument/2006/relationships/hyperlink" Target="https://zakupki.gov.ru/epz/order/notice/ea20/view/common-info.html?regNumber=0873400003923000618" TargetMode="External"/><Relationship Id="rId110" Type="http://schemas.openxmlformats.org/officeDocument/2006/relationships/hyperlink" Target="https://zakupki.gov.ru/epz/order/notice/ea20/view/common-info.html?regNumber=0873400003923000646" TargetMode="External"/><Relationship Id="rId115" Type="http://schemas.openxmlformats.org/officeDocument/2006/relationships/hyperlink" Target="https://zakupki.gov.ru/epz/order/notice/ea20/view/common-info.html?regNumber=0873400003923000651" TargetMode="External"/><Relationship Id="rId131" Type="http://schemas.openxmlformats.org/officeDocument/2006/relationships/hyperlink" Target="https://zakupki.gov.ru/epz/order/notice/ea20/view/common-info.html?regNumber=0873400003923000675" TargetMode="External"/><Relationship Id="rId136" Type="http://schemas.openxmlformats.org/officeDocument/2006/relationships/hyperlink" Target="https://zakupki.gov.ru/epz/order/notice/ea20/view/common-info.html?regNumber=0873400003923000681" TargetMode="External"/><Relationship Id="rId157" Type="http://schemas.openxmlformats.org/officeDocument/2006/relationships/hyperlink" Target="https://zakupki.gov.ru/epz/order/notice/ea20/view/common-info.html?regNumber=0873400003923000702" TargetMode="External"/><Relationship Id="rId178" Type="http://schemas.openxmlformats.org/officeDocument/2006/relationships/hyperlink" Target="https://zakupki.gov.ru/epz/order/notice/ea20/view/common-info.html?regNumber=0873400003923000728" TargetMode="External"/><Relationship Id="rId61" Type="http://schemas.openxmlformats.org/officeDocument/2006/relationships/hyperlink" Target="https://zakupki.gov.ru/epz/order/notice/ea20/view/common-info.html?regNumber=0873400003923000570" TargetMode="External"/><Relationship Id="rId82" Type="http://schemas.openxmlformats.org/officeDocument/2006/relationships/hyperlink" Target="https://zakupki.gov.ru/epz/order/notice/ea20/view/common-info.html?regNumber=0873400003923000613" TargetMode="External"/><Relationship Id="rId152" Type="http://schemas.openxmlformats.org/officeDocument/2006/relationships/hyperlink" Target="https://zakupki.gov.ru/epz/order/notice/ea20/view/common-info.html?regNumber=0873400003923000697" TargetMode="External"/><Relationship Id="rId173" Type="http://schemas.openxmlformats.org/officeDocument/2006/relationships/hyperlink" Target="https://zakupki.gov.ru/epz/order/notice/ea20/view/common-info.html?regNumber=0873400003923000723" TargetMode="External"/><Relationship Id="rId19" Type="http://schemas.openxmlformats.org/officeDocument/2006/relationships/hyperlink" Target="https://zakupki.gov.ru/epz/order/notice/ea20/view/common-info.html?regNumber=0873400003923000472" TargetMode="External"/><Relationship Id="rId14" Type="http://schemas.openxmlformats.org/officeDocument/2006/relationships/hyperlink" Target="https://zakupki.gov.ru/epz/order/notice/ea20/view/common-info.html?regNumber=08734000039230004560" TargetMode="External"/><Relationship Id="rId30" Type="http://schemas.openxmlformats.org/officeDocument/2006/relationships/hyperlink" Target="https://zakupki.gov.ru/epz/order/notice/ea20/view/common-info.html?regNumber=0873400003923000511" TargetMode="External"/><Relationship Id="rId35" Type="http://schemas.openxmlformats.org/officeDocument/2006/relationships/hyperlink" Target="https://zakupki.gov.ru/epz/order/notice/ea20/view/common-info.html?regNumber=0873400003923000519" TargetMode="External"/><Relationship Id="rId56" Type="http://schemas.openxmlformats.org/officeDocument/2006/relationships/hyperlink" Target="https://zakupki.gov.ru/epz/order/notice/ea20/view/common-info.html?regNumber=0873400003923000558" TargetMode="External"/><Relationship Id="rId77" Type="http://schemas.openxmlformats.org/officeDocument/2006/relationships/hyperlink" Target="https://zakupki.gov.ru/epz/order/notice/ea20/view/common-info.html?regNumber=0873400003923000593" TargetMode="External"/><Relationship Id="rId100" Type="http://schemas.openxmlformats.org/officeDocument/2006/relationships/hyperlink" Target="https://zakupki.gov.ru/epz/order/notice/ea20/view/common-info.html?regNumber=0873400003923000636" TargetMode="External"/><Relationship Id="rId105" Type="http://schemas.openxmlformats.org/officeDocument/2006/relationships/hyperlink" Target="https://zakupki.gov.ru/epz/order/notice/ea20/view/common-info.html?regNumber=0873400003923000639" TargetMode="External"/><Relationship Id="rId126" Type="http://schemas.openxmlformats.org/officeDocument/2006/relationships/hyperlink" Target="https://zakupki.gov.ru/epz/order/notice/ea20/view/common-info.html?regNumber=0873400003923000669" TargetMode="External"/><Relationship Id="rId147" Type="http://schemas.openxmlformats.org/officeDocument/2006/relationships/hyperlink" Target="https://zakupki.gov.ru/epz/order/notice/ea20/view/common-info.html?regNumber=0873400003923000692" TargetMode="External"/><Relationship Id="rId168" Type="http://schemas.openxmlformats.org/officeDocument/2006/relationships/hyperlink" Target="https://zakupki.gov.ru/epz/order/notice/ea20/view/common-info.html?regNumber=0873400003923000714" TargetMode="External"/><Relationship Id="rId8" Type="http://schemas.openxmlformats.org/officeDocument/2006/relationships/hyperlink" Target="https://zakupki.gov.ru/epz/order/notice/ea20/view/common-info.html?regNumber=0873400003923000446" TargetMode="External"/><Relationship Id="rId51" Type="http://schemas.openxmlformats.org/officeDocument/2006/relationships/hyperlink" Target="https://zakupki.gov.ru/epz/order/notice/ea20/view/common-info.html?regNumber=0873400003923000543" TargetMode="External"/><Relationship Id="rId72" Type="http://schemas.openxmlformats.org/officeDocument/2006/relationships/hyperlink" Target="https://zakupki.gov.ru/epz/order/notice/ea20/view/common-info.html?regNumber=0873400003923000590" TargetMode="External"/><Relationship Id="rId93" Type="http://schemas.openxmlformats.org/officeDocument/2006/relationships/hyperlink" Target="https://zakupki.gov.ru/epz/order/notice/ea20/view/common-info.html?regNumber=0873400003923000629" TargetMode="External"/><Relationship Id="rId98" Type="http://schemas.openxmlformats.org/officeDocument/2006/relationships/hyperlink" Target="https://zakupki.gov.ru/epz/order/notice/ea20/view/common-info.html?regNumber=0873400003923000634" TargetMode="External"/><Relationship Id="rId121" Type="http://schemas.openxmlformats.org/officeDocument/2006/relationships/hyperlink" Target="https://zakupki.gov.ru/epz/order/notice/ea20/view/common-info.html?regNumber=0873400003923000664" TargetMode="External"/><Relationship Id="rId142" Type="http://schemas.openxmlformats.org/officeDocument/2006/relationships/hyperlink" Target="https://zakupki.gov.ru/epz/order/notice/ea20/view/common-info.html?regNumber=0873400003923000687" TargetMode="External"/><Relationship Id="rId163" Type="http://schemas.openxmlformats.org/officeDocument/2006/relationships/hyperlink" Target="https://zakupki.gov.ru/epz/order/notice/ea20/view/common-info.html?regNumber=0873400003923000709" TargetMode="External"/><Relationship Id="rId184" Type="http://schemas.openxmlformats.org/officeDocument/2006/relationships/hyperlink" Target="https://zakupki.gov.ru/epz/order/notice/ea20/view/common-info.html?regNumber=0873400003923000734" TargetMode="External"/><Relationship Id="rId189" Type="http://schemas.openxmlformats.org/officeDocument/2006/relationships/hyperlink" Target="https://zakupki.gov.ru/epz/order/notice/ea20/view/common-info.html?regNumber=0873400003923000739" TargetMode="External"/><Relationship Id="rId3" Type="http://schemas.openxmlformats.org/officeDocument/2006/relationships/hyperlink" Target="https://zakupki.gov.ru/epz/order/notice/ea20/view/common-info.html?regNumber=0873400003923000230" TargetMode="External"/><Relationship Id="rId25" Type="http://schemas.openxmlformats.org/officeDocument/2006/relationships/hyperlink" Target="https://zakupki.gov.ru/epz/order/notice/ea20/view/common-info.html?regNumber=0873400003923000487" TargetMode="External"/><Relationship Id="rId46" Type="http://schemas.openxmlformats.org/officeDocument/2006/relationships/hyperlink" Target="https://zakupki.gov.ru/epz/order/notice/ea20/view/common-info.html?regNumber=0873400003923000538" TargetMode="External"/><Relationship Id="rId67" Type="http://schemas.openxmlformats.org/officeDocument/2006/relationships/hyperlink" Target="https://zakupki.gov.ru/epz/order/notice/ea20/view/common-info.html?regNumber=0873400003923000582" TargetMode="External"/><Relationship Id="rId116" Type="http://schemas.openxmlformats.org/officeDocument/2006/relationships/hyperlink" Target="https://zakupki.gov.ru/epz/order/notice/ea20/view/common-info.html?regNumber=0873400003923000652" TargetMode="External"/><Relationship Id="rId137" Type="http://schemas.openxmlformats.org/officeDocument/2006/relationships/hyperlink" Target="https://zakupki.gov.ru/epz/order/notice/ea20/view/common-info.html?regNumber=0873400003923000682" TargetMode="External"/><Relationship Id="rId158" Type="http://schemas.openxmlformats.org/officeDocument/2006/relationships/hyperlink" Target="https://zakupki.gov.ru/epz/order/notice/ea20/view/common-info.html?regNumber=0873400003923000703" TargetMode="External"/><Relationship Id="rId20" Type="http://schemas.openxmlformats.org/officeDocument/2006/relationships/hyperlink" Target="https://zakupki.gov.ru/epz/order/notice/ea20/view/common-info.html?regNumber=0873400003923000474" TargetMode="External"/><Relationship Id="rId41" Type="http://schemas.openxmlformats.org/officeDocument/2006/relationships/hyperlink" Target="https://zakupki.gov.ru/epz/order/notice/ea20/view/common-info.html?regNumber=0873400003923000529" TargetMode="External"/><Relationship Id="rId62" Type="http://schemas.openxmlformats.org/officeDocument/2006/relationships/hyperlink" Target="https://zakupki.gov.ru/epz/order/notice/ea20/view/common-info.html?regNumber=0873400003923000569" TargetMode="External"/><Relationship Id="rId83" Type="http://schemas.openxmlformats.org/officeDocument/2006/relationships/hyperlink" Target="https://zakupki.gov.ru/epz/order/notice/ea20/view/common-info.html?regNumber=0873400003923000614" TargetMode="External"/><Relationship Id="rId88" Type="http://schemas.openxmlformats.org/officeDocument/2006/relationships/hyperlink" Target="https://zakupki.gov.ru/epz/order/notice/ea20/view/common-info.html?regNumber=0873400003923000619" TargetMode="External"/><Relationship Id="rId111" Type="http://schemas.openxmlformats.org/officeDocument/2006/relationships/hyperlink" Target="https://zakupki.gov.ru/epz/order/notice/ea20/view/common-info.html?regNumber=0873400003923000674" TargetMode="External"/><Relationship Id="rId132" Type="http://schemas.openxmlformats.org/officeDocument/2006/relationships/hyperlink" Target="https://zakupki.gov.ru/epz/order/notice/ea20/view/common-info.html?regNumber=0873400003923000676" TargetMode="External"/><Relationship Id="rId153" Type="http://schemas.openxmlformats.org/officeDocument/2006/relationships/hyperlink" Target="https://zakupki.gov.ru/epz/order/notice/ea20/view/common-info.html?regNumber=0873400003923000698" TargetMode="External"/><Relationship Id="rId174" Type="http://schemas.openxmlformats.org/officeDocument/2006/relationships/hyperlink" Target="https://zakupki.gov.ru/epz/order/notice/ea20/view/common-info.html?regNumber=0873400003923000724" TargetMode="External"/><Relationship Id="rId179" Type="http://schemas.openxmlformats.org/officeDocument/2006/relationships/hyperlink" Target="https://zakupki.gov.ru/epz/order/notice/ea20/view/common-info.html?regNumber=0873400003923000729" TargetMode="External"/><Relationship Id="rId190" Type="http://schemas.openxmlformats.org/officeDocument/2006/relationships/hyperlink" Target="https://zakupki.gov.ru/epz/order/notice/ea20/view/common-info.html?regNumber=0873400003923000740" TargetMode="External"/><Relationship Id="rId15" Type="http://schemas.openxmlformats.org/officeDocument/2006/relationships/hyperlink" Target="https://zakupki.gov.ru/epz/order/notice/ea20/view/common-info.html?regNumber=0873400003923000463" TargetMode="External"/><Relationship Id="rId36" Type="http://schemas.openxmlformats.org/officeDocument/2006/relationships/hyperlink" Target="https://zakupki.gov.ru/epz/order/notice/ea20/view/common-info.html?regNumber=0873400003923000521" TargetMode="External"/><Relationship Id="rId57" Type="http://schemas.openxmlformats.org/officeDocument/2006/relationships/hyperlink" Target="https://zakupki.gov.ru/epz/order/notice/ea20/view/common-info.html?regNumber=0873400003923000556" TargetMode="External"/><Relationship Id="rId106" Type="http://schemas.openxmlformats.org/officeDocument/2006/relationships/hyperlink" Target="https://zakupki.gov.ru/epz/order/notice/ea20/view/common-info.html?regNumber=0873400003923000642" TargetMode="External"/><Relationship Id="rId127" Type="http://schemas.openxmlformats.org/officeDocument/2006/relationships/hyperlink" Target="https://zakupki.gov.ru/epz/order/notice/ea20/view/common-info.html?regNumber=0873400003923000670" TargetMode="External"/><Relationship Id="rId10" Type="http://schemas.openxmlformats.org/officeDocument/2006/relationships/hyperlink" Target="https://zakupki.gov.ru/epz/order/notice/ea20/view/common-info.html?regNumber=0873400003923000450" TargetMode="External"/><Relationship Id="rId31" Type="http://schemas.openxmlformats.org/officeDocument/2006/relationships/hyperlink" Target="https://zakupki.gov.ru/epz/order/notice/ea20/view/common-info.html?regNumber=0873400003923000512" TargetMode="External"/><Relationship Id="rId52" Type="http://schemas.openxmlformats.org/officeDocument/2006/relationships/hyperlink" Target="https://zakupki.gov.ru/epz/order/notice/ea20/view/common-info.html?regNumber=0873400003923000544" TargetMode="External"/><Relationship Id="rId73" Type="http://schemas.openxmlformats.org/officeDocument/2006/relationships/hyperlink" Target="https://zakupki.gov.ru/epz/order/notice/ea20/view/common-info.html?regNumber=0873400003923000592" TargetMode="External"/><Relationship Id="rId78" Type="http://schemas.openxmlformats.org/officeDocument/2006/relationships/hyperlink" Target="https://zakupki.gov.ru/epz/order/notice/ea20/view/common-info.html?regNumber=0873400003923000596" TargetMode="External"/><Relationship Id="rId94" Type="http://schemas.openxmlformats.org/officeDocument/2006/relationships/hyperlink" Target="https://zakupki.gov.ru/epz/order/notice/ea20/view/common-info.html?regNumber=0873400003923000630" TargetMode="External"/><Relationship Id="rId99" Type="http://schemas.openxmlformats.org/officeDocument/2006/relationships/hyperlink" Target="https://zakupki.gov.ru/epz/order/notice/ea20/view/common-info.html?regNumber=0873400003923000635" TargetMode="External"/><Relationship Id="rId101" Type="http://schemas.openxmlformats.org/officeDocument/2006/relationships/hyperlink" Target="https://zakupki.gov.ru/epz/order/notice/ea20/view/common-info.html?regNumber=0873400003923000637" TargetMode="External"/><Relationship Id="rId122" Type="http://schemas.openxmlformats.org/officeDocument/2006/relationships/hyperlink" Target="https://zakupki.gov.ru/epz/order/notice/ea20/view/common-info.html?regNumber=0873400003923000665" TargetMode="External"/><Relationship Id="rId143" Type="http://schemas.openxmlformats.org/officeDocument/2006/relationships/hyperlink" Target="https://zakupki.gov.ru/epz/order/notice/ea20/view/common-info.html?regNumber=0873400003923000688" TargetMode="External"/><Relationship Id="rId148" Type="http://schemas.openxmlformats.org/officeDocument/2006/relationships/hyperlink" Target="https://zakupki.gov.ru/epz/order/notice/ea20/view/common-info.html?regNumber=0873400003923000693" TargetMode="External"/><Relationship Id="rId164" Type="http://schemas.openxmlformats.org/officeDocument/2006/relationships/hyperlink" Target="https://zakupki.gov.ru/epz/order/notice/ea20/view/common-info.html?regNumber=0873400003923000710" TargetMode="External"/><Relationship Id="rId169" Type="http://schemas.openxmlformats.org/officeDocument/2006/relationships/hyperlink" Target="https://zakupki.gov.ru/epz/order/notice/ea20/view/common-info.html?regNumber=0873400003923000715" TargetMode="External"/><Relationship Id="rId185" Type="http://schemas.openxmlformats.org/officeDocument/2006/relationships/hyperlink" Target="https://zakupki.gov.ru/epz/order/notice/ea20/view/common-info.html?regNumber=0873400003923000735" TargetMode="External"/><Relationship Id="rId4" Type="http://schemas.openxmlformats.org/officeDocument/2006/relationships/hyperlink" Target="https://zakupki.gov.ru/epz/order/notice/ea20/view/common-info.html?regNumber=0873400003923000432" TargetMode="External"/><Relationship Id="rId9" Type="http://schemas.openxmlformats.org/officeDocument/2006/relationships/hyperlink" Target="https://zakupki.gov.ru/epz/order/notice/ea20/view/common-info.html?regNumber=0873400003923000447" TargetMode="External"/><Relationship Id="rId180" Type="http://schemas.openxmlformats.org/officeDocument/2006/relationships/hyperlink" Target="https://zakupki.gov.ru/epz/order/notice/ea20/view/common-info.html?regNumber=0873400003923000730" TargetMode="External"/><Relationship Id="rId26" Type="http://schemas.openxmlformats.org/officeDocument/2006/relationships/hyperlink" Target="https://zakupki.gov.ru/epz/order/notice/ea20/view/common-info.html?regNumber=0873400003923000490" TargetMode="External"/><Relationship Id="rId47" Type="http://schemas.openxmlformats.org/officeDocument/2006/relationships/hyperlink" Target="https://zakupki.gov.ru/epz/order/notice/ea20/view/common-info.html?regNumber=0873400003923000539" TargetMode="External"/><Relationship Id="rId68" Type="http://schemas.openxmlformats.org/officeDocument/2006/relationships/hyperlink" Target="https://zakupki.gov.ru/epz/order/notice/ea20/view/common-info.html?regNumber=0873400003923000583" TargetMode="External"/><Relationship Id="rId89" Type="http://schemas.openxmlformats.org/officeDocument/2006/relationships/hyperlink" Target="https://zakupki.gov.ru/epz/order/notice/ea20/view/common-info.html?regNumber=0873400003923000620" TargetMode="External"/><Relationship Id="rId112" Type="http://schemas.openxmlformats.org/officeDocument/2006/relationships/hyperlink" Target="https://zakupki.gov.ru/epz/order/notice/ea20/view/supplier-results.html?regNumber=0873400003923000571" TargetMode="External"/><Relationship Id="rId133" Type="http://schemas.openxmlformats.org/officeDocument/2006/relationships/hyperlink" Target="https://zakupki.gov.ru/epz/order/notice/ea20/view/common-info.html?regNumber=0873400003923000677" TargetMode="External"/><Relationship Id="rId154" Type="http://schemas.openxmlformats.org/officeDocument/2006/relationships/hyperlink" Target="https://zakupki.gov.ru/epz/order/notice/ea20/view/common-info.html?regNumber=0873400003923000699" TargetMode="External"/><Relationship Id="rId175" Type="http://schemas.openxmlformats.org/officeDocument/2006/relationships/hyperlink" Target="https://zakupki.gov.ru/epz/order/notice/ea20/view/common-info.html?regNumber=0873400003923000725" TargetMode="External"/><Relationship Id="rId16" Type="http://schemas.openxmlformats.org/officeDocument/2006/relationships/hyperlink" Target="https://zakupki.gov.ru/epz/order/notice/ea20/view/common-info.html?regNumber=0873400003923000467" TargetMode="External"/><Relationship Id="rId37" Type="http://schemas.openxmlformats.org/officeDocument/2006/relationships/hyperlink" Target="https://zakupki.gov.ru/epz/order/notice/ea20/view/common-info.html?regNumber=0873400003923000522" TargetMode="External"/><Relationship Id="rId58" Type="http://schemas.openxmlformats.org/officeDocument/2006/relationships/hyperlink" Target="https://zakupki.gov.ru/epz/order/notice/ea20/view/common-info.html?regNumber=0873400003923000559" TargetMode="External"/><Relationship Id="rId79" Type="http://schemas.openxmlformats.org/officeDocument/2006/relationships/hyperlink" Target="https://zakupki.gov.ru/epz/order/notice/ea20/view/common-info.html?regNumber=0873400003923000607" TargetMode="External"/><Relationship Id="rId102" Type="http://schemas.openxmlformats.org/officeDocument/2006/relationships/hyperlink" Target="https://zakupki.gov.ru/epz/order/notice/ea20/view/common-info.html?regNumber=0873400003923000638" TargetMode="External"/><Relationship Id="rId123" Type="http://schemas.openxmlformats.org/officeDocument/2006/relationships/hyperlink" Target="https://zakupki.gov.ru/epz/order/notice/ea20/view/common-info.html?regNumber=0873400003923000666" TargetMode="External"/><Relationship Id="rId144" Type="http://schemas.openxmlformats.org/officeDocument/2006/relationships/hyperlink" Target="https://zakupki.gov.ru/epz/order/notice/ea20/view/common-info.html?regNumber=0873400003923000689" TargetMode="External"/><Relationship Id="rId90" Type="http://schemas.openxmlformats.org/officeDocument/2006/relationships/hyperlink" Target="https://zakupki.gov.ru/epz/order/notice/ea20/view/common-info.html?regNumber=0873400003923000621" TargetMode="External"/><Relationship Id="rId165" Type="http://schemas.openxmlformats.org/officeDocument/2006/relationships/hyperlink" Target="https://zakupki.gov.ru/epz/order/notice/ea20/view/common-info.html?regNumber=0873400003923000711" TargetMode="External"/><Relationship Id="rId186" Type="http://schemas.openxmlformats.org/officeDocument/2006/relationships/hyperlink" Target="https://zakupki.gov.ru/epz/order/notice/ea20/view/common-info.html?regNumber=0873400003923000736" TargetMode="External"/><Relationship Id="rId27" Type="http://schemas.openxmlformats.org/officeDocument/2006/relationships/hyperlink" Target="https://zakupki.gov.ru/epz/order/notice/ea20/view/common-info.html?regNumber=0873400003923000492" TargetMode="External"/><Relationship Id="rId48" Type="http://schemas.openxmlformats.org/officeDocument/2006/relationships/hyperlink" Target="https://zakupki.gov.ru/epz/order/notice/ea20/view/common-info.html?regNumber=0873400003923000540" TargetMode="External"/><Relationship Id="rId69" Type="http://schemas.openxmlformats.org/officeDocument/2006/relationships/hyperlink" Target="https://zakupki.gov.ru/epz/order/notice/ea20/view/common-info.html?regNumber=0873400003923000585" TargetMode="External"/><Relationship Id="rId113" Type="http://schemas.openxmlformats.org/officeDocument/2006/relationships/hyperlink" Target="https://zakupki.gov.ru/epz/order/notice/ea20/view/common-info.html?regNumber=0873400003923000647" TargetMode="External"/><Relationship Id="rId134" Type="http://schemas.openxmlformats.org/officeDocument/2006/relationships/hyperlink" Target="https://zakupki.gov.ru/epz/order/notice/ea20/view/common-info.html?regNumber=0873400003923000678" TargetMode="External"/><Relationship Id="rId80" Type="http://schemas.openxmlformats.org/officeDocument/2006/relationships/hyperlink" Target="https://zakupki.gov.ru/epz/order/notice/ea20/view/common-info.html?regNumber=0873400003923000609" TargetMode="External"/><Relationship Id="rId155" Type="http://schemas.openxmlformats.org/officeDocument/2006/relationships/hyperlink" Target="https://zakupki.gov.ru/epz/order/notice/ea20/view/common-info.html?regNumber=0873400003923000700" TargetMode="External"/><Relationship Id="rId176" Type="http://schemas.openxmlformats.org/officeDocument/2006/relationships/hyperlink" Target="https://zakupki.gov.ru/epz/order/notice/ea20/view/common-info.html?regNumber=0873400003923000726" TargetMode="External"/><Relationship Id="rId17" Type="http://schemas.openxmlformats.org/officeDocument/2006/relationships/hyperlink" Target="https://zakupki.gov.ru/epz/order/notice/ea20/view/common-info.html?regNumber=0873400003923000468" TargetMode="External"/><Relationship Id="rId38" Type="http://schemas.openxmlformats.org/officeDocument/2006/relationships/hyperlink" Target="https://zakupki.gov.ru/epz/order/notice/ea20/view/common-info.html?regNumber=0873400003923000526" TargetMode="External"/><Relationship Id="rId59" Type="http://schemas.openxmlformats.org/officeDocument/2006/relationships/hyperlink" Target="https://zakupki.gov.ru/epz/order/notice/ea20/view/common-info.html?regNumber=0873400003923000560" TargetMode="External"/><Relationship Id="rId103" Type="http://schemas.openxmlformats.org/officeDocument/2006/relationships/hyperlink" Target="https://zakupki.gov.ru/epz/order/notice/ea20/view/common-info.html?regNumber=0873400003923000641" TargetMode="External"/><Relationship Id="rId124" Type="http://schemas.openxmlformats.org/officeDocument/2006/relationships/hyperlink" Target="https://zakupki.gov.ru/epz/order/notice/ea20/view/common-info.html?regNumber=0873400003923000667" TargetMode="External"/><Relationship Id="rId70" Type="http://schemas.openxmlformats.org/officeDocument/2006/relationships/hyperlink" Target="https://zakupki.gov.ru/epz/order/notice/ea20/view/common-info.html?regNumber=0873400003923000586" TargetMode="External"/><Relationship Id="rId91" Type="http://schemas.openxmlformats.org/officeDocument/2006/relationships/hyperlink" Target="https://zakupki.gov.ru/epz/order/notice/ea20/view/common-info.html?regNumber=0873400003923000627" TargetMode="External"/><Relationship Id="rId145" Type="http://schemas.openxmlformats.org/officeDocument/2006/relationships/hyperlink" Target="https://zakupki.gov.ru/epz/order/notice/ea20/view/common-info.html?regNumber=0873400003923000690" TargetMode="External"/><Relationship Id="rId166" Type="http://schemas.openxmlformats.org/officeDocument/2006/relationships/hyperlink" Target="https://zakupki.gov.ru/epz/order/notice/ea20/view/common-info.html?regNumber=0873400003923000712" TargetMode="External"/><Relationship Id="rId187" Type="http://schemas.openxmlformats.org/officeDocument/2006/relationships/hyperlink" Target="https://zakupki.gov.ru/epz/order/notice/ea20/view/common-info.html?regNumber=0873400003923000737" TargetMode="External"/><Relationship Id="rId1" Type="http://schemas.openxmlformats.org/officeDocument/2006/relationships/hyperlink" Target="https://zakupki.gov.ru/epz/order/notice/ea20/view/common-info.html?regNumber=0873400003922000293" TargetMode="External"/><Relationship Id="rId28" Type="http://schemas.openxmlformats.org/officeDocument/2006/relationships/hyperlink" Target="https://zakupki.gov.ru/epz/order/notice/ea20/view/common-info.html?regNumber=0873400003923000494" TargetMode="External"/><Relationship Id="rId49" Type="http://schemas.openxmlformats.org/officeDocument/2006/relationships/hyperlink" Target="https://zakupki.gov.ru/epz/order/notice/ea20/view/common-info.html?regNumber=0873400003923000541" TargetMode="External"/><Relationship Id="rId114" Type="http://schemas.openxmlformats.org/officeDocument/2006/relationships/hyperlink" Target="https://zakupki.gov.ru/epz/order/notice/ea20/view/common-info.html?regNumber=0873400003923000648" TargetMode="External"/><Relationship Id="rId60" Type="http://schemas.openxmlformats.org/officeDocument/2006/relationships/hyperlink" Target="https://zakupki.gov.ru/epz/order/notice/ea20/view/common-info.html?regNumber=0873400003923000563" TargetMode="External"/><Relationship Id="rId81" Type="http://schemas.openxmlformats.org/officeDocument/2006/relationships/hyperlink" Target="https://zakupki.gov.ru/epz/order/notice/ea20/view/common-info.html?regNumber=0873400003922000004" TargetMode="External"/><Relationship Id="rId135" Type="http://schemas.openxmlformats.org/officeDocument/2006/relationships/hyperlink" Target="https://zakupki.gov.ru/epz/order/notice/ea20/view/common-info.html?regNumber=0873400003923000679" TargetMode="External"/><Relationship Id="rId156" Type="http://schemas.openxmlformats.org/officeDocument/2006/relationships/hyperlink" Target="https://zakupki.gov.ru/epz/order/notice/ea20/view/common-info.html?regNumber=0873400003923000701" TargetMode="External"/><Relationship Id="rId177" Type="http://schemas.openxmlformats.org/officeDocument/2006/relationships/hyperlink" Target="https://zakupki.gov.ru/epz/order/notice/ea20/view/common-info.html?regNumber=0873400003923000727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zakupki.gov.ru/epz/order/notice/ea20/view/common-info.html?regNumber=0873400003923000571" TargetMode="External"/><Relationship Id="rId21" Type="http://schemas.openxmlformats.org/officeDocument/2006/relationships/hyperlink" Target="https://zakupki.gov.ru/epz/order/notice/ea20/view/common-info.html?regNumber=0873400003923000559" TargetMode="External"/><Relationship Id="rId42" Type="http://schemas.openxmlformats.org/officeDocument/2006/relationships/hyperlink" Target="https://zakupki.gov.ru/epz/order/notice/ea20/view/common-info.html?regNumber=0873400003923000620" TargetMode="External"/><Relationship Id="rId47" Type="http://schemas.openxmlformats.org/officeDocument/2006/relationships/hyperlink" Target="https://zakupki.gov.ru/epz/order/notice/ea20/view/common-info.html?regNumber=0873400003923000631" TargetMode="External"/><Relationship Id="rId63" Type="http://schemas.openxmlformats.org/officeDocument/2006/relationships/hyperlink" Target="https://zakupki.gov.ru/epz/order/notice/ea20/view/common-info.html?regNumber=0873400003923000652" TargetMode="External"/><Relationship Id="rId68" Type="http://schemas.openxmlformats.org/officeDocument/2006/relationships/hyperlink" Target="https://zakupki.gov.ru/epz/order/notice/ea20/view/common-info.html?regNumber=0873400003923000666" TargetMode="External"/><Relationship Id="rId84" Type="http://schemas.openxmlformats.org/officeDocument/2006/relationships/hyperlink" Target="https://zakupki.gov.ru/epz/order/notice/ea20/view/common-info.html?regNumber=0873400003923000686" TargetMode="External"/><Relationship Id="rId89" Type="http://schemas.openxmlformats.org/officeDocument/2006/relationships/hyperlink" Target="https://zakupki.gov.ru/epz/order/notice/ea20/view/common-info.html?regNumber=0873400003923000697" TargetMode="External"/><Relationship Id="rId16" Type="http://schemas.openxmlformats.org/officeDocument/2006/relationships/hyperlink" Target="https://zakupki.gov.ru/epz/order/notice/ea20/view/common-info.html?regNumber=0873400003923000544" TargetMode="External"/><Relationship Id="rId107" Type="http://schemas.openxmlformats.org/officeDocument/2006/relationships/hyperlink" Target="https://zakupki.gov.ru/epz/order/notice/ea20/view/common-info.html?regNumber=0873400003923000741" TargetMode="External"/><Relationship Id="rId11" Type="http://schemas.openxmlformats.org/officeDocument/2006/relationships/hyperlink" Target="https://zakupki.gov.ru/epz/order/notice/ea20/view/common-info.html?regNumber=0873400003923000539" TargetMode="External"/><Relationship Id="rId32" Type="http://schemas.openxmlformats.org/officeDocument/2006/relationships/hyperlink" Target="https://zakupki.gov.ru/epz/order/notice/ea20/view/common-info.html?regNumber=0873400003923000586" TargetMode="External"/><Relationship Id="rId37" Type="http://schemas.openxmlformats.org/officeDocument/2006/relationships/hyperlink" Target="https://zakupki.gov.ru/epz/order/notice/ea20/view/common-info.html?regNumber=0873400003923000615" TargetMode="External"/><Relationship Id="rId53" Type="http://schemas.openxmlformats.org/officeDocument/2006/relationships/hyperlink" Target="https://zakupki.gov.ru/epz/order/notice/ea20/view/common-info.html?regNumber=0873400003923000637" TargetMode="External"/><Relationship Id="rId58" Type="http://schemas.openxmlformats.org/officeDocument/2006/relationships/hyperlink" Target="https://zakupki.gov.ru/epz/order/notice/ea20/view/common-info.html?regNumber=0873400003923000642" TargetMode="External"/><Relationship Id="rId74" Type="http://schemas.openxmlformats.org/officeDocument/2006/relationships/hyperlink" Target="https://zakupki.gov.ru/epz/order/notice/ea20/view/common-info.html?regNumber=0873400003923000672" TargetMode="External"/><Relationship Id="rId79" Type="http://schemas.openxmlformats.org/officeDocument/2006/relationships/hyperlink" Target="https://zakupki.gov.ru/epz/order/notice/ea20/view/common-info.html?regNumber=0873400003923000679" TargetMode="External"/><Relationship Id="rId102" Type="http://schemas.openxmlformats.org/officeDocument/2006/relationships/hyperlink" Target="https://zakupki.gov.ru/epz/order/notice/ea20/view/common-info.html?regNumber=0873400003923000726" TargetMode="External"/><Relationship Id="rId5" Type="http://schemas.openxmlformats.org/officeDocument/2006/relationships/hyperlink" Target="https://zakupki.gov.ru/epz/order/notice/ea20/view/common-info.html?regNumber=0873400003922000368" TargetMode="External"/><Relationship Id="rId90" Type="http://schemas.openxmlformats.org/officeDocument/2006/relationships/hyperlink" Target="https://zakupki.gov.ru/epz/order/notice/ea20/view/common-info.html?regNumber=0873400003923000707" TargetMode="External"/><Relationship Id="rId95" Type="http://schemas.openxmlformats.org/officeDocument/2006/relationships/hyperlink" Target="https://zakupki.gov.ru/epz/order/notice/ea20/view/common-info.html?regNumber=0873400003923000715" TargetMode="External"/><Relationship Id="rId22" Type="http://schemas.openxmlformats.org/officeDocument/2006/relationships/hyperlink" Target="https://zakupki.gov.ru/epz/order/notice/ea20/view/common-info.html?regNumber=0873400003923000560" TargetMode="External"/><Relationship Id="rId27" Type="http://schemas.openxmlformats.org/officeDocument/2006/relationships/hyperlink" Target="https://zakupki.gov.ru/epz/order/notice/ea20/view/common-info.html?regNumber=0873400003923000572" TargetMode="External"/><Relationship Id="rId43" Type="http://schemas.openxmlformats.org/officeDocument/2006/relationships/hyperlink" Target="https://zakupki.gov.ru/epz/order/notice/ea20/view/common-info.html?regNumber=0873400003923000627" TargetMode="External"/><Relationship Id="rId48" Type="http://schemas.openxmlformats.org/officeDocument/2006/relationships/hyperlink" Target="https://zakupki.gov.ru/epz/order/notice/ea20/view/common-info.html?regNumber=0873400003923000632" TargetMode="External"/><Relationship Id="rId64" Type="http://schemas.openxmlformats.org/officeDocument/2006/relationships/hyperlink" Target="https://zakupki.gov.ru/epz/order/notice/ea20/view/common-info.html?regNumber=0873400003923000658" TargetMode="External"/><Relationship Id="rId69" Type="http://schemas.openxmlformats.org/officeDocument/2006/relationships/hyperlink" Target="https://zakupki.gov.ru/epz/order/notice/ea20/view/common-info.html?regNumber=0873400003923000674" TargetMode="External"/><Relationship Id="rId80" Type="http://schemas.openxmlformats.org/officeDocument/2006/relationships/hyperlink" Target="https://zakupki.gov.ru/epz/order/notice/ea20/view/common-info.html?regNumber=0873400003923000681" TargetMode="External"/><Relationship Id="rId85" Type="http://schemas.openxmlformats.org/officeDocument/2006/relationships/hyperlink" Target="https://zakupki.gov.ru/epz/order/notice/ea20/view/common-info.html?regNumber=0873400003923000687" TargetMode="External"/><Relationship Id="rId12" Type="http://schemas.openxmlformats.org/officeDocument/2006/relationships/hyperlink" Target="https://zakupki.gov.ru/epz/order/notice/ea20/view/common-info.html?regNumber=0873400003923000540" TargetMode="External"/><Relationship Id="rId17" Type="http://schemas.openxmlformats.org/officeDocument/2006/relationships/hyperlink" Target="https://zakupki.gov.ru/epz/order/notice/ea20/view/common-info.html?regNumber=0873400003923000555" TargetMode="External"/><Relationship Id="rId33" Type="http://schemas.openxmlformats.org/officeDocument/2006/relationships/hyperlink" Target="https://zakupki.gov.ru/epz/order/notice/ea20/view/common-info.html?regNumber=0873400003923000587" TargetMode="External"/><Relationship Id="rId38" Type="http://schemas.openxmlformats.org/officeDocument/2006/relationships/hyperlink" Target="https://zakupki.gov.ru/epz/order/notice/ea20/view/common-info.html?regNumber=0873400003923000616" TargetMode="External"/><Relationship Id="rId59" Type="http://schemas.openxmlformats.org/officeDocument/2006/relationships/hyperlink" Target="https://zakupki.gov.ru/epz/order/notice/ea20/view/common-info.html?regNumber=0873400003923000643" TargetMode="External"/><Relationship Id="rId103" Type="http://schemas.openxmlformats.org/officeDocument/2006/relationships/hyperlink" Target="https://zakupki.gov.ru/epz/order/notice/ea20/view/common-info.html?regNumber=0873400003923000728" TargetMode="External"/><Relationship Id="rId20" Type="http://schemas.openxmlformats.org/officeDocument/2006/relationships/hyperlink" Target="https://zakupki.gov.ru/epz/order/notice/ea20/view/common-info.html?regNumber=0873400003923000556" TargetMode="External"/><Relationship Id="rId41" Type="http://schemas.openxmlformats.org/officeDocument/2006/relationships/hyperlink" Target="https://zakupki.gov.ru/epz/order/notice/ea20/view/common-info.html?regNumber=0873400003923000619" TargetMode="External"/><Relationship Id="rId54" Type="http://schemas.openxmlformats.org/officeDocument/2006/relationships/hyperlink" Target="https://zakupki.gov.ru/epz/order/notice/ea20/view/common-info.html?regNumber=0873400003923000638" TargetMode="External"/><Relationship Id="rId62" Type="http://schemas.openxmlformats.org/officeDocument/2006/relationships/hyperlink" Target="https://zakupki.gov.ru/epz/order/notice/ea20/view/common-info.html?regNumber=0873400003923000648" TargetMode="External"/><Relationship Id="rId70" Type="http://schemas.openxmlformats.org/officeDocument/2006/relationships/hyperlink" Target="https://zakupki.gov.ru/epz/order/notice/ea20/view/common-info.html?regNumber=0873400003923000668" TargetMode="External"/><Relationship Id="rId75" Type="http://schemas.openxmlformats.org/officeDocument/2006/relationships/hyperlink" Target="https://zakupki.gov.ru/epz/order/notice/ea20/view/common-info.html?regNumber=0873400003923000673" TargetMode="External"/><Relationship Id="rId83" Type="http://schemas.openxmlformats.org/officeDocument/2006/relationships/hyperlink" Target="https://zakupki.gov.ru/epz/order/notice/ea20/view/common-info.html?regNumber=0873400003923000684" TargetMode="External"/><Relationship Id="rId88" Type="http://schemas.openxmlformats.org/officeDocument/2006/relationships/hyperlink" Target="https://zakupki.gov.ru/epz/order/notice/ea20/view/common-info.html?regNumber=0873400003923000696" TargetMode="External"/><Relationship Id="rId91" Type="http://schemas.openxmlformats.org/officeDocument/2006/relationships/hyperlink" Target="https://zakupki.gov.ru/epz/order/notice/ea20/view/common-info.html?regNumber=0873400003923000708" TargetMode="External"/><Relationship Id="rId96" Type="http://schemas.openxmlformats.org/officeDocument/2006/relationships/hyperlink" Target="https://zakupki.gov.ru/epz/order/notice/ea20/view/common-info.html?regNumber=0873400003923000717" TargetMode="External"/><Relationship Id="rId1" Type="http://schemas.openxmlformats.org/officeDocument/2006/relationships/hyperlink" Target="https://zakupki.gov.ru/epz/order/notice/ea20/view/common-info.html?regNumber=0873400003922000293" TargetMode="External"/><Relationship Id="rId6" Type="http://schemas.openxmlformats.org/officeDocument/2006/relationships/hyperlink" Target="https://zakupki.gov.ru/epz/order/notice/ea20/view/common-info.html?regNumber=0873400003922000004" TargetMode="External"/><Relationship Id="rId15" Type="http://schemas.openxmlformats.org/officeDocument/2006/relationships/hyperlink" Target="https://zakupki.gov.ru/epz/order/notice/ea20/view/common-info.html?regNumber=0873400003923000543" TargetMode="External"/><Relationship Id="rId23" Type="http://schemas.openxmlformats.org/officeDocument/2006/relationships/hyperlink" Target="https://zakupki.gov.ru/epz/order/notice/ea20/view/common-info.html?regNumber=0873400003923000563" TargetMode="External"/><Relationship Id="rId28" Type="http://schemas.openxmlformats.org/officeDocument/2006/relationships/hyperlink" Target="https://zakupki.gov.ru/epz/order/notice/ea20/view/common-info.html?regNumber=0873400003923000573" TargetMode="External"/><Relationship Id="rId36" Type="http://schemas.openxmlformats.org/officeDocument/2006/relationships/hyperlink" Target="https://zakupki.gov.ru/epz/order/notice/ea20/view/common-info.html?regNumber=0873400003923000613" TargetMode="External"/><Relationship Id="rId49" Type="http://schemas.openxmlformats.org/officeDocument/2006/relationships/hyperlink" Target="https://zakupki.gov.ru/epz/order/notice/ea20/view/common-info.html?regNumber=0873400003923000633" TargetMode="External"/><Relationship Id="rId57" Type="http://schemas.openxmlformats.org/officeDocument/2006/relationships/hyperlink" Target="https://zakupki.gov.ru/epz/order/notice/ea20/view/common-info.html?regNumber=0873400003923000639" TargetMode="External"/><Relationship Id="rId106" Type="http://schemas.openxmlformats.org/officeDocument/2006/relationships/hyperlink" Target="https://zakupki.gov.ru/epz/order/notice/ea20/view/common-info.html?regNumber=0873400003923000731" TargetMode="External"/><Relationship Id="rId10" Type="http://schemas.openxmlformats.org/officeDocument/2006/relationships/hyperlink" Target="https://zakupki.gov.ru/epz/order/notice/ea20/view/common-info.html?regNumber=0873400003923000538" TargetMode="External"/><Relationship Id="rId31" Type="http://schemas.openxmlformats.org/officeDocument/2006/relationships/hyperlink" Target="https://zakupki.gov.ru/epz/order/notice/ea20/view/common-info.html?regNumber=0873400003923000585" TargetMode="External"/><Relationship Id="rId44" Type="http://schemas.openxmlformats.org/officeDocument/2006/relationships/hyperlink" Target="https://zakupki.gov.ru/epz/order/notice/ea20/view/common-info.html?regNumber=0873400003923000628" TargetMode="External"/><Relationship Id="rId52" Type="http://schemas.openxmlformats.org/officeDocument/2006/relationships/hyperlink" Target="https://zakupki.gov.ru/epz/order/notice/ea20/view/common-info.html?regNumber=0873400003923000636" TargetMode="External"/><Relationship Id="rId60" Type="http://schemas.openxmlformats.org/officeDocument/2006/relationships/hyperlink" Target="https://zakupki.gov.ru/epz/order/notice/ea20/view/common-info.html?regNumber=0873400003923000644" TargetMode="External"/><Relationship Id="rId65" Type="http://schemas.openxmlformats.org/officeDocument/2006/relationships/hyperlink" Target="https://zakupki.gov.ru/epz/order/notice/ea20/view/common-info.html?regNumber=0873400003923000663" TargetMode="External"/><Relationship Id="rId73" Type="http://schemas.openxmlformats.org/officeDocument/2006/relationships/hyperlink" Target="https://zakupki.gov.ru/epz/order/notice/ea20/view/common-info.html?regNumber=0873400003923000671" TargetMode="External"/><Relationship Id="rId78" Type="http://schemas.openxmlformats.org/officeDocument/2006/relationships/hyperlink" Target="https://zakupki.gov.ru/epz/order/notice/ea20/view/common-info.html?regNumber=0873400003923000677" TargetMode="External"/><Relationship Id="rId81" Type="http://schemas.openxmlformats.org/officeDocument/2006/relationships/hyperlink" Target="https://zakupki.gov.ru/epz/order/notice/ea20/view/common-info.html?regNumber=0873400003923000682" TargetMode="External"/><Relationship Id="rId86" Type="http://schemas.openxmlformats.org/officeDocument/2006/relationships/hyperlink" Target="https://zakupki.gov.ru/epz/order/notice/ea20/view/common-info.html?regNumber=0873400003923000688" TargetMode="External"/><Relationship Id="rId94" Type="http://schemas.openxmlformats.org/officeDocument/2006/relationships/hyperlink" Target="https://zakupki.gov.ru/epz/order/notice/ea20/view/common-info.html?regNumber=0873400003923000714" TargetMode="External"/><Relationship Id="rId99" Type="http://schemas.openxmlformats.org/officeDocument/2006/relationships/hyperlink" Target="https://zakupki.gov.ru/epz/order/notice/ea20/view/common-info.html?regNumber=0873400003923000723" TargetMode="External"/><Relationship Id="rId101" Type="http://schemas.openxmlformats.org/officeDocument/2006/relationships/hyperlink" Target="https://zakupki.gov.ru/epz/order/notice/ea20/view/common-info.html?regNumber=0873400003923000725" TargetMode="External"/><Relationship Id="rId4" Type="http://schemas.openxmlformats.org/officeDocument/2006/relationships/hyperlink" Target="https://zakupki.gov.ru/epz/order/notice/ea20/view/common-info.html?regNumber=0873400003922000002" TargetMode="External"/><Relationship Id="rId9" Type="http://schemas.openxmlformats.org/officeDocument/2006/relationships/hyperlink" Target="https://zakupki.gov.ru/epz/order/notice/ea20/view/common-info.html?regNumber=0873400003923000537" TargetMode="External"/><Relationship Id="rId13" Type="http://schemas.openxmlformats.org/officeDocument/2006/relationships/hyperlink" Target="https://zakupki.gov.ru/epz/order/notice/ea20/view/common-info.html?regNumber=0873400003923000541" TargetMode="External"/><Relationship Id="rId18" Type="http://schemas.openxmlformats.org/officeDocument/2006/relationships/hyperlink" Target="https://zakupki.gov.ru/epz/order/notice/ea20/view/event-journal.html?regNumber=0873400003923000557" TargetMode="External"/><Relationship Id="rId39" Type="http://schemas.openxmlformats.org/officeDocument/2006/relationships/hyperlink" Target="https://zakupki.gov.ru/epz/order/notice/ea20/view/common-info.html?regNumber=0873400003923000617" TargetMode="External"/><Relationship Id="rId34" Type="http://schemas.openxmlformats.org/officeDocument/2006/relationships/hyperlink" Target="https://zakupki.gov.ru/epz/order/notice/ea20/view/common-info.html?regNumber=0873400003923000593" TargetMode="External"/><Relationship Id="rId50" Type="http://schemas.openxmlformats.org/officeDocument/2006/relationships/hyperlink" Target="https://zakupki.gov.ru/epz/order/notice/ea20/view/common-info.html?regNumber=0873400003923000634" TargetMode="External"/><Relationship Id="rId55" Type="http://schemas.openxmlformats.org/officeDocument/2006/relationships/hyperlink" Target="https://zakupki.gov.ru/epz/order/notice/ea20/view/common-info.html?regNumber=0873400003923000641" TargetMode="External"/><Relationship Id="rId76" Type="http://schemas.openxmlformats.org/officeDocument/2006/relationships/hyperlink" Target="https://zakupki.gov.ru/epz/order/notice/ea20/view/common-info.html?regNumber=0873400003923000675" TargetMode="External"/><Relationship Id="rId97" Type="http://schemas.openxmlformats.org/officeDocument/2006/relationships/hyperlink" Target="https://zakupki.gov.ru/epz/order/notice/ea20/view/common-info.html?regNumber=0873400003923000721" TargetMode="External"/><Relationship Id="rId104" Type="http://schemas.openxmlformats.org/officeDocument/2006/relationships/hyperlink" Target="https://zakupki.gov.ru/epz/order/notice/ea20/view/common-info.html?regNumber=0873400003923000729" TargetMode="External"/><Relationship Id="rId7" Type="http://schemas.openxmlformats.org/officeDocument/2006/relationships/hyperlink" Target="https://zakupki.gov.ru/epz/order/notice/ea20/view/supplier-results.html?regNumber=0873400003923000571" TargetMode="External"/><Relationship Id="rId71" Type="http://schemas.openxmlformats.org/officeDocument/2006/relationships/hyperlink" Target="https://zakupki.gov.ru/epz/order/notice/ea20/view/common-info.html?regNumber=0873400003923000669" TargetMode="External"/><Relationship Id="rId92" Type="http://schemas.openxmlformats.org/officeDocument/2006/relationships/hyperlink" Target="https://zakupki.gov.ru/epz/order/notice/ea20/view/common-info.html?regNumber=0873400003923000709" TargetMode="External"/><Relationship Id="rId2" Type="http://schemas.openxmlformats.org/officeDocument/2006/relationships/hyperlink" Target="https://zakupki.gov.ru/epz/order/notice/ea20/view/common-info.html?regNumber=0873400003922000321" TargetMode="External"/><Relationship Id="rId29" Type="http://schemas.openxmlformats.org/officeDocument/2006/relationships/hyperlink" Target="https://zakupki.gov.ru/epz/order/notice/ea20/view/common-info.html?regNumber=0873400003923000582" TargetMode="External"/><Relationship Id="rId24" Type="http://schemas.openxmlformats.org/officeDocument/2006/relationships/hyperlink" Target="https://zakupki.gov.ru/epz/order/notice/ea20/view/common-info.html?regNumber=0873400003923000570" TargetMode="External"/><Relationship Id="rId40" Type="http://schemas.openxmlformats.org/officeDocument/2006/relationships/hyperlink" Target="https://zakupki.gov.ru/epz/order/notice/ea20/view/common-info.html?regNumber=0873400003923000618" TargetMode="External"/><Relationship Id="rId45" Type="http://schemas.openxmlformats.org/officeDocument/2006/relationships/hyperlink" Target="https://zakupki.gov.ru/epz/order/notice/ea20/view/common-info.html?regNumber=0873400003923000629" TargetMode="External"/><Relationship Id="rId66" Type="http://schemas.openxmlformats.org/officeDocument/2006/relationships/hyperlink" Target="https://zakupki.gov.ru/epz/order/notice/ea20/view/common-info.html?regNumber=0873400003923000664" TargetMode="External"/><Relationship Id="rId87" Type="http://schemas.openxmlformats.org/officeDocument/2006/relationships/hyperlink" Target="https://zakupki.gov.ru/epz/order/notice/ea20/view/common-info.html?regNumber=0873400003923000689" TargetMode="External"/><Relationship Id="rId61" Type="http://schemas.openxmlformats.org/officeDocument/2006/relationships/hyperlink" Target="https://zakupki.gov.ru/epz/order/notice/ea20/view/common-info.html?regNumber=0873400003923000645" TargetMode="External"/><Relationship Id="rId82" Type="http://schemas.openxmlformats.org/officeDocument/2006/relationships/hyperlink" Target="https://zakupki.gov.ru/epz/order/notice/ea20/view/common-info.html?regNumber=0873400003923000683" TargetMode="External"/><Relationship Id="rId19" Type="http://schemas.openxmlformats.org/officeDocument/2006/relationships/hyperlink" Target="https://zakupki.gov.ru/epz/order/notice/ea20/view/common-info.html?regNumber=0873400003923000558" TargetMode="External"/><Relationship Id="rId14" Type="http://schemas.openxmlformats.org/officeDocument/2006/relationships/hyperlink" Target="https://zakupki.gov.ru/epz/order/notice/ea20/view/common-info.html?regNumber=0873400003923000542" TargetMode="External"/><Relationship Id="rId30" Type="http://schemas.openxmlformats.org/officeDocument/2006/relationships/hyperlink" Target="https://zakupki.gov.ru/epz/order/notice/ea20/view/common-info.html?regNumber=0873400003923000583" TargetMode="External"/><Relationship Id="rId35" Type="http://schemas.openxmlformats.org/officeDocument/2006/relationships/hyperlink" Target="https://zakupki.gov.ru/epz/order/notice/ea20/view/common-info.html?regNumber=0873400003923000596" TargetMode="External"/><Relationship Id="rId56" Type="http://schemas.openxmlformats.org/officeDocument/2006/relationships/hyperlink" Target="https://zakupki.gov.ru/epz/order/notice/ea20/view/common-info.html?regNumber=0873400003923000640" TargetMode="External"/><Relationship Id="rId77" Type="http://schemas.openxmlformats.org/officeDocument/2006/relationships/hyperlink" Target="https://zakupki.gov.ru/epz/order/notice/ea20/view/common-info.html?regNumber=0873400003923000676" TargetMode="External"/><Relationship Id="rId100" Type="http://schemas.openxmlformats.org/officeDocument/2006/relationships/hyperlink" Target="https://zakupki.gov.ru/epz/order/notice/ea20/view/common-info.html?regNumber=0873400003923000724" TargetMode="External"/><Relationship Id="rId105" Type="http://schemas.openxmlformats.org/officeDocument/2006/relationships/hyperlink" Target="https://zakupki.gov.ru/epz/order/notice/ea20/view/common-info.html?regNumber=0873400003923000730" TargetMode="External"/><Relationship Id="rId8" Type="http://schemas.openxmlformats.org/officeDocument/2006/relationships/hyperlink" Target="https://zakupki.gov.ru/epz/order/notice/ea20/view/common-info.html?regNumber=0873400003923000536" TargetMode="External"/><Relationship Id="rId51" Type="http://schemas.openxmlformats.org/officeDocument/2006/relationships/hyperlink" Target="https://zakupki.gov.ru/epz/order/notice/ea20/view/common-info.html?regNumber=0873400003923000635" TargetMode="External"/><Relationship Id="rId72" Type="http://schemas.openxmlformats.org/officeDocument/2006/relationships/hyperlink" Target="https://zakupki.gov.ru/epz/order/notice/ea20/view/common-info.html?regNumber=0873400003923000670" TargetMode="External"/><Relationship Id="rId93" Type="http://schemas.openxmlformats.org/officeDocument/2006/relationships/hyperlink" Target="https://zakupki.gov.ru/epz/order/notice/ea20/view/common-info.html?regNumber=0873400003923000710" TargetMode="External"/><Relationship Id="rId98" Type="http://schemas.openxmlformats.org/officeDocument/2006/relationships/hyperlink" Target="https://zakupki.gov.ru/epz/order/notice/ea20/view/common-info.html?regNumber=0873400003923000722" TargetMode="External"/><Relationship Id="rId3" Type="http://schemas.openxmlformats.org/officeDocument/2006/relationships/hyperlink" Target="https://zakupki.gov.ru/epz/order/notice/ea20/view/common-info.html?regNumber=0873400003922000003" TargetMode="External"/><Relationship Id="rId25" Type="http://schemas.openxmlformats.org/officeDocument/2006/relationships/hyperlink" Target="https://zakupki.gov.ru/epz/order/notice/ea20/view/common-info.html?regNumber=0873400003923000569" TargetMode="External"/><Relationship Id="rId46" Type="http://schemas.openxmlformats.org/officeDocument/2006/relationships/hyperlink" Target="https://zakupki.gov.ru/epz/order/notice/ea20/view/common-info.html?regNumber=0873400003923000630" TargetMode="External"/><Relationship Id="rId67" Type="http://schemas.openxmlformats.org/officeDocument/2006/relationships/hyperlink" Target="https://zakupki.gov.ru/epz/order/notice/ea20/view/common-info.html?regNumber=0873400003923000665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zakupki.gov.ru/epz/order/notice/ea20/view/common-info.html?regNumber=0873400003923000646" TargetMode="External"/><Relationship Id="rId13" Type="http://schemas.openxmlformats.org/officeDocument/2006/relationships/hyperlink" Target="https://zakupki.gov.ru/epz/order/notice/ea20/view/common-info.html?regNumber=0873400003923000691" TargetMode="External"/><Relationship Id="rId18" Type="http://schemas.openxmlformats.org/officeDocument/2006/relationships/hyperlink" Target="https://zakupki.gov.ru/epz/order/notice/ea20/view/common-info.html?regNumber=0873400003923000699" TargetMode="External"/><Relationship Id="rId3" Type="http://schemas.openxmlformats.org/officeDocument/2006/relationships/hyperlink" Target="https://zakupki.gov.ru/epz/order/notice/ea20/view/common-info.html?regNumber=0873400003923000490" TargetMode="External"/><Relationship Id="rId21" Type="http://schemas.openxmlformats.org/officeDocument/2006/relationships/hyperlink" Target="https://zakupki.gov.ru/epz/order/notice/ea20/view/common-info.html?regNumber=0873400003923000713" TargetMode="External"/><Relationship Id="rId7" Type="http://schemas.openxmlformats.org/officeDocument/2006/relationships/hyperlink" Target="https://zakupki.gov.ru/epz/order/notice/ea20/view/common-info.html?regNumber=0873400003923000614" TargetMode="External"/><Relationship Id="rId12" Type="http://schemas.openxmlformats.org/officeDocument/2006/relationships/hyperlink" Target="https://zakupki.gov.ru/epz/order/notice/ea20/view/common-info.html?regNumber=0873400003923000690" TargetMode="External"/><Relationship Id="rId17" Type="http://schemas.openxmlformats.org/officeDocument/2006/relationships/hyperlink" Target="https://zakupki.gov.ru/epz/order/notice/ea20/view/common-info.html?regNumber=0873400003923000698" TargetMode="External"/><Relationship Id="rId2" Type="http://schemas.openxmlformats.org/officeDocument/2006/relationships/hyperlink" Target="https://zakupki.gov.ru/epz/order/notice/ea20/view/common-info.html?regNumber=0873400003923000475" TargetMode="External"/><Relationship Id="rId16" Type="http://schemas.openxmlformats.org/officeDocument/2006/relationships/hyperlink" Target="https://zakupki.gov.ru/epz/order/notice/ea20/view/common-info.html?regNumber=0873400003923000695" TargetMode="External"/><Relationship Id="rId20" Type="http://schemas.openxmlformats.org/officeDocument/2006/relationships/hyperlink" Target="https://zakupki.gov.ru/epz/order/notice/ea20/view/common-info.html?regNumber=0873400003923000712" TargetMode="External"/><Relationship Id="rId1" Type="http://schemas.openxmlformats.org/officeDocument/2006/relationships/hyperlink" Target="https://zakupki.gov.ru/epz/order/notice/ea20/view/common-info.html?regNumber=0873400003923000470" TargetMode="External"/><Relationship Id="rId6" Type="http://schemas.openxmlformats.org/officeDocument/2006/relationships/hyperlink" Target="https://zakupki.gov.ru/epz/order/notice/ea20/view/common-info.html?regNumber=0873400003923000609" TargetMode="External"/><Relationship Id="rId11" Type="http://schemas.openxmlformats.org/officeDocument/2006/relationships/hyperlink" Target="https://zakupki.gov.ru/epz/order/notice/ea20/view/common-info.html?regNumber=0873400003923000657" TargetMode="External"/><Relationship Id="rId5" Type="http://schemas.openxmlformats.org/officeDocument/2006/relationships/hyperlink" Target="https://zakupki.gov.ru/epz/order/notice/ea20/view/common-info.html?regNumber=0873400003923000607" TargetMode="External"/><Relationship Id="rId15" Type="http://schemas.openxmlformats.org/officeDocument/2006/relationships/hyperlink" Target="https://zakupki.gov.ru/epz/order/notice/ea20/view/common-info.html?regNumber=0873400003923000693" TargetMode="External"/><Relationship Id="rId10" Type="http://schemas.openxmlformats.org/officeDocument/2006/relationships/hyperlink" Target="https://zakupki.gov.ru/epz/order/notice/ea20/view/common-info.html?regNumber=0873400003923000656" TargetMode="External"/><Relationship Id="rId19" Type="http://schemas.openxmlformats.org/officeDocument/2006/relationships/hyperlink" Target="https://zakupki.gov.ru/epz/order/notice/ea20/view/common-info.html?regNumber=0873400003923000711" TargetMode="External"/><Relationship Id="rId4" Type="http://schemas.openxmlformats.org/officeDocument/2006/relationships/hyperlink" Target="https://zakupki.gov.ru/epz/order/notice/ea20/view/common-info.html?regNumber=0873400003923000499" TargetMode="External"/><Relationship Id="rId9" Type="http://schemas.openxmlformats.org/officeDocument/2006/relationships/hyperlink" Target="https://zakupki.gov.ru/epz/order/notice/ea20/view/common-info.html?regNumber=0873400003923000647" TargetMode="External"/><Relationship Id="rId14" Type="http://schemas.openxmlformats.org/officeDocument/2006/relationships/hyperlink" Target="https://zakupki.gov.ru/epz/order/notice/ea20/view/common-info.html?regNumber=0873400003923000692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zakupki.gov.ru/epz/order/notice/ea20/view/common-info.html?regNumber=0873400003923000514" TargetMode="External"/><Relationship Id="rId1" Type="http://schemas.openxmlformats.org/officeDocument/2006/relationships/hyperlink" Target="https://zakupki.gov.ru/epz/order/notice/ea20/view/common-info.html?regNumber=0873400003923000492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zakupki.gov.ru/epz/order/notice/ea20/view/common-info.html?regNumber=0873400003923000737" TargetMode="External"/><Relationship Id="rId3" Type="http://schemas.openxmlformats.org/officeDocument/2006/relationships/hyperlink" Target="https://zakupki.gov.ru/epz/order/notice/ea20/view/common-info.html?regNumber=0873400003923000732" TargetMode="External"/><Relationship Id="rId7" Type="http://schemas.openxmlformats.org/officeDocument/2006/relationships/hyperlink" Target="https://zakupki.gov.ru/epz/order/notice/ea20/view/common-info.html?regNumber=0873400003923000736" TargetMode="External"/><Relationship Id="rId2" Type="http://schemas.openxmlformats.org/officeDocument/2006/relationships/hyperlink" Target="https://zakupki.gov.ru/epz/order/notice/ea20/view/common-info.html?regNumber=0873400003923000727" TargetMode="External"/><Relationship Id="rId1" Type="http://schemas.openxmlformats.org/officeDocument/2006/relationships/hyperlink" Target="https://zakupki.gov.ru/epz/order/notice/ea20/view/common-info.html?regNumber=0873400003923000230" TargetMode="External"/><Relationship Id="rId6" Type="http://schemas.openxmlformats.org/officeDocument/2006/relationships/hyperlink" Target="https://zakupki.gov.ru/epz/order/notice/ea20/view/common-info.html?regNumber=0873400003923000735" TargetMode="External"/><Relationship Id="rId11" Type="http://schemas.openxmlformats.org/officeDocument/2006/relationships/hyperlink" Target="https://zakupki.gov.ru/epz/order/notice/ea20/view/common-info.html?regNumber=0873400003923000740" TargetMode="External"/><Relationship Id="rId5" Type="http://schemas.openxmlformats.org/officeDocument/2006/relationships/hyperlink" Target="https://zakupki.gov.ru/epz/order/notice/ea20/view/common-info.html?regNumber=0873400003923000734" TargetMode="External"/><Relationship Id="rId10" Type="http://schemas.openxmlformats.org/officeDocument/2006/relationships/hyperlink" Target="https://zakupki.gov.ru/epz/order/notice/ea20/view/common-info.html?regNumber=0873400003923000739" TargetMode="External"/><Relationship Id="rId4" Type="http://schemas.openxmlformats.org/officeDocument/2006/relationships/hyperlink" Target="https://zakupki.gov.ru/epz/order/notice/ea20/view/common-info.html?regNumber=0873400003923000733" TargetMode="External"/><Relationship Id="rId9" Type="http://schemas.openxmlformats.org/officeDocument/2006/relationships/hyperlink" Target="https://zakupki.gov.ru/epz/order/notice/ea20/view/common-info.html?regNumber=0873400003923000738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zakupki.gov.ru/epz/order/notice/ea20/view/common-info.html?regNumber=0873400003923000467" TargetMode="External"/><Relationship Id="rId18" Type="http://schemas.openxmlformats.org/officeDocument/2006/relationships/hyperlink" Target="https://zakupki.gov.ru/epz/order/notice/ea20/view/common-info.html?regNumber=0873400003923000485" TargetMode="External"/><Relationship Id="rId26" Type="http://schemas.openxmlformats.org/officeDocument/2006/relationships/hyperlink" Target="https://zakupki.gov.ru/epz/order/notice/ea20/view/common-info.html?regNumber=0873400003923000519" TargetMode="External"/><Relationship Id="rId39" Type="http://schemas.openxmlformats.org/officeDocument/2006/relationships/hyperlink" Target="https://zakupki.gov.ru/epz/order/notice/ea20/view/common-info.html?regNumber=0873400003923000621" TargetMode="External"/><Relationship Id="rId21" Type="http://schemas.openxmlformats.org/officeDocument/2006/relationships/hyperlink" Target="https://zakupki.gov.ru/epz/order/notice/ea20/view/common-info.html?regNumber=0873400003923000494" TargetMode="External"/><Relationship Id="rId34" Type="http://schemas.openxmlformats.org/officeDocument/2006/relationships/hyperlink" Target="https://zakupki.gov.ru/epz/order/notice/ea20/view/common-info.html?regNumber=0873400003923000534" TargetMode="External"/><Relationship Id="rId42" Type="http://schemas.openxmlformats.org/officeDocument/2006/relationships/hyperlink" Target="https://zakupki.gov.ru/epz/order/notice/ea20/view/common-info.html?regNumber=0873400003923000678" TargetMode="External"/><Relationship Id="rId47" Type="http://schemas.openxmlformats.org/officeDocument/2006/relationships/hyperlink" Target="https://zakupki.gov.ru/epz/order/notice/ea20/view/common-info.html?regNumber=0873400003923000702" TargetMode="External"/><Relationship Id="rId50" Type="http://schemas.openxmlformats.org/officeDocument/2006/relationships/hyperlink" Target="https://zakupki.gov.ru/epz/order/notice/ea20/view/common-info.html?regNumber=0873400003923000705" TargetMode="External"/><Relationship Id="rId7" Type="http://schemas.openxmlformats.org/officeDocument/2006/relationships/hyperlink" Target="https://zakupki.gov.ru/epz/order/notice/ea20/view/common-info.html?regNumber=0873400003923000450" TargetMode="External"/><Relationship Id="rId2" Type="http://schemas.openxmlformats.org/officeDocument/2006/relationships/hyperlink" Target="https://zakupki.gov.ru/epz/order/notice/ea20/view/common-info.html?regNumber=0873400003923000436" TargetMode="External"/><Relationship Id="rId16" Type="http://schemas.openxmlformats.org/officeDocument/2006/relationships/hyperlink" Target="https://zakupki.gov.ru/epz/order/notice/ea20/view/common-info.html?regNumber=0873400003923000474" TargetMode="External"/><Relationship Id="rId29" Type="http://schemas.openxmlformats.org/officeDocument/2006/relationships/hyperlink" Target="https://zakupki.gov.ru/epz/order/notice/ea20/view/common-info.html?regNumber=0873400003923000526" TargetMode="External"/><Relationship Id="rId11" Type="http://schemas.openxmlformats.org/officeDocument/2006/relationships/hyperlink" Target="https://zakupki.gov.ru/epz/order/notice/ea20/view/common-info.html?regNumber=08734000039230004560" TargetMode="External"/><Relationship Id="rId24" Type="http://schemas.openxmlformats.org/officeDocument/2006/relationships/hyperlink" Target="https://zakupki.gov.ru/epz/order/notice/ea20/view/common-info.html?regNumber=0873400003923000515" TargetMode="External"/><Relationship Id="rId32" Type="http://schemas.openxmlformats.org/officeDocument/2006/relationships/hyperlink" Target="https://zakupki.gov.ru/epz/order/notice/ea20/view/common-info.html?regNumber=0873400003923000529" TargetMode="External"/><Relationship Id="rId37" Type="http://schemas.openxmlformats.org/officeDocument/2006/relationships/hyperlink" Target="https://zakupki.gov.ru/epz/order/notice/ea20/view/common-info.html?regNumber=0873400003923000590" TargetMode="External"/><Relationship Id="rId40" Type="http://schemas.openxmlformats.org/officeDocument/2006/relationships/hyperlink" Target="https://zakupki.gov.ru/epz/order/notice/ea20/view/common-info.html?regNumber=0873400003923000651" TargetMode="External"/><Relationship Id="rId45" Type="http://schemas.openxmlformats.org/officeDocument/2006/relationships/hyperlink" Target="https://zakupki.gov.ru/epz/order/notice/ea20/view/common-info.html?regNumber=0873400003923000700" TargetMode="External"/><Relationship Id="rId5" Type="http://schemas.openxmlformats.org/officeDocument/2006/relationships/hyperlink" Target="https://zakupki.gov.ru/epz/order/notice/ea20/view/common-info.html?regNumber=0873400003923000446" TargetMode="External"/><Relationship Id="rId15" Type="http://schemas.openxmlformats.org/officeDocument/2006/relationships/hyperlink" Target="https://zakupki.gov.ru/epz/order/notice/ea20/view/common-info.html?regNumber=0873400003923000472" TargetMode="External"/><Relationship Id="rId23" Type="http://schemas.openxmlformats.org/officeDocument/2006/relationships/hyperlink" Target="https://zakupki.gov.ru/epz/order/notice/ea20/view/common-info.html?regNumber=0873400003923000512" TargetMode="External"/><Relationship Id="rId28" Type="http://schemas.openxmlformats.org/officeDocument/2006/relationships/hyperlink" Target="https://zakupki.gov.ru/epz/order/notice/ea20/view/common-info.html?regNumber=0873400003923000522" TargetMode="External"/><Relationship Id="rId36" Type="http://schemas.openxmlformats.org/officeDocument/2006/relationships/hyperlink" Target="https://zakupki.gov.ru/epz/order/notice/ea20/view/common-info.html?regNumber=0873400003923000577" TargetMode="External"/><Relationship Id="rId49" Type="http://schemas.openxmlformats.org/officeDocument/2006/relationships/hyperlink" Target="https://zakupki.gov.ru/epz/order/notice/ea20/view/common-info.html?regNumber=0873400003923000704" TargetMode="External"/><Relationship Id="rId10" Type="http://schemas.openxmlformats.org/officeDocument/2006/relationships/hyperlink" Target="https://zakupki.gov.ru/epz/order/notice/ea20/view/common-info.html?regNumber=0873400003923000456" TargetMode="External"/><Relationship Id="rId19" Type="http://schemas.openxmlformats.org/officeDocument/2006/relationships/hyperlink" Target="https://zakupki.gov.ru/epz/order/notice/ea20/view/common-info.html?regNumber=0873400003923000486" TargetMode="External"/><Relationship Id="rId31" Type="http://schemas.openxmlformats.org/officeDocument/2006/relationships/hyperlink" Target="https://zakupki.gov.ru/epz/order/notice/ea20/view/common-info.html?regNumber=0873400003923000528" TargetMode="External"/><Relationship Id="rId44" Type="http://schemas.openxmlformats.org/officeDocument/2006/relationships/hyperlink" Target="https://zakupki.gov.ru/epz/order/notice/ea20/view/common-info.html?regNumber=0873400003923000694" TargetMode="External"/><Relationship Id="rId4" Type="http://schemas.openxmlformats.org/officeDocument/2006/relationships/hyperlink" Target="https://zakupki.gov.ru/epz/order/notice/ea20/view/common-info.html?regNumber=0873400003923000445" TargetMode="External"/><Relationship Id="rId9" Type="http://schemas.openxmlformats.org/officeDocument/2006/relationships/hyperlink" Target="https://zakupki.gov.ru/epz/order/notice/ea20/view/common-info.html?regNumber=0873400003923000455" TargetMode="External"/><Relationship Id="rId14" Type="http://schemas.openxmlformats.org/officeDocument/2006/relationships/hyperlink" Target="https://zakupki.gov.ru/epz/order/notice/ea20/view/common-info.html?regNumber=0873400003923000468" TargetMode="External"/><Relationship Id="rId22" Type="http://schemas.openxmlformats.org/officeDocument/2006/relationships/hyperlink" Target="https://zakupki.gov.ru/epz/order/notice/ea20/view/common-info.html?regNumber=0873400003923000511" TargetMode="External"/><Relationship Id="rId27" Type="http://schemas.openxmlformats.org/officeDocument/2006/relationships/hyperlink" Target="https://zakupki.gov.ru/epz/order/notice/ea20/view/common-info.html?regNumber=0873400003923000521" TargetMode="External"/><Relationship Id="rId30" Type="http://schemas.openxmlformats.org/officeDocument/2006/relationships/hyperlink" Target="https://zakupki.gov.ru/epz/order/notice/ea20/view/common-info.html?regNumber=0873400003923000527" TargetMode="External"/><Relationship Id="rId35" Type="http://schemas.openxmlformats.org/officeDocument/2006/relationships/hyperlink" Target="https://zakupki.gov.ru/epz/order/notice/ea20/view/common-info.html?regNumber=0873400003923000551" TargetMode="External"/><Relationship Id="rId43" Type="http://schemas.openxmlformats.org/officeDocument/2006/relationships/hyperlink" Target="https://zakupki.gov.ru/epz/order/notice/ea20/view/common-info.html?regNumber=0873400003923000685" TargetMode="External"/><Relationship Id="rId48" Type="http://schemas.openxmlformats.org/officeDocument/2006/relationships/hyperlink" Target="https://zakupki.gov.ru/epz/order/notice/ea20/view/common-info.html?regNumber=0873400003923000703" TargetMode="External"/><Relationship Id="rId8" Type="http://schemas.openxmlformats.org/officeDocument/2006/relationships/hyperlink" Target="https://zakupki.gov.ru/epz/order/notice/ea20/view/common-info.html?regNumber=0873400003923000452" TargetMode="External"/><Relationship Id="rId51" Type="http://schemas.openxmlformats.org/officeDocument/2006/relationships/hyperlink" Target="https://zakupki.gov.ru/epz/order/notice/ea20/view/common-info.html?regNumber=0873400003923000742" TargetMode="External"/><Relationship Id="rId3" Type="http://schemas.openxmlformats.org/officeDocument/2006/relationships/hyperlink" Target="https://zakupki.gov.ru/epz/order/notice/ea20/view/common-info.html?regNumber=0873400003923000442" TargetMode="External"/><Relationship Id="rId12" Type="http://schemas.openxmlformats.org/officeDocument/2006/relationships/hyperlink" Target="https://zakupki.gov.ru/epz/order/notice/ea20/view/common-info.html?regNumber=0873400003923000463" TargetMode="External"/><Relationship Id="rId17" Type="http://schemas.openxmlformats.org/officeDocument/2006/relationships/hyperlink" Target="https://zakupki.gov.ru/epz/order/notice/ea20/view/common-info.html?regNumber=0873400003923000484" TargetMode="External"/><Relationship Id="rId25" Type="http://schemas.openxmlformats.org/officeDocument/2006/relationships/hyperlink" Target="https://zakupki.gov.ru/epz/order/notice/ea20/view/common-info.html?regNumber=0873400003923000517" TargetMode="External"/><Relationship Id="rId33" Type="http://schemas.openxmlformats.org/officeDocument/2006/relationships/hyperlink" Target="https://zakupki.gov.ru/epz/order/notice/ea20/view/common-info.html?regNumber=0873400003923000531" TargetMode="External"/><Relationship Id="rId38" Type="http://schemas.openxmlformats.org/officeDocument/2006/relationships/hyperlink" Target="https://zakupki.gov.ru/epz/order/notice/ea20/view/common-info.html?regNumber=0873400003923000592" TargetMode="External"/><Relationship Id="rId46" Type="http://schemas.openxmlformats.org/officeDocument/2006/relationships/hyperlink" Target="https://zakupki.gov.ru/epz/order/notice/ea20/view/common-info.html?regNumber=0873400003923000701" TargetMode="External"/><Relationship Id="rId20" Type="http://schemas.openxmlformats.org/officeDocument/2006/relationships/hyperlink" Target="https://zakupki.gov.ru/epz/order/notice/ea20/view/common-info.html?regNumber=0873400003923000487" TargetMode="External"/><Relationship Id="rId41" Type="http://schemas.openxmlformats.org/officeDocument/2006/relationships/hyperlink" Target="https://zakupki.gov.ru/epz/order/notice/ea20/view/common-info.html?regNumber=0873400003923000667" TargetMode="External"/><Relationship Id="rId1" Type="http://schemas.openxmlformats.org/officeDocument/2006/relationships/hyperlink" Target="https://zakupki.gov.ru/epz/order/notice/ea20/view/common-info.html?regNumber=0873400003923000432" TargetMode="External"/><Relationship Id="rId6" Type="http://schemas.openxmlformats.org/officeDocument/2006/relationships/hyperlink" Target="https://zakupki.gov.ru/epz/order/notice/ea20/view/common-info.html?regNumber=08734000039230004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95012-641A-4983-A533-F4DA2E9C865A}">
  <dimension ref="A1:AN324"/>
  <sheetViews>
    <sheetView tabSelected="1" zoomScale="80" zoomScaleNormal="80" workbookViewId="0">
      <pane xSplit="1" ySplit="2" topLeftCell="B138" activePane="bottomRight" state="frozen"/>
      <selection pane="topRight" activeCell="D1" sqref="D1"/>
      <selection pane="bottomLeft" activeCell="A3" sqref="A3"/>
      <selection pane="bottomRight" activeCell="L139" sqref="L139"/>
    </sheetView>
  </sheetViews>
  <sheetFormatPr defaultColWidth="9.140625" defaultRowHeight="15.75" x14ac:dyDescent="0.25"/>
  <cols>
    <col min="1" max="1" width="26.5703125" style="17" customWidth="1"/>
    <col min="2" max="2" width="15.140625" style="52" customWidth="1"/>
    <col min="3" max="3" width="16" style="17" customWidth="1"/>
    <col min="4" max="4" width="24.7109375" style="17" customWidth="1"/>
    <col min="5" max="5" width="25.7109375" style="17" customWidth="1"/>
    <col min="6" max="6" width="15.140625" style="51" customWidth="1"/>
    <col min="7" max="7" width="33.42578125" style="43" customWidth="1"/>
    <col min="8" max="8" width="19.140625" style="53" customWidth="1"/>
    <col min="9" max="9" width="32.85546875" style="17" customWidth="1"/>
    <col min="10" max="10" width="22.140625" style="43" customWidth="1"/>
    <col min="11" max="11" width="21.42578125" style="17" customWidth="1"/>
    <col min="12" max="12" width="23.5703125" style="17" customWidth="1"/>
    <col min="13" max="13" width="19.85546875" style="17" customWidth="1"/>
    <col min="14" max="14" width="16.28515625" style="53" customWidth="1"/>
    <col min="15" max="15" width="30.42578125" style="53" customWidth="1"/>
    <col min="16" max="16" width="19" style="43" customWidth="1"/>
    <col min="17" max="17" width="16.28515625" style="43" customWidth="1"/>
    <col min="18" max="18" width="11" style="17" customWidth="1"/>
    <col min="19" max="19" width="14.7109375" style="42" customWidth="1"/>
    <col min="20" max="20" width="12.5703125" style="17" customWidth="1"/>
    <col min="21" max="21" width="13.85546875" style="53" customWidth="1"/>
    <col min="22" max="22" width="15" style="17" customWidth="1"/>
    <col min="23" max="23" width="14.5703125" style="17" customWidth="1"/>
    <col min="24" max="24" width="20.140625" style="17" customWidth="1"/>
    <col min="25" max="25" width="17.5703125" style="54" customWidth="1"/>
    <col min="26" max="26" width="15.5703125" style="17" customWidth="1"/>
    <col min="27" max="27" width="15.5703125" style="53" customWidth="1"/>
    <col min="28" max="28" width="17.42578125" style="17" customWidth="1"/>
    <col min="29" max="31" width="17" style="17" customWidth="1"/>
    <col min="32" max="32" width="20.85546875" style="17" customWidth="1"/>
    <col min="33" max="33" width="16.42578125" style="17" customWidth="1"/>
    <col min="34" max="34" width="13.7109375" style="17" customWidth="1"/>
    <col min="35" max="35" width="14" style="17" customWidth="1"/>
    <col min="36" max="36" width="13.5703125" style="43" customWidth="1"/>
    <col min="37" max="37" width="14.85546875" style="43" customWidth="1"/>
    <col min="38" max="38" width="15.42578125" style="17" customWidth="1"/>
    <col min="39" max="39" width="14.85546875" style="54" customWidth="1"/>
    <col min="40" max="40" width="17.140625" style="17" customWidth="1"/>
    <col min="41" max="16384" width="9.140625" style="17"/>
  </cols>
  <sheetData>
    <row r="1" spans="1:40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7" t="s">
        <v>10</v>
      </c>
      <c r="L1" s="8" t="s">
        <v>11</v>
      </c>
      <c r="M1" s="7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7" t="s">
        <v>17</v>
      </c>
      <c r="S1" s="7" t="s">
        <v>18</v>
      </c>
      <c r="T1" s="8" t="s">
        <v>19</v>
      </c>
      <c r="U1" s="10" t="s">
        <v>20</v>
      </c>
      <c r="V1" s="8" t="s">
        <v>21</v>
      </c>
      <c r="W1" s="2" t="s">
        <v>22</v>
      </c>
      <c r="X1" s="11" t="s">
        <v>23</v>
      </c>
      <c r="Y1" s="12"/>
      <c r="Z1" s="12"/>
      <c r="AA1" s="12"/>
      <c r="AB1" s="12"/>
      <c r="AC1" s="12"/>
      <c r="AD1" s="12"/>
      <c r="AE1" s="12"/>
      <c r="AF1" s="12"/>
      <c r="AG1" s="13"/>
      <c r="AH1" s="14" t="s">
        <v>24</v>
      </c>
      <c r="AI1" s="15"/>
      <c r="AJ1" s="16"/>
      <c r="AK1" s="14" t="s">
        <v>25</v>
      </c>
      <c r="AL1" s="15"/>
      <c r="AM1" s="16"/>
      <c r="AN1" s="9" t="s">
        <v>26</v>
      </c>
    </row>
    <row r="2" spans="1:40" ht="45" customHeight="1" x14ac:dyDescent="0.25">
      <c r="A2" s="18"/>
      <c r="B2" s="19"/>
      <c r="C2" s="22"/>
      <c r="D2" s="23"/>
      <c r="E2" s="21"/>
      <c r="F2" s="20"/>
      <c r="G2" s="21"/>
      <c r="H2" s="21"/>
      <c r="I2" s="24"/>
      <c r="J2" s="25"/>
      <c r="K2" s="24"/>
      <c r="L2" s="24"/>
      <c r="M2" s="24"/>
      <c r="N2" s="26"/>
      <c r="O2" s="26"/>
      <c r="P2" s="26"/>
      <c r="Q2" s="26"/>
      <c r="R2" s="24"/>
      <c r="S2" s="24"/>
      <c r="T2" s="25"/>
      <c r="U2" s="27"/>
      <c r="V2" s="25"/>
      <c r="W2" s="19"/>
      <c r="X2" s="28" t="s">
        <v>27</v>
      </c>
      <c r="Y2" s="28" t="s">
        <v>28</v>
      </c>
      <c r="Z2" s="28" t="s">
        <v>29</v>
      </c>
      <c r="AA2" s="28" t="s">
        <v>30</v>
      </c>
      <c r="AB2" s="28" t="s">
        <v>31</v>
      </c>
      <c r="AC2" s="28" t="s">
        <v>32</v>
      </c>
      <c r="AD2" s="28" t="s">
        <v>33</v>
      </c>
      <c r="AE2" s="28" t="s">
        <v>34</v>
      </c>
      <c r="AF2" s="28" t="s">
        <v>35</v>
      </c>
      <c r="AG2" s="28" t="s">
        <v>36</v>
      </c>
      <c r="AH2" s="29" t="s">
        <v>28</v>
      </c>
      <c r="AI2" s="29" t="s">
        <v>29</v>
      </c>
      <c r="AJ2" s="29" t="s">
        <v>30</v>
      </c>
      <c r="AK2" s="29" t="s">
        <v>28</v>
      </c>
      <c r="AL2" s="29" t="s">
        <v>29</v>
      </c>
      <c r="AM2" s="29" t="s">
        <v>30</v>
      </c>
      <c r="AN2" s="26"/>
    </row>
    <row r="3" spans="1:40" ht="58.15" customHeight="1" x14ac:dyDescent="0.25">
      <c r="A3" s="31" t="s">
        <v>37</v>
      </c>
      <c r="B3" s="32" t="s">
        <v>38</v>
      </c>
      <c r="C3" s="30">
        <v>1416</v>
      </c>
      <c r="D3" s="33" t="s">
        <v>39</v>
      </c>
      <c r="E3" s="34" t="s">
        <v>40</v>
      </c>
      <c r="F3" s="32">
        <v>45273</v>
      </c>
      <c r="G3" s="30" t="s">
        <v>41</v>
      </c>
      <c r="H3" s="35" t="s">
        <v>42</v>
      </c>
      <c r="I3" s="35" t="s">
        <v>43</v>
      </c>
      <c r="J3" s="36">
        <v>20509500</v>
      </c>
      <c r="K3" s="36">
        <v>20509500</v>
      </c>
      <c r="L3" s="28">
        <f>K3</f>
        <v>20509500</v>
      </c>
      <c r="M3" s="28">
        <f>L3</f>
        <v>20509500</v>
      </c>
      <c r="N3" s="35" t="s">
        <v>44</v>
      </c>
      <c r="O3" s="35" t="s">
        <v>45</v>
      </c>
      <c r="P3" s="35" t="s">
        <v>46</v>
      </c>
      <c r="Q3" s="35" t="s">
        <v>47</v>
      </c>
      <c r="R3" s="38">
        <v>0</v>
      </c>
      <c r="S3" s="30">
        <v>100</v>
      </c>
      <c r="T3" s="30" t="s">
        <v>48</v>
      </c>
      <c r="U3" s="39">
        <v>500</v>
      </c>
      <c r="V3" s="28">
        <f>M3/X3</f>
        <v>7.26</v>
      </c>
      <c r="W3" s="36">
        <f t="shared" ref="W3:W11" si="0">V3*U3</f>
        <v>3630</v>
      </c>
      <c r="X3" s="36">
        <v>2825000</v>
      </c>
      <c r="Y3" s="36">
        <v>2825000</v>
      </c>
      <c r="Z3" s="36">
        <v>0</v>
      </c>
      <c r="AA3" s="36">
        <v>0</v>
      </c>
      <c r="AB3" s="36"/>
      <c r="AC3" s="36">
        <v>0</v>
      </c>
      <c r="AD3" s="36"/>
      <c r="AE3" s="36"/>
      <c r="AF3" s="36">
        <f>X3/U3</f>
        <v>5650</v>
      </c>
      <c r="AG3" s="36">
        <f>_xlfn.CEILING.MATH(AF3)</f>
        <v>5650</v>
      </c>
      <c r="AH3" s="32">
        <v>45301</v>
      </c>
      <c r="AI3" s="32"/>
      <c r="AJ3" s="32"/>
      <c r="AK3" s="32">
        <v>45332</v>
      </c>
      <c r="AL3" s="32"/>
      <c r="AM3" s="40"/>
      <c r="AN3" s="35" t="s">
        <v>49</v>
      </c>
    </row>
    <row r="4" spans="1:40" ht="78.75" customHeight="1" x14ac:dyDescent="0.25">
      <c r="A4" s="33" t="s">
        <v>50</v>
      </c>
      <c r="B4" s="32">
        <v>44580</v>
      </c>
      <c r="C4" s="30">
        <v>1416</v>
      </c>
      <c r="D4" s="33" t="s">
        <v>51</v>
      </c>
      <c r="E4" s="34" t="s">
        <v>52</v>
      </c>
      <c r="F4" s="32">
        <v>44617</v>
      </c>
      <c r="G4" s="30" t="s">
        <v>53</v>
      </c>
      <c r="H4" s="35" t="s">
        <v>54</v>
      </c>
      <c r="I4" s="35" t="s">
        <v>55</v>
      </c>
      <c r="J4" s="36">
        <v>765023068.5</v>
      </c>
      <c r="K4" s="36">
        <v>255007689.5</v>
      </c>
      <c r="L4" s="28">
        <v>299978362.74000001</v>
      </c>
      <c r="M4" s="28">
        <v>809993741.74000001</v>
      </c>
      <c r="N4" s="35" t="s">
        <v>56</v>
      </c>
      <c r="O4" s="35" t="s">
        <v>57</v>
      </c>
      <c r="P4" s="35" t="s">
        <v>58</v>
      </c>
      <c r="Q4" s="35" t="s">
        <v>59</v>
      </c>
      <c r="R4" s="30">
        <v>0</v>
      </c>
      <c r="S4" s="30">
        <v>100</v>
      </c>
      <c r="T4" s="30" t="s">
        <v>60</v>
      </c>
      <c r="U4" s="39"/>
      <c r="V4" s="28">
        <f>K4/Z4</f>
        <v>295.37</v>
      </c>
      <c r="W4" s="36">
        <f t="shared" si="0"/>
        <v>0</v>
      </c>
      <c r="X4" s="36">
        <v>2742302</v>
      </c>
      <c r="Y4" s="36">
        <v>863350</v>
      </c>
      <c r="Z4" s="36">
        <v>863350</v>
      </c>
      <c r="AA4" s="36">
        <v>1015602</v>
      </c>
      <c r="AB4" s="36"/>
      <c r="AC4" s="36">
        <v>12582762</v>
      </c>
      <c r="AD4" s="36"/>
      <c r="AE4" s="36"/>
      <c r="AF4" s="37" t="e">
        <f>X4/U4</f>
        <v>#DIV/0!</v>
      </c>
      <c r="AG4" s="41" t="e">
        <f>_xlfn.CEILING.MATH(AF4)</f>
        <v>#DIV/0!</v>
      </c>
      <c r="AH4" s="32">
        <v>44682</v>
      </c>
      <c r="AI4" s="32">
        <v>45047</v>
      </c>
      <c r="AJ4" s="32">
        <v>45413</v>
      </c>
      <c r="AK4" s="32">
        <v>44696</v>
      </c>
      <c r="AL4" s="32">
        <v>45061</v>
      </c>
      <c r="AM4" s="40">
        <v>45427</v>
      </c>
      <c r="AN4" s="35" t="s">
        <v>61</v>
      </c>
    </row>
    <row r="5" spans="1:40" ht="78.75" customHeight="1" x14ac:dyDescent="0.25">
      <c r="A5" s="33" t="s">
        <v>62</v>
      </c>
      <c r="B5" s="32">
        <v>44580</v>
      </c>
      <c r="C5" s="30">
        <v>1416</v>
      </c>
      <c r="D5" s="33" t="s">
        <v>63</v>
      </c>
      <c r="E5" s="34" t="s">
        <v>64</v>
      </c>
      <c r="F5" s="32">
        <v>44617</v>
      </c>
      <c r="G5" s="30" t="s">
        <v>65</v>
      </c>
      <c r="H5" s="35" t="s">
        <v>54</v>
      </c>
      <c r="I5" s="35" t="s">
        <v>66</v>
      </c>
      <c r="J5" s="36">
        <v>659336242.5</v>
      </c>
      <c r="K5" s="36">
        <v>219778747.5</v>
      </c>
      <c r="L5" s="28">
        <v>242161441.94999999</v>
      </c>
      <c r="M5" s="28">
        <v>681718936.95000005</v>
      </c>
      <c r="N5" s="35" t="s">
        <v>56</v>
      </c>
      <c r="O5" s="35" t="s">
        <v>57</v>
      </c>
      <c r="P5" s="35" t="s">
        <v>58</v>
      </c>
      <c r="Q5" s="35" t="s">
        <v>59</v>
      </c>
      <c r="R5" s="30">
        <v>0</v>
      </c>
      <c r="S5" s="30">
        <v>100</v>
      </c>
      <c r="T5" s="30" t="s">
        <v>60</v>
      </c>
      <c r="U5" s="39">
        <v>50</v>
      </c>
      <c r="V5" s="28">
        <v>27.55</v>
      </c>
      <c r="W5" s="36">
        <f t="shared" si="0"/>
        <v>1377.5</v>
      </c>
      <c r="X5" s="36">
        <v>24744789</v>
      </c>
      <c r="Y5" s="36">
        <v>7977450</v>
      </c>
      <c r="Z5" s="36">
        <v>7977450</v>
      </c>
      <c r="AA5" s="36">
        <v>8789889</v>
      </c>
      <c r="AB5" s="36"/>
      <c r="AC5" s="36">
        <v>9270575</v>
      </c>
      <c r="AD5" s="36"/>
      <c r="AE5" s="36"/>
      <c r="AF5" s="37">
        <f>X5/U5</f>
        <v>494895.78</v>
      </c>
      <c r="AG5" s="41">
        <f>_xlfn.CEILING.MATH(AF5)</f>
        <v>494896</v>
      </c>
      <c r="AH5" s="32">
        <v>44682</v>
      </c>
      <c r="AI5" s="32">
        <v>45047</v>
      </c>
      <c r="AJ5" s="32">
        <v>45413</v>
      </c>
      <c r="AK5" s="32">
        <v>44696</v>
      </c>
      <c r="AL5" s="32">
        <v>45061</v>
      </c>
      <c r="AM5" s="40">
        <v>45427</v>
      </c>
      <c r="AN5" s="35" t="s">
        <v>61</v>
      </c>
    </row>
    <row r="6" spans="1:40" ht="78.75" customHeight="1" x14ac:dyDescent="0.25">
      <c r="A6" s="33" t="s">
        <v>67</v>
      </c>
      <c r="B6" s="32">
        <v>44580</v>
      </c>
      <c r="C6" s="30">
        <v>1416</v>
      </c>
      <c r="D6" s="33" t="s">
        <v>68</v>
      </c>
      <c r="E6" s="34" t="s">
        <v>69</v>
      </c>
      <c r="F6" s="32">
        <v>44616</v>
      </c>
      <c r="G6" s="33" t="s">
        <v>70</v>
      </c>
      <c r="H6" s="35" t="s">
        <v>54</v>
      </c>
      <c r="I6" s="35" t="s">
        <v>71</v>
      </c>
      <c r="J6" s="36">
        <v>2656156119</v>
      </c>
      <c r="K6" s="36">
        <v>1141790304.71</v>
      </c>
      <c r="L6" s="28">
        <f>K6</f>
        <v>1141790304.71</v>
      </c>
      <c r="M6" s="28">
        <v>2912561050.71</v>
      </c>
      <c r="N6" s="35" t="s">
        <v>56</v>
      </c>
      <c r="O6" s="35" t="s">
        <v>57</v>
      </c>
      <c r="P6" s="35" t="s">
        <v>58</v>
      </c>
      <c r="Q6" s="35" t="s">
        <v>59</v>
      </c>
      <c r="R6" s="30">
        <v>0</v>
      </c>
      <c r="S6" s="30">
        <v>100</v>
      </c>
      <c r="T6" s="30" t="s">
        <v>60</v>
      </c>
      <c r="U6" s="42"/>
      <c r="V6" s="28">
        <f>L6/AA6</f>
        <v>59.81</v>
      </c>
      <c r="W6" s="36">
        <f t="shared" si="0"/>
        <v>0</v>
      </c>
      <c r="X6" s="36">
        <v>48696891</v>
      </c>
      <c r="Y6" s="36">
        <v>14803300</v>
      </c>
      <c r="Z6" s="36">
        <v>14803300</v>
      </c>
      <c r="AA6" s="36">
        <v>19090291</v>
      </c>
      <c r="AB6" s="36"/>
      <c r="AC6" s="36">
        <v>38499697</v>
      </c>
      <c r="AD6" s="36"/>
      <c r="AE6" s="36"/>
      <c r="AF6" s="36">
        <f>L6/X6</f>
        <v>23.44688297883329</v>
      </c>
      <c r="AG6" s="36">
        <f>_xlfn.CEILING.MATH(AF6)</f>
        <v>24</v>
      </c>
      <c r="AH6" s="32">
        <v>44682</v>
      </c>
      <c r="AI6" s="32">
        <v>45047</v>
      </c>
      <c r="AJ6" s="32">
        <v>45413</v>
      </c>
      <c r="AK6" s="32">
        <v>44701</v>
      </c>
      <c r="AL6" s="32">
        <v>45066</v>
      </c>
      <c r="AM6" s="40">
        <v>45432</v>
      </c>
      <c r="AN6" s="35" t="s">
        <v>61</v>
      </c>
    </row>
    <row r="7" spans="1:40" ht="78.75" customHeight="1" x14ac:dyDescent="0.25">
      <c r="A7" s="33" t="s">
        <v>72</v>
      </c>
      <c r="B7" s="32">
        <v>44670</v>
      </c>
      <c r="C7" s="30">
        <v>1416</v>
      </c>
      <c r="D7" s="33" t="s">
        <v>73</v>
      </c>
      <c r="E7" s="34" t="s">
        <v>74</v>
      </c>
      <c r="F7" s="32">
        <v>44707</v>
      </c>
      <c r="G7" s="33" t="s">
        <v>75</v>
      </c>
      <c r="H7" s="35" t="s">
        <v>54</v>
      </c>
      <c r="I7" s="35" t="s">
        <v>76</v>
      </c>
      <c r="J7" s="36">
        <v>1153585170</v>
      </c>
      <c r="K7" s="28">
        <v>406236438</v>
      </c>
      <c r="L7" s="28">
        <v>752311989</v>
      </c>
      <c r="M7" s="28">
        <v>1499660721</v>
      </c>
      <c r="N7" s="35" t="s">
        <v>77</v>
      </c>
      <c r="O7" s="35" t="s">
        <v>78</v>
      </c>
      <c r="P7" s="35" t="s">
        <v>79</v>
      </c>
      <c r="Q7" s="35" t="s">
        <v>80</v>
      </c>
      <c r="R7" s="30">
        <v>100</v>
      </c>
      <c r="S7" s="30">
        <v>0</v>
      </c>
      <c r="T7" s="30" t="s">
        <v>81</v>
      </c>
      <c r="U7" s="39">
        <v>10</v>
      </c>
      <c r="V7" s="28">
        <f>M7/X7</f>
        <v>841.23</v>
      </c>
      <c r="W7" s="36">
        <f t="shared" si="0"/>
        <v>8412.2999999999993</v>
      </c>
      <c r="X7" s="36">
        <v>1782700</v>
      </c>
      <c r="Y7" s="36">
        <v>527140</v>
      </c>
      <c r="Z7" s="36">
        <v>627780</v>
      </c>
      <c r="AA7" s="36">
        <v>627780</v>
      </c>
      <c r="AB7" s="36"/>
      <c r="AC7" s="36">
        <v>478854</v>
      </c>
      <c r="AD7" s="36"/>
      <c r="AE7" s="36"/>
      <c r="AF7" s="36">
        <v>178270</v>
      </c>
      <c r="AG7" s="36">
        <v>178270</v>
      </c>
      <c r="AH7" s="32">
        <v>44936</v>
      </c>
      <c r="AI7" s="32">
        <v>44986</v>
      </c>
      <c r="AJ7" s="32">
        <v>45352</v>
      </c>
      <c r="AK7" s="32">
        <v>44951</v>
      </c>
      <c r="AL7" s="32">
        <v>45000</v>
      </c>
      <c r="AM7" s="40">
        <v>45383</v>
      </c>
      <c r="AN7" s="35" t="s">
        <v>61</v>
      </c>
    </row>
    <row r="8" spans="1:40" ht="78.75" customHeight="1" x14ac:dyDescent="0.25">
      <c r="A8" s="33" t="s">
        <v>82</v>
      </c>
      <c r="B8" s="32">
        <v>44671</v>
      </c>
      <c r="C8" s="30">
        <v>1416</v>
      </c>
      <c r="D8" s="33" t="s">
        <v>83</v>
      </c>
      <c r="E8" s="34" t="s">
        <v>84</v>
      </c>
      <c r="F8" s="32">
        <v>44697</v>
      </c>
      <c r="G8" s="30" t="s">
        <v>85</v>
      </c>
      <c r="H8" s="35" t="s">
        <v>86</v>
      </c>
      <c r="I8" s="35" t="s">
        <v>87</v>
      </c>
      <c r="J8" s="36">
        <v>90177300</v>
      </c>
      <c r="K8" s="36">
        <v>30059100</v>
      </c>
      <c r="L8" s="36">
        <v>57112290</v>
      </c>
      <c r="M8" s="28">
        <v>117230490</v>
      </c>
      <c r="N8" s="35" t="s">
        <v>88</v>
      </c>
      <c r="O8" s="35" t="s">
        <v>89</v>
      </c>
      <c r="P8" s="35" t="s">
        <v>90</v>
      </c>
      <c r="Q8" s="35" t="s">
        <v>91</v>
      </c>
      <c r="R8" s="30">
        <v>0</v>
      </c>
      <c r="S8" s="30">
        <v>100</v>
      </c>
      <c r="T8" s="30" t="s">
        <v>48</v>
      </c>
      <c r="U8" s="39">
        <v>1500</v>
      </c>
      <c r="V8" s="28">
        <f>M8/X8</f>
        <v>12.37</v>
      </c>
      <c r="W8" s="36">
        <f t="shared" si="0"/>
        <v>18555</v>
      </c>
      <c r="X8" s="36">
        <v>9477000</v>
      </c>
      <c r="Y8" s="36">
        <v>2430000</v>
      </c>
      <c r="Z8" s="36">
        <v>2430000</v>
      </c>
      <c r="AA8" s="36">
        <v>4617000</v>
      </c>
      <c r="AB8" s="36"/>
      <c r="AC8" s="36">
        <v>0</v>
      </c>
      <c r="AD8" s="36"/>
      <c r="AE8" s="36"/>
      <c r="AF8" s="36">
        <v>4860</v>
      </c>
      <c r="AG8" s="36">
        <v>4860</v>
      </c>
      <c r="AH8" s="32">
        <v>44936</v>
      </c>
      <c r="AI8" s="32">
        <v>44986</v>
      </c>
      <c r="AJ8" s="32">
        <v>45352</v>
      </c>
      <c r="AK8" s="32">
        <v>44951</v>
      </c>
      <c r="AL8" s="32">
        <v>45000</v>
      </c>
      <c r="AM8" s="40">
        <v>45383</v>
      </c>
      <c r="AN8" s="35" t="s">
        <v>61</v>
      </c>
    </row>
    <row r="9" spans="1:40" ht="78.75" customHeight="1" x14ac:dyDescent="0.25">
      <c r="A9" s="33" t="s">
        <v>92</v>
      </c>
      <c r="B9" s="32">
        <v>44671</v>
      </c>
      <c r="C9" s="30">
        <v>1416</v>
      </c>
      <c r="D9" s="33" t="s">
        <v>93</v>
      </c>
      <c r="E9" s="34" t="s">
        <v>94</v>
      </c>
      <c r="F9" s="32">
        <v>44697</v>
      </c>
      <c r="G9" s="30" t="s">
        <v>95</v>
      </c>
      <c r="H9" s="35" t="s">
        <v>86</v>
      </c>
      <c r="I9" s="35" t="s">
        <v>96</v>
      </c>
      <c r="J9" s="36">
        <v>39485040</v>
      </c>
      <c r="K9" s="36">
        <v>13161680</v>
      </c>
      <c r="L9" s="28">
        <v>25005955</v>
      </c>
      <c r="M9" s="28">
        <v>51329315</v>
      </c>
      <c r="N9" s="35" t="s">
        <v>88</v>
      </c>
      <c r="O9" s="35" t="s">
        <v>97</v>
      </c>
      <c r="P9" s="35" t="s">
        <v>90</v>
      </c>
      <c r="Q9" s="35" t="s">
        <v>91</v>
      </c>
      <c r="R9" s="30">
        <v>0</v>
      </c>
      <c r="S9" s="30">
        <v>100</v>
      </c>
      <c r="T9" s="30" t="s">
        <v>48</v>
      </c>
      <c r="U9" s="39">
        <v>500</v>
      </c>
      <c r="V9" s="28">
        <f>M9/X9</f>
        <v>16.080612468671678</v>
      </c>
      <c r="W9" s="36">
        <f t="shared" si="0"/>
        <v>8040.3062343358388</v>
      </c>
      <c r="X9" s="36">
        <v>3192000</v>
      </c>
      <c r="Y9" s="36">
        <v>1064000</v>
      </c>
      <c r="Z9" s="36">
        <v>1064000</v>
      </c>
      <c r="AA9" s="36">
        <v>1064000</v>
      </c>
      <c r="AB9" s="36"/>
      <c r="AC9" s="36">
        <v>0</v>
      </c>
      <c r="AD9" s="36"/>
      <c r="AE9" s="36"/>
      <c r="AF9" s="36">
        <v>6384</v>
      </c>
      <c r="AG9" s="36">
        <v>6384</v>
      </c>
      <c r="AH9" s="32">
        <v>44936</v>
      </c>
      <c r="AI9" s="32">
        <v>44986</v>
      </c>
      <c r="AJ9" s="32">
        <v>45352</v>
      </c>
      <c r="AK9" s="32">
        <v>44941</v>
      </c>
      <c r="AL9" s="32">
        <v>45000</v>
      </c>
      <c r="AM9" s="40">
        <v>45383</v>
      </c>
      <c r="AN9" s="35" t="s">
        <v>61</v>
      </c>
    </row>
    <row r="10" spans="1:40" ht="78.75" customHeight="1" x14ac:dyDescent="0.25">
      <c r="A10" s="33" t="s">
        <v>98</v>
      </c>
      <c r="B10" s="32">
        <v>44671</v>
      </c>
      <c r="C10" s="30">
        <v>1416</v>
      </c>
      <c r="D10" s="33" t="s">
        <v>99</v>
      </c>
      <c r="E10" s="34" t="s">
        <v>100</v>
      </c>
      <c r="F10" s="32">
        <v>44704</v>
      </c>
      <c r="G10" s="33" t="s">
        <v>101</v>
      </c>
      <c r="H10" s="35" t="s">
        <v>86</v>
      </c>
      <c r="I10" s="35" t="s">
        <v>102</v>
      </c>
      <c r="J10" s="36">
        <v>465000670</v>
      </c>
      <c r="K10" s="36">
        <v>154996100</v>
      </c>
      <c r="L10" s="28">
        <v>294492590</v>
      </c>
      <c r="M10" s="28">
        <v>604497160</v>
      </c>
      <c r="N10" s="35" t="s">
        <v>88</v>
      </c>
      <c r="O10" s="35" t="s">
        <v>103</v>
      </c>
      <c r="P10" s="35" t="s">
        <v>90</v>
      </c>
      <c r="Q10" s="35" t="s">
        <v>91</v>
      </c>
      <c r="R10" s="30">
        <v>0</v>
      </c>
      <c r="S10" s="30">
        <v>100</v>
      </c>
      <c r="T10" s="30" t="s">
        <v>48</v>
      </c>
      <c r="U10" s="39">
        <v>1000</v>
      </c>
      <c r="V10" s="28">
        <f>M10/X10</f>
        <v>16.080901279561598</v>
      </c>
      <c r="W10" s="36">
        <f t="shared" si="0"/>
        <v>16080.901279561598</v>
      </c>
      <c r="X10" s="36">
        <v>37591000</v>
      </c>
      <c r="Y10" s="36">
        <v>12531000</v>
      </c>
      <c r="Z10" s="36">
        <v>12530000</v>
      </c>
      <c r="AA10" s="36">
        <v>12530000</v>
      </c>
      <c r="AB10" s="36"/>
      <c r="AC10" s="36">
        <v>0</v>
      </c>
      <c r="AD10" s="36"/>
      <c r="AE10" s="36"/>
      <c r="AF10" s="36">
        <v>37591</v>
      </c>
      <c r="AG10" s="36">
        <v>37591</v>
      </c>
      <c r="AH10" s="32">
        <v>44936</v>
      </c>
      <c r="AI10" s="32">
        <v>44986</v>
      </c>
      <c r="AJ10" s="32">
        <v>45352</v>
      </c>
      <c r="AK10" s="32">
        <v>44941</v>
      </c>
      <c r="AL10" s="32">
        <v>45000</v>
      </c>
      <c r="AM10" s="40">
        <v>45383</v>
      </c>
      <c r="AN10" s="35" t="s">
        <v>61</v>
      </c>
    </row>
    <row r="11" spans="1:40" ht="78.75" customHeight="1" x14ac:dyDescent="0.25">
      <c r="A11" s="33" t="s">
        <v>104</v>
      </c>
      <c r="B11" s="32">
        <v>44673</v>
      </c>
      <c r="C11" s="30">
        <v>1416</v>
      </c>
      <c r="D11" s="33" t="s">
        <v>105</v>
      </c>
      <c r="E11" s="34" t="s">
        <v>106</v>
      </c>
      <c r="F11" s="32">
        <v>44705</v>
      </c>
      <c r="G11" s="33" t="s">
        <v>107</v>
      </c>
      <c r="H11" s="35" t="s">
        <v>108</v>
      </c>
      <c r="I11" s="35" t="s">
        <v>109</v>
      </c>
      <c r="J11" s="36">
        <v>78920034.480000004</v>
      </c>
      <c r="K11" s="36">
        <v>39257673.840000004</v>
      </c>
      <c r="L11" s="28">
        <v>39257673.840000004</v>
      </c>
      <c r="M11" s="28">
        <v>78515347.680000007</v>
      </c>
      <c r="N11" s="35" t="s">
        <v>110</v>
      </c>
      <c r="O11" s="35" t="s">
        <v>111</v>
      </c>
      <c r="P11" s="35" t="s">
        <v>112</v>
      </c>
      <c r="Q11" s="35" t="s">
        <v>80</v>
      </c>
      <c r="R11" s="30">
        <v>100</v>
      </c>
      <c r="S11" s="30">
        <v>0</v>
      </c>
      <c r="T11" s="30" t="s">
        <v>81</v>
      </c>
      <c r="U11" s="39">
        <v>6</v>
      </c>
      <c r="V11" s="28">
        <f>M11/X11</f>
        <v>514.1400000000001</v>
      </c>
      <c r="W11" s="36">
        <f t="shared" si="0"/>
        <v>3084.8400000000006</v>
      </c>
      <c r="X11" s="36">
        <v>152712</v>
      </c>
      <c r="Y11" s="36">
        <v>76356</v>
      </c>
      <c r="Z11" s="36">
        <v>76356</v>
      </c>
      <c r="AA11" s="36"/>
      <c r="AB11" s="36"/>
      <c r="AC11" s="36">
        <v>30848.400000000005</v>
      </c>
      <c r="AD11" s="36"/>
      <c r="AE11" s="36"/>
      <c r="AF11" s="36">
        <v>25452</v>
      </c>
      <c r="AG11" s="36">
        <v>25452</v>
      </c>
      <c r="AH11" s="32">
        <v>44958</v>
      </c>
      <c r="AI11" s="32">
        <v>45323</v>
      </c>
      <c r="AJ11" s="32"/>
      <c r="AK11" s="32">
        <v>44986</v>
      </c>
      <c r="AL11" s="32">
        <v>45352</v>
      </c>
      <c r="AM11" s="40"/>
      <c r="AN11" s="35" t="s">
        <v>61</v>
      </c>
    </row>
    <row r="12" spans="1:40" ht="78.75" customHeight="1" x14ac:dyDescent="0.25">
      <c r="A12" s="33" t="s">
        <v>113</v>
      </c>
      <c r="B12" s="32">
        <v>44673</v>
      </c>
      <c r="C12" s="30">
        <v>1416</v>
      </c>
      <c r="D12" s="33" t="s">
        <v>114</v>
      </c>
      <c r="E12" s="34" t="s">
        <v>115</v>
      </c>
      <c r="F12" s="32">
        <v>44711</v>
      </c>
      <c r="G12" s="33" t="s">
        <v>116</v>
      </c>
      <c r="H12" s="35" t="s">
        <v>108</v>
      </c>
      <c r="I12" s="35" t="s">
        <v>117</v>
      </c>
      <c r="J12" s="36">
        <v>2737233000</v>
      </c>
      <c r="K12" s="36">
        <v>912443355</v>
      </c>
      <c r="L12" s="28">
        <v>1733613255</v>
      </c>
      <c r="M12" s="28">
        <v>3558402900</v>
      </c>
      <c r="N12" s="35" t="s">
        <v>118</v>
      </c>
      <c r="O12" s="35" t="s">
        <v>119</v>
      </c>
      <c r="P12" s="35" t="s">
        <v>120</v>
      </c>
      <c r="Q12" s="35" t="s">
        <v>80</v>
      </c>
      <c r="R12" s="30">
        <v>100</v>
      </c>
      <c r="S12" s="30">
        <v>0</v>
      </c>
      <c r="T12" s="30" t="s">
        <v>81</v>
      </c>
      <c r="U12" s="44" t="s">
        <v>121</v>
      </c>
      <c r="V12" s="28">
        <v>647.1</v>
      </c>
      <c r="W12" s="45" t="s">
        <v>122</v>
      </c>
      <c r="X12" s="36">
        <v>4230000</v>
      </c>
      <c r="Y12" s="36">
        <v>1409900</v>
      </c>
      <c r="Z12" s="36">
        <v>1410050</v>
      </c>
      <c r="AA12" s="36">
        <v>1410050</v>
      </c>
      <c r="AB12" s="36"/>
      <c r="AC12" s="36">
        <v>517680</v>
      </c>
      <c r="AD12" s="36"/>
      <c r="AE12" s="36"/>
      <c r="AF12" s="36">
        <v>114013.5</v>
      </c>
      <c r="AG12" s="36">
        <v>114014</v>
      </c>
      <c r="AH12" s="32">
        <v>44936</v>
      </c>
      <c r="AI12" s="32">
        <v>44986</v>
      </c>
      <c r="AJ12" s="32">
        <v>45352</v>
      </c>
      <c r="AK12" s="32">
        <v>44951</v>
      </c>
      <c r="AL12" s="32">
        <v>45000</v>
      </c>
      <c r="AM12" s="40">
        <v>45383</v>
      </c>
      <c r="AN12" s="35" t="s">
        <v>61</v>
      </c>
    </row>
    <row r="13" spans="1:40" ht="78.75" customHeight="1" x14ac:dyDescent="0.25">
      <c r="A13" s="33" t="s">
        <v>123</v>
      </c>
      <c r="B13" s="32">
        <v>44673</v>
      </c>
      <c r="C13" s="30">
        <v>1416</v>
      </c>
      <c r="D13" s="33" t="s">
        <v>124</v>
      </c>
      <c r="E13" s="34" t="s">
        <v>125</v>
      </c>
      <c r="F13" s="32">
        <v>44704</v>
      </c>
      <c r="G13" s="33" t="s">
        <v>126</v>
      </c>
      <c r="H13" s="35" t="s">
        <v>108</v>
      </c>
      <c r="I13" s="35" t="s">
        <v>127</v>
      </c>
      <c r="J13" s="36">
        <v>95831540.640000001</v>
      </c>
      <c r="K13" s="36">
        <v>55271866.32</v>
      </c>
      <c r="L13" s="28">
        <v>55271866.32</v>
      </c>
      <c r="M13" s="28">
        <v>103187636.64</v>
      </c>
      <c r="N13" s="35" t="s">
        <v>128</v>
      </c>
      <c r="O13" s="35" t="s">
        <v>129</v>
      </c>
      <c r="P13" s="35" t="s">
        <v>130</v>
      </c>
      <c r="Q13" s="35" t="s">
        <v>80</v>
      </c>
      <c r="R13" s="30">
        <v>100</v>
      </c>
      <c r="S13" s="30">
        <v>0</v>
      </c>
      <c r="T13" s="30" t="s">
        <v>81</v>
      </c>
      <c r="U13" s="46">
        <v>1.5</v>
      </c>
      <c r="V13" s="28">
        <f>M13/X13</f>
        <v>3300.3146113989637</v>
      </c>
      <c r="W13" s="36">
        <f t="shared" ref="W13:W29" si="1">V13*U13</f>
        <v>4950.4719170984454</v>
      </c>
      <c r="X13" s="36">
        <v>31266</v>
      </c>
      <c r="Y13" s="36">
        <v>15633</v>
      </c>
      <c r="Z13" s="36">
        <v>18033</v>
      </c>
      <c r="AA13" s="36"/>
      <c r="AB13" s="36"/>
      <c r="AC13" s="36">
        <v>14505301.800000001</v>
      </c>
      <c r="AD13" s="36"/>
      <c r="AE13" s="36"/>
      <c r="AF13" s="36">
        <v>20844</v>
      </c>
      <c r="AG13" s="36">
        <v>20844</v>
      </c>
      <c r="AH13" s="32">
        <v>44958</v>
      </c>
      <c r="AI13" s="32">
        <v>45352</v>
      </c>
      <c r="AJ13" s="32"/>
      <c r="AK13" s="32">
        <v>44972</v>
      </c>
      <c r="AL13" s="32">
        <v>45383</v>
      </c>
      <c r="AM13" s="40"/>
      <c r="AN13" s="35" t="s">
        <v>61</v>
      </c>
    </row>
    <row r="14" spans="1:40" ht="78.75" customHeight="1" x14ac:dyDescent="0.25">
      <c r="A14" s="33" t="s">
        <v>131</v>
      </c>
      <c r="B14" s="32">
        <v>44677</v>
      </c>
      <c r="C14" s="30">
        <v>1416</v>
      </c>
      <c r="D14" s="33" t="s">
        <v>132</v>
      </c>
      <c r="E14" s="34" t="s">
        <v>133</v>
      </c>
      <c r="F14" s="32">
        <v>44712</v>
      </c>
      <c r="G14" s="30" t="s">
        <v>134</v>
      </c>
      <c r="H14" s="35" t="s">
        <v>135</v>
      </c>
      <c r="I14" s="35" t="s">
        <v>136</v>
      </c>
      <c r="J14" s="36">
        <v>2087771400</v>
      </c>
      <c r="K14" s="36">
        <v>717974400</v>
      </c>
      <c r="L14" s="28">
        <v>1344228600</v>
      </c>
      <c r="M14" s="28">
        <v>2714025600</v>
      </c>
      <c r="N14" s="35" t="s">
        <v>137</v>
      </c>
      <c r="O14" s="35" t="s">
        <v>138</v>
      </c>
      <c r="P14" s="35" t="s">
        <v>139</v>
      </c>
      <c r="Q14" s="35" t="s">
        <v>140</v>
      </c>
      <c r="R14" s="30">
        <v>0</v>
      </c>
      <c r="S14" s="30">
        <v>100</v>
      </c>
      <c r="T14" s="30" t="s">
        <v>60</v>
      </c>
      <c r="U14" s="39">
        <v>1</v>
      </c>
      <c r="V14" s="28">
        <f>M14/X14</f>
        <v>85800</v>
      </c>
      <c r="W14" s="36">
        <f t="shared" si="1"/>
        <v>85800</v>
      </c>
      <c r="X14" s="36">
        <v>31632</v>
      </c>
      <c r="Y14" s="36">
        <v>7597</v>
      </c>
      <c r="Z14" s="47">
        <v>8368</v>
      </c>
      <c r="AA14" s="36">
        <v>15667</v>
      </c>
      <c r="AB14" s="36"/>
      <c r="AC14" s="36">
        <v>0</v>
      </c>
      <c r="AD14" s="36"/>
      <c r="AE14" s="36"/>
      <c r="AF14" s="36">
        <v>24333</v>
      </c>
      <c r="AG14" s="36">
        <v>24333</v>
      </c>
      <c r="AH14" s="32">
        <v>44936</v>
      </c>
      <c r="AI14" s="32">
        <v>44986</v>
      </c>
      <c r="AJ14" s="32">
        <v>45323</v>
      </c>
      <c r="AK14" s="32">
        <v>44958</v>
      </c>
      <c r="AL14" s="32">
        <v>45000</v>
      </c>
      <c r="AM14" s="40">
        <v>45352</v>
      </c>
      <c r="AN14" s="35" t="s">
        <v>61</v>
      </c>
    </row>
    <row r="15" spans="1:40" ht="76.5" customHeight="1" x14ac:dyDescent="0.25">
      <c r="A15" s="33" t="s">
        <v>141</v>
      </c>
      <c r="B15" s="32">
        <v>44677</v>
      </c>
      <c r="C15" s="30">
        <v>1416</v>
      </c>
      <c r="D15" s="33" t="s">
        <v>142</v>
      </c>
      <c r="E15" s="34" t="s">
        <v>143</v>
      </c>
      <c r="F15" s="32">
        <v>44711</v>
      </c>
      <c r="G15" s="33" t="s">
        <v>144</v>
      </c>
      <c r="H15" s="35" t="s">
        <v>54</v>
      </c>
      <c r="I15" s="35" t="s">
        <v>145</v>
      </c>
      <c r="J15" s="36">
        <v>2082265948.3499999</v>
      </c>
      <c r="K15" s="36">
        <v>694979649</v>
      </c>
      <c r="L15" s="28">
        <v>694979649</v>
      </c>
      <c r="M15" s="28">
        <v>2082265948.3499999</v>
      </c>
      <c r="N15" s="35" t="s">
        <v>146</v>
      </c>
      <c r="O15" s="35" t="s">
        <v>147</v>
      </c>
      <c r="P15" s="35" t="s">
        <v>148</v>
      </c>
      <c r="Q15" s="35" t="s">
        <v>80</v>
      </c>
      <c r="R15" s="30">
        <v>100</v>
      </c>
      <c r="S15" s="30">
        <v>0</v>
      </c>
      <c r="T15" s="30" t="s">
        <v>60</v>
      </c>
      <c r="U15" s="39">
        <v>21</v>
      </c>
      <c r="V15" s="28">
        <f>M15/X15</f>
        <v>14142.849999999999</v>
      </c>
      <c r="W15" s="36">
        <f t="shared" si="1"/>
        <v>296999.84999999998</v>
      </c>
      <c r="X15" s="36">
        <v>147231</v>
      </c>
      <c r="Y15" s="36">
        <v>48951</v>
      </c>
      <c r="Z15" s="36">
        <v>49140</v>
      </c>
      <c r="AA15" s="36">
        <v>49140</v>
      </c>
      <c r="AB15" s="36"/>
      <c r="AC15" s="36">
        <v>0</v>
      </c>
      <c r="AD15" s="36"/>
      <c r="AE15" s="36"/>
      <c r="AF15" s="36">
        <v>7011</v>
      </c>
      <c r="AG15" s="36">
        <v>7011</v>
      </c>
      <c r="AH15" s="32">
        <v>44936</v>
      </c>
      <c r="AI15" s="32">
        <v>44986</v>
      </c>
      <c r="AJ15" s="32">
        <v>45352</v>
      </c>
      <c r="AK15" s="32">
        <v>44951</v>
      </c>
      <c r="AL15" s="32">
        <v>45000</v>
      </c>
      <c r="AM15" s="40">
        <v>45383</v>
      </c>
      <c r="AN15" s="35" t="s">
        <v>61</v>
      </c>
    </row>
    <row r="16" spans="1:40" ht="76.5" customHeight="1" x14ac:dyDescent="0.25">
      <c r="A16" s="33" t="s">
        <v>149</v>
      </c>
      <c r="B16" s="32">
        <v>44678</v>
      </c>
      <c r="C16" s="30">
        <v>1416</v>
      </c>
      <c r="D16" s="33" t="s">
        <v>150</v>
      </c>
      <c r="E16" s="34" t="s">
        <v>151</v>
      </c>
      <c r="F16" s="32">
        <v>44720</v>
      </c>
      <c r="G16" s="33" t="s">
        <v>152</v>
      </c>
      <c r="H16" s="35" t="s">
        <v>108</v>
      </c>
      <c r="I16" s="35" t="s">
        <v>153</v>
      </c>
      <c r="J16" s="36">
        <v>2419113638.4000001</v>
      </c>
      <c r="K16" s="36">
        <v>1209556819.2</v>
      </c>
      <c r="L16" s="28">
        <v>1209556819.2</v>
      </c>
      <c r="M16" s="28">
        <v>2419113638.4000001</v>
      </c>
      <c r="N16" s="35" t="s">
        <v>128</v>
      </c>
      <c r="O16" s="35" t="s">
        <v>154</v>
      </c>
      <c r="P16" s="35" t="s">
        <v>130</v>
      </c>
      <c r="Q16" s="35" t="s">
        <v>80</v>
      </c>
      <c r="R16" s="30">
        <v>100</v>
      </c>
      <c r="S16" s="30">
        <v>0</v>
      </c>
      <c r="T16" s="30" t="s">
        <v>81</v>
      </c>
      <c r="U16" s="39">
        <v>1.5</v>
      </c>
      <c r="V16" s="28">
        <f>M16/X16</f>
        <v>6006.4000000000005</v>
      </c>
      <c r="W16" s="36">
        <f t="shared" si="1"/>
        <v>9009.6</v>
      </c>
      <c r="X16" s="36">
        <v>402756</v>
      </c>
      <c r="Y16" s="36">
        <v>201378</v>
      </c>
      <c r="Z16" s="36">
        <v>201378</v>
      </c>
      <c r="AA16" s="36"/>
      <c r="AB16" s="36"/>
      <c r="AC16" s="36">
        <v>47462572.800000004</v>
      </c>
      <c r="AD16" s="36"/>
      <c r="AE16" s="36"/>
      <c r="AF16" s="36">
        <v>268504</v>
      </c>
      <c r="AG16" s="36">
        <v>268504</v>
      </c>
      <c r="AH16" s="32">
        <v>44958</v>
      </c>
      <c r="AI16" s="32">
        <v>45352</v>
      </c>
      <c r="AJ16" s="32"/>
      <c r="AK16" s="32">
        <v>44972</v>
      </c>
      <c r="AL16" s="32">
        <v>45383</v>
      </c>
      <c r="AM16" s="40"/>
      <c r="AN16" s="35" t="s">
        <v>61</v>
      </c>
    </row>
    <row r="17" spans="1:40" ht="76.5" customHeight="1" x14ac:dyDescent="0.25">
      <c r="A17" s="33" t="s">
        <v>155</v>
      </c>
      <c r="B17" s="32">
        <v>44678</v>
      </c>
      <c r="C17" s="30">
        <v>1416</v>
      </c>
      <c r="D17" s="33" t="s">
        <v>156</v>
      </c>
      <c r="E17" s="34" t="s">
        <v>157</v>
      </c>
      <c r="F17" s="32">
        <v>44711</v>
      </c>
      <c r="G17" s="33" t="s">
        <v>158</v>
      </c>
      <c r="H17" s="35" t="s">
        <v>54</v>
      </c>
      <c r="I17" s="35" t="s">
        <v>159</v>
      </c>
      <c r="J17" s="36">
        <v>11608792.560000001</v>
      </c>
      <c r="K17" s="36">
        <v>5804396.2800000003</v>
      </c>
      <c r="L17" s="28">
        <v>5061973.5</v>
      </c>
      <c r="M17" s="28">
        <v>10866369.779999999</v>
      </c>
      <c r="N17" s="35" t="s">
        <v>160</v>
      </c>
      <c r="O17" s="35" t="s">
        <v>161</v>
      </c>
      <c r="P17" s="35" t="s">
        <v>162</v>
      </c>
      <c r="Q17" s="35" t="s">
        <v>91</v>
      </c>
      <c r="R17" s="30">
        <v>0</v>
      </c>
      <c r="S17" s="30">
        <v>100</v>
      </c>
      <c r="T17" s="30" t="s">
        <v>60</v>
      </c>
      <c r="U17" s="39">
        <v>2</v>
      </c>
      <c r="V17" s="28">
        <f>M17/X17</f>
        <v>22497.66</v>
      </c>
      <c r="W17" s="36">
        <f t="shared" si="1"/>
        <v>44995.32</v>
      </c>
      <c r="X17" s="36">
        <v>483</v>
      </c>
      <c r="Y17" s="36">
        <v>258</v>
      </c>
      <c r="Z17" s="36">
        <v>225</v>
      </c>
      <c r="AA17" s="36"/>
      <c r="AB17" s="36"/>
      <c r="AC17" s="36">
        <v>0</v>
      </c>
      <c r="AD17" s="36"/>
      <c r="AE17" s="36"/>
      <c r="AF17" s="36">
        <v>258</v>
      </c>
      <c r="AG17" s="36">
        <v>258</v>
      </c>
      <c r="AH17" s="32">
        <v>44958</v>
      </c>
      <c r="AI17" s="32">
        <v>45352</v>
      </c>
      <c r="AJ17" s="32"/>
      <c r="AK17" s="32">
        <v>44972</v>
      </c>
      <c r="AL17" s="32">
        <v>45383</v>
      </c>
      <c r="AM17" s="40"/>
      <c r="AN17" s="35" t="s">
        <v>61</v>
      </c>
    </row>
    <row r="18" spans="1:40" ht="76.5" customHeight="1" x14ac:dyDescent="0.25">
      <c r="A18" s="33" t="s">
        <v>163</v>
      </c>
      <c r="B18" s="32">
        <v>44678</v>
      </c>
      <c r="C18" s="30">
        <v>1416</v>
      </c>
      <c r="D18" s="33" t="s">
        <v>164</v>
      </c>
      <c r="E18" s="34" t="s">
        <v>165</v>
      </c>
      <c r="F18" s="32">
        <v>44711</v>
      </c>
      <c r="G18" s="33" t="s">
        <v>166</v>
      </c>
      <c r="H18" s="35" t="s">
        <v>86</v>
      </c>
      <c r="I18" s="35" t="s">
        <v>167</v>
      </c>
      <c r="J18" s="36">
        <v>200319360</v>
      </c>
      <c r="K18" s="36">
        <v>67241760</v>
      </c>
      <c r="L18" s="28">
        <v>127332720</v>
      </c>
      <c r="M18" s="28">
        <v>260410320</v>
      </c>
      <c r="N18" s="35" t="s">
        <v>88</v>
      </c>
      <c r="O18" s="35" t="s">
        <v>168</v>
      </c>
      <c r="P18" s="35" t="s">
        <v>90</v>
      </c>
      <c r="Q18" s="35" t="s">
        <v>91</v>
      </c>
      <c r="R18" s="30">
        <v>0</v>
      </c>
      <c r="S18" s="30">
        <v>100</v>
      </c>
      <c r="T18" s="30" t="s">
        <v>48</v>
      </c>
      <c r="U18" s="39">
        <v>2000</v>
      </c>
      <c r="V18" s="28">
        <f>M18/X18</f>
        <v>12.12</v>
      </c>
      <c r="W18" s="36">
        <f t="shared" si="1"/>
        <v>24240</v>
      </c>
      <c r="X18" s="36">
        <v>21486000</v>
      </c>
      <c r="Y18" s="36">
        <v>5432000</v>
      </c>
      <c r="Z18" s="36">
        <v>5548000</v>
      </c>
      <c r="AA18" s="36">
        <v>10506000</v>
      </c>
      <c r="AB18" s="36"/>
      <c r="AC18" s="36">
        <v>0</v>
      </c>
      <c r="AD18" s="36"/>
      <c r="AE18" s="36"/>
      <c r="AF18" s="36">
        <v>8264</v>
      </c>
      <c r="AG18" s="36">
        <v>8264</v>
      </c>
      <c r="AH18" s="32">
        <v>44967</v>
      </c>
      <c r="AI18" s="32">
        <v>44986</v>
      </c>
      <c r="AJ18" s="32">
        <v>45352</v>
      </c>
      <c r="AK18" s="32">
        <v>44982</v>
      </c>
      <c r="AL18" s="32">
        <v>45000</v>
      </c>
      <c r="AM18" s="40">
        <v>45383</v>
      </c>
      <c r="AN18" s="35" t="s">
        <v>61</v>
      </c>
    </row>
    <row r="19" spans="1:40" ht="76.5" customHeight="1" x14ac:dyDescent="0.25">
      <c r="A19" s="33" t="s">
        <v>169</v>
      </c>
      <c r="B19" s="32">
        <v>44678</v>
      </c>
      <c r="C19" s="30">
        <v>1416</v>
      </c>
      <c r="D19" s="33" t="s">
        <v>170</v>
      </c>
      <c r="E19" s="34" t="s">
        <v>171</v>
      </c>
      <c r="F19" s="32">
        <v>44711</v>
      </c>
      <c r="G19" s="33" t="s">
        <v>172</v>
      </c>
      <c r="H19" s="35" t="s">
        <v>54</v>
      </c>
      <c r="I19" s="35" t="s">
        <v>173</v>
      </c>
      <c r="J19" s="36">
        <v>9624025.5999999996</v>
      </c>
      <c r="K19" s="36">
        <v>4812012.8</v>
      </c>
      <c r="L19" s="28">
        <v>6015016</v>
      </c>
      <c r="M19" s="28">
        <v>10827028.800000001</v>
      </c>
      <c r="N19" s="35" t="s">
        <v>174</v>
      </c>
      <c r="O19" s="35" t="s">
        <v>175</v>
      </c>
      <c r="P19" s="35" t="s">
        <v>176</v>
      </c>
      <c r="Q19" s="35" t="s">
        <v>59</v>
      </c>
      <c r="R19" s="38">
        <v>0</v>
      </c>
      <c r="S19" s="30">
        <v>100</v>
      </c>
      <c r="T19" s="30" t="s">
        <v>81</v>
      </c>
      <c r="U19" s="39">
        <v>4</v>
      </c>
      <c r="V19" s="28">
        <f>M19/X19</f>
        <v>9666.99</v>
      </c>
      <c r="W19" s="36">
        <f t="shared" si="1"/>
        <v>38667.96</v>
      </c>
      <c r="X19" s="36">
        <v>1120</v>
      </c>
      <c r="Y19" s="36">
        <v>560</v>
      </c>
      <c r="Z19" s="36">
        <v>560</v>
      </c>
      <c r="AA19" s="36"/>
      <c r="AB19" s="36"/>
      <c r="AC19" s="36">
        <v>0</v>
      </c>
      <c r="AD19" s="36"/>
      <c r="AE19" s="36"/>
      <c r="AF19" s="36">
        <v>280</v>
      </c>
      <c r="AG19" s="36">
        <v>280</v>
      </c>
      <c r="AH19" s="32">
        <v>44986</v>
      </c>
      <c r="AI19" s="32">
        <v>45352</v>
      </c>
      <c r="AJ19" s="32"/>
      <c r="AK19" s="32">
        <v>45000</v>
      </c>
      <c r="AL19" s="40">
        <v>45383</v>
      </c>
      <c r="AM19" s="40"/>
      <c r="AN19" s="35" t="s">
        <v>61</v>
      </c>
    </row>
    <row r="20" spans="1:40" ht="76.5" customHeight="1" x14ac:dyDescent="0.25">
      <c r="A20" s="33" t="s">
        <v>177</v>
      </c>
      <c r="B20" s="32">
        <v>44679</v>
      </c>
      <c r="C20" s="30">
        <v>1416</v>
      </c>
      <c r="D20" s="33" t="s">
        <v>178</v>
      </c>
      <c r="E20" s="34" t="s">
        <v>179</v>
      </c>
      <c r="F20" s="32">
        <v>44711</v>
      </c>
      <c r="G20" s="33" t="s">
        <v>180</v>
      </c>
      <c r="H20" s="35" t="s">
        <v>54</v>
      </c>
      <c r="I20" s="35" t="s">
        <v>181</v>
      </c>
      <c r="J20" s="36">
        <v>44846945.640000001</v>
      </c>
      <c r="K20" s="36">
        <v>22423472.82</v>
      </c>
      <c r="L20" s="28">
        <v>35788456.619999997</v>
      </c>
      <c r="M20" s="28">
        <v>58211929.439999998</v>
      </c>
      <c r="N20" s="35" t="s">
        <v>182</v>
      </c>
      <c r="O20" s="35" t="s">
        <v>183</v>
      </c>
      <c r="P20" s="35" t="s">
        <v>184</v>
      </c>
      <c r="Q20" s="35" t="s">
        <v>80</v>
      </c>
      <c r="R20" s="38">
        <v>100</v>
      </c>
      <c r="S20" s="30">
        <v>0</v>
      </c>
      <c r="T20" s="30" t="s">
        <v>60</v>
      </c>
      <c r="U20" s="39">
        <v>21</v>
      </c>
      <c r="V20" s="28">
        <f>M20/X20</f>
        <v>9178.7968211920524</v>
      </c>
      <c r="W20" s="36">
        <f t="shared" si="1"/>
        <v>192754.7332450331</v>
      </c>
      <c r="X20" s="36">
        <v>6342</v>
      </c>
      <c r="Y20" s="36">
        <v>3171</v>
      </c>
      <c r="Z20" s="36">
        <v>3171</v>
      </c>
      <c r="AA20" s="36"/>
      <c r="AB20" s="36"/>
      <c r="AC20" s="36">
        <v>0</v>
      </c>
      <c r="AD20" s="36"/>
      <c r="AE20" s="36"/>
      <c r="AF20" s="36">
        <v>302</v>
      </c>
      <c r="AG20" s="36">
        <v>302</v>
      </c>
      <c r="AH20" s="32">
        <v>44986</v>
      </c>
      <c r="AI20" s="32">
        <v>45352</v>
      </c>
      <c r="AJ20" s="32"/>
      <c r="AK20" s="32">
        <v>45000</v>
      </c>
      <c r="AL20" s="40">
        <v>45383</v>
      </c>
      <c r="AM20" s="40"/>
      <c r="AN20" s="35" t="s">
        <v>61</v>
      </c>
    </row>
    <row r="21" spans="1:40" ht="76.5" customHeight="1" x14ac:dyDescent="0.25">
      <c r="A21" s="33" t="s">
        <v>185</v>
      </c>
      <c r="B21" s="32">
        <v>44680</v>
      </c>
      <c r="C21" s="30">
        <v>1416</v>
      </c>
      <c r="D21" s="33" t="s">
        <v>186</v>
      </c>
      <c r="E21" s="34" t="s">
        <v>187</v>
      </c>
      <c r="F21" s="32">
        <v>44713</v>
      </c>
      <c r="G21" s="33" t="s">
        <v>188</v>
      </c>
      <c r="H21" s="35" t="s">
        <v>189</v>
      </c>
      <c r="I21" s="35" t="s">
        <v>190</v>
      </c>
      <c r="J21" s="36">
        <v>761678714.15999997</v>
      </c>
      <c r="K21" s="36">
        <v>377028331.68000001</v>
      </c>
      <c r="L21" s="28">
        <v>377028331.68000001</v>
      </c>
      <c r="M21" s="28">
        <v>754056663.36000001</v>
      </c>
      <c r="N21" s="35" t="s">
        <v>191</v>
      </c>
      <c r="O21" s="35" t="s">
        <v>192</v>
      </c>
      <c r="P21" s="35" t="s">
        <v>193</v>
      </c>
      <c r="Q21" s="35" t="s">
        <v>80</v>
      </c>
      <c r="R21" s="30">
        <v>100</v>
      </c>
      <c r="S21" s="30">
        <v>0</v>
      </c>
      <c r="T21" s="30" t="s">
        <v>60</v>
      </c>
      <c r="U21" s="44">
        <v>21</v>
      </c>
      <c r="V21" s="28">
        <f>M21/X21</f>
        <v>4412.32</v>
      </c>
      <c r="W21" s="36">
        <f t="shared" si="1"/>
        <v>92658.72</v>
      </c>
      <c r="X21" s="36">
        <v>170898</v>
      </c>
      <c r="Y21" s="36">
        <v>85449</v>
      </c>
      <c r="Z21" s="36">
        <v>85449</v>
      </c>
      <c r="AA21" s="36"/>
      <c r="AB21" s="36"/>
      <c r="AC21" s="36">
        <v>0</v>
      </c>
      <c r="AD21" s="36"/>
      <c r="AE21" s="36"/>
      <c r="AF21" s="36">
        <v>8138</v>
      </c>
      <c r="AG21" s="36">
        <v>8138</v>
      </c>
      <c r="AH21" s="32">
        <v>44958</v>
      </c>
      <c r="AI21" s="32">
        <v>45352</v>
      </c>
      <c r="AJ21" s="32"/>
      <c r="AK21" s="32">
        <v>44972</v>
      </c>
      <c r="AL21" s="40">
        <v>45383</v>
      </c>
      <c r="AM21" s="40"/>
      <c r="AN21" s="35" t="s">
        <v>61</v>
      </c>
    </row>
    <row r="22" spans="1:40" ht="76.5" customHeight="1" x14ac:dyDescent="0.25">
      <c r="A22" s="33" t="s">
        <v>194</v>
      </c>
      <c r="B22" s="32">
        <v>44680</v>
      </c>
      <c r="C22" s="30">
        <v>1416</v>
      </c>
      <c r="D22" s="33" t="s">
        <v>195</v>
      </c>
      <c r="E22" s="34" t="s">
        <v>196</v>
      </c>
      <c r="F22" s="32">
        <v>44712</v>
      </c>
      <c r="G22" s="33" t="s">
        <v>197</v>
      </c>
      <c r="H22" s="35" t="s">
        <v>198</v>
      </c>
      <c r="I22" s="35" t="s">
        <v>199</v>
      </c>
      <c r="J22" s="36">
        <v>61486783.68</v>
      </c>
      <c r="K22" s="36">
        <v>29974785.120000001</v>
      </c>
      <c r="L22" s="28">
        <v>29974785.120000001</v>
      </c>
      <c r="M22" s="28">
        <v>59949570.240000002</v>
      </c>
      <c r="N22" s="35" t="s">
        <v>200</v>
      </c>
      <c r="O22" s="35" t="s">
        <v>201</v>
      </c>
      <c r="P22" s="35" t="s">
        <v>202</v>
      </c>
      <c r="Q22" s="35" t="s">
        <v>80</v>
      </c>
      <c r="R22" s="30">
        <v>100</v>
      </c>
      <c r="S22" s="30">
        <v>0</v>
      </c>
      <c r="T22" s="30" t="s">
        <v>60</v>
      </c>
      <c r="U22" s="44">
        <v>21</v>
      </c>
      <c r="V22" s="28">
        <f>M22/X22</f>
        <v>3076.23</v>
      </c>
      <c r="W22" s="36">
        <f t="shared" si="1"/>
        <v>64600.83</v>
      </c>
      <c r="X22" s="36">
        <v>19488</v>
      </c>
      <c r="Y22" s="36">
        <v>9744</v>
      </c>
      <c r="Z22" s="36">
        <v>9744</v>
      </c>
      <c r="AA22" s="36"/>
      <c r="AB22" s="36"/>
      <c r="AC22" s="36">
        <v>0</v>
      </c>
      <c r="AD22" s="36"/>
      <c r="AE22" s="36"/>
      <c r="AF22" s="36">
        <v>928</v>
      </c>
      <c r="AG22" s="36">
        <v>928</v>
      </c>
      <c r="AH22" s="32">
        <v>44958</v>
      </c>
      <c r="AI22" s="32">
        <v>45292</v>
      </c>
      <c r="AJ22" s="32"/>
      <c r="AK22" s="32">
        <v>44972</v>
      </c>
      <c r="AL22" s="32">
        <v>45366</v>
      </c>
      <c r="AM22" s="40"/>
      <c r="AN22" s="35" t="s">
        <v>61</v>
      </c>
    </row>
    <row r="23" spans="1:40" ht="76.5" customHeight="1" x14ac:dyDescent="0.25">
      <c r="A23" s="33" t="s">
        <v>203</v>
      </c>
      <c r="B23" s="32">
        <v>44680</v>
      </c>
      <c r="C23" s="30">
        <v>1416</v>
      </c>
      <c r="D23" s="33" t="s">
        <v>204</v>
      </c>
      <c r="E23" s="34" t="s">
        <v>205</v>
      </c>
      <c r="F23" s="32">
        <v>44714</v>
      </c>
      <c r="G23" s="33" t="s">
        <v>206</v>
      </c>
      <c r="H23" s="35" t="s">
        <v>207</v>
      </c>
      <c r="I23" s="35" t="s">
        <v>208</v>
      </c>
      <c r="J23" s="36">
        <v>3291225799.6799998</v>
      </c>
      <c r="K23" s="36">
        <v>1637382418.5599999</v>
      </c>
      <c r="L23" s="28">
        <v>1454542881.1199999</v>
      </c>
      <c r="M23" s="36">
        <v>3091925299.6799998</v>
      </c>
      <c r="N23" s="35" t="s">
        <v>209</v>
      </c>
      <c r="O23" s="35" t="s">
        <v>210</v>
      </c>
      <c r="P23" s="35" t="s">
        <v>211</v>
      </c>
      <c r="Q23" s="35" t="s">
        <v>80</v>
      </c>
      <c r="R23" s="30">
        <v>100</v>
      </c>
      <c r="S23" s="30">
        <v>0</v>
      </c>
      <c r="T23" s="30" t="s">
        <v>60</v>
      </c>
      <c r="U23" s="44">
        <v>21</v>
      </c>
      <c r="V23" s="28">
        <f>M23/X23</f>
        <v>4605.6849999999995</v>
      </c>
      <c r="W23" s="36">
        <f t="shared" si="1"/>
        <v>96719.384999999995</v>
      </c>
      <c r="X23" s="36">
        <v>671328</v>
      </c>
      <c r="Y23" s="36">
        <v>335664</v>
      </c>
      <c r="Z23" s="36">
        <v>335664</v>
      </c>
      <c r="AA23" s="36">
        <v>0</v>
      </c>
      <c r="AB23" s="36"/>
      <c r="AC23" s="36">
        <v>409755.36</v>
      </c>
      <c r="AD23" s="36"/>
      <c r="AE23" s="36"/>
      <c r="AF23" s="36">
        <v>0</v>
      </c>
      <c r="AG23" s="36">
        <v>0</v>
      </c>
      <c r="AH23" s="32">
        <v>44958</v>
      </c>
      <c r="AI23" s="32">
        <v>45352</v>
      </c>
      <c r="AJ23" s="32"/>
      <c r="AK23" s="32">
        <v>44972</v>
      </c>
      <c r="AL23" s="32">
        <v>45383</v>
      </c>
      <c r="AM23" s="40"/>
      <c r="AN23" s="35" t="s">
        <v>61</v>
      </c>
    </row>
    <row r="24" spans="1:40" ht="76.5" customHeight="1" x14ac:dyDescent="0.25">
      <c r="A24" s="33" t="s">
        <v>212</v>
      </c>
      <c r="B24" s="32">
        <v>44680</v>
      </c>
      <c r="C24" s="30">
        <v>1416</v>
      </c>
      <c r="D24" s="33" t="s">
        <v>213</v>
      </c>
      <c r="E24" s="34" t="s">
        <v>214</v>
      </c>
      <c r="F24" s="32">
        <v>44712</v>
      </c>
      <c r="G24" s="33" t="s">
        <v>215</v>
      </c>
      <c r="H24" s="35" t="s">
        <v>198</v>
      </c>
      <c r="I24" s="35" t="s">
        <v>216</v>
      </c>
      <c r="J24" s="36">
        <v>268892744.39999998</v>
      </c>
      <c r="K24" s="36">
        <v>132429619.34999999</v>
      </c>
      <c r="L24" s="28">
        <v>132429619.34999999</v>
      </c>
      <c r="M24" s="28">
        <v>264859238.69999999</v>
      </c>
      <c r="N24" s="35" t="s">
        <v>200</v>
      </c>
      <c r="O24" s="35" t="s">
        <v>217</v>
      </c>
      <c r="P24" s="35" t="s">
        <v>202</v>
      </c>
      <c r="Q24" s="35" t="s">
        <v>80</v>
      </c>
      <c r="R24" s="38">
        <v>0</v>
      </c>
      <c r="S24" s="30">
        <v>100</v>
      </c>
      <c r="T24" s="30" t="s">
        <v>60</v>
      </c>
      <c r="U24" s="39">
        <v>21</v>
      </c>
      <c r="V24" s="28">
        <f>M24/X24</f>
        <v>4162.49</v>
      </c>
      <c r="W24" s="36">
        <f t="shared" si="1"/>
        <v>87412.29</v>
      </c>
      <c r="X24" s="36">
        <v>63630</v>
      </c>
      <c r="Y24" s="36">
        <v>31815</v>
      </c>
      <c r="Z24" s="36">
        <v>31815</v>
      </c>
      <c r="AA24" s="36"/>
      <c r="AB24" s="36"/>
      <c r="AC24" s="36">
        <v>349649.16</v>
      </c>
      <c r="AD24" s="36"/>
      <c r="AE24" s="36"/>
      <c r="AF24" s="36">
        <v>3030</v>
      </c>
      <c r="AG24" s="36">
        <v>3030</v>
      </c>
      <c r="AH24" s="32">
        <v>44958</v>
      </c>
      <c r="AI24" s="32">
        <v>45352</v>
      </c>
      <c r="AJ24" s="32"/>
      <c r="AK24" s="32">
        <v>44972</v>
      </c>
      <c r="AL24" s="32">
        <v>45383</v>
      </c>
      <c r="AM24" s="40"/>
      <c r="AN24" s="35" t="s">
        <v>61</v>
      </c>
    </row>
    <row r="25" spans="1:40" ht="76.5" customHeight="1" x14ac:dyDescent="0.25">
      <c r="A25" s="33" t="s">
        <v>218</v>
      </c>
      <c r="B25" s="32">
        <v>44685</v>
      </c>
      <c r="C25" s="30">
        <v>1416</v>
      </c>
      <c r="D25" s="33" t="s">
        <v>219</v>
      </c>
      <c r="E25" s="34" t="s">
        <v>220</v>
      </c>
      <c r="F25" s="32">
        <v>44626</v>
      </c>
      <c r="G25" s="33" t="s">
        <v>221</v>
      </c>
      <c r="H25" s="35" t="s">
        <v>108</v>
      </c>
      <c r="I25" s="35" t="s">
        <v>222</v>
      </c>
      <c r="J25" s="36">
        <v>1400150205</v>
      </c>
      <c r="K25" s="36">
        <v>5880660.75</v>
      </c>
      <c r="L25" s="28">
        <v>5880660.75</v>
      </c>
      <c r="M25" s="36">
        <v>11761321.5</v>
      </c>
      <c r="N25" s="35" t="s">
        <v>223</v>
      </c>
      <c r="O25" s="35" t="s">
        <v>224</v>
      </c>
      <c r="P25" s="35" t="s">
        <v>225</v>
      </c>
      <c r="Q25" s="35" t="s">
        <v>80</v>
      </c>
      <c r="R25" s="38">
        <v>100</v>
      </c>
      <c r="S25" s="30">
        <v>0</v>
      </c>
      <c r="T25" s="30" t="s">
        <v>60</v>
      </c>
      <c r="U25" s="39">
        <v>28</v>
      </c>
      <c r="V25" s="28">
        <f>M25/X25</f>
        <v>7.87</v>
      </c>
      <c r="W25" s="36">
        <f t="shared" si="1"/>
        <v>220.36</v>
      </c>
      <c r="X25" s="36">
        <v>1494450</v>
      </c>
      <c r="Y25" s="36">
        <v>747225</v>
      </c>
      <c r="Z25" s="36">
        <v>747225</v>
      </c>
      <c r="AA25" s="36"/>
      <c r="AB25" s="36"/>
      <c r="AC25" s="36">
        <v>40215.699999999997</v>
      </c>
      <c r="AD25" s="36"/>
      <c r="AE25" s="36"/>
      <c r="AF25" s="36">
        <v>53373.214285714283</v>
      </c>
      <c r="AG25" s="36">
        <v>53374</v>
      </c>
      <c r="AH25" s="32">
        <v>44986</v>
      </c>
      <c r="AI25" s="32">
        <v>45352</v>
      </c>
      <c r="AJ25" s="32"/>
      <c r="AK25" s="32">
        <v>45000</v>
      </c>
      <c r="AL25" s="32">
        <v>45383</v>
      </c>
      <c r="AM25" s="40"/>
      <c r="AN25" s="35" t="s">
        <v>61</v>
      </c>
    </row>
    <row r="26" spans="1:40" ht="76.5" customHeight="1" x14ac:dyDescent="0.25">
      <c r="A26" s="33" t="s">
        <v>226</v>
      </c>
      <c r="B26" s="32">
        <v>44708</v>
      </c>
      <c r="C26" s="30">
        <v>1416</v>
      </c>
      <c r="D26" s="33" t="s">
        <v>227</v>
      </c>
      <c r="E26" s="34" t="s">
        <v>228</v>
      </c>
      <c r="F26" s="32">
        <v>44739</v>
      </c>
      <c r="G26" s="30" t="s">
        <v>229</v>
      </c>
      <c r="H26" s="35" t="s">
        <v>230</v>
      </c>
      <c r="I26" s="35" t="s">
        <v>231</v>
      </c>
      <c r="J26" s="36">
        <v>761721856</v>
      </c>
      <c r="K26" s="36">
        <v>380860928</v>
      </c>
      <c r="L26" s="28">
        <v>380860928</v>
      </c>
      <c r="M26" s="28">
        <v>761721856</v>
      </c>
      <c r="N26" s="35" t="s">
        <v>110</v>
      </c>
      <c r="O26" s="35" t="s">
        <v>232</v>
      </c>
      <c r="P26" s="35" t="s">
        <v>233</v>
      </c>
      <c r="Q26" s="35" t="s">
        <v>80</v>
      </c>
      <c r="R26" s="30">
        <v>100</v>
      </c>
      <c r="S26" s="30">
        <v>0</v>
      </c>
      <c r="T26" s="30" t="s">
        <v>81</v>
      </c>
      <c r="U26" s="39">
        <v>28</v>
      </c>
      <c r="V26" s="28">
        <f>M26/X26</f>
        <v>258.39999999999998</v>
      </c>
      <c r="W26" s="36">
        <f t="shared" si="1"/>
        <v>7235.1999999999989</v>
      </c>
      <c r="X26" s="36">
        <v>2947840</v>
      </c>
      <c r="Y26" s="36">
        <v>1473920</v>
      </c>
      <c r="Z26" s="36">
        <v>1473920</v>
      </c>
      <c r="AA26" s="36"/>
      <c r="AB26" s="36"/>
      <c r="AC26" s="36">
        <v>318348.79999999999</v>
      </c>
      <c r="AD26" s="36"/>
      <c r="AE26" s="36"/>
      <c r="AF26" s="36">
        <v>105280</v>
      </c>
      <c r="AG26" s="36">
        <v>105280</v>
      </c>
      <c r="AH26" s="32">
        <v>44958</v>
      </c>
      <c r="AI26" s="32">
        <v>45323</v>
      </c>
      <c r="AJ26" s="32"/>
      <c r="AK26" s="32">
        <v>44972</v>
      </c>
      <c r="AL26" s="32">
        <v>45352</v>
      </c>
      <c r="AM26" s="40"/>
      <c r="AN26" s="35" t="s">
        <v>61</v>
      </c>
    </row>
    <row r="27" spans="1:40" ht="78.75" x14ac:dyDescent="0.25">
      <c r="A27" s="33" t="s">
        <v>234</v>
      </c>
      <c r="B27" s="32">
        <v>44706</v>
      </c>
      <c r="C27" s="30">
        <v>1416</v>
      </c>
      <c r="D27" s="33" t="s">
        <v>235</v>
      </c>
      <c r="E27" s="34" t="s">
        <v>236</v>
      </c>
      <c r="F27" s="32">
        <v>44729</v>
      </c>
      <c r="G27" s="30" t="s">
        <v>237</v>
      </c>
      <c r="H27" s="35" t="s">
        <v>135</v>
      </c>
      <c r="I27" s="35" t="s">
        <v>238</v>
      </c>
      <c r="J27" s="36">
        <v>274032460.80000001</v>
      </c>
      <c r="K27" s="36">
        <v>137016230.40000001</v>
      </c>
      <c r="L27" s="28">
        <v>136875267.19999999</v>
      </c>
      <c r="M27" s="28">
        <v>273891497.60000002</v>
      </c>
      <c r="N27" s="35" t="s">
        <v>239</v>
      </c>
      <c r="O27" s="35" t="s">
        <v>240</v>
      </c>
      <c r="P27" s="35" t="s">
        <v>241</v>
      </c>
      <c r="Q27" s="35" t="s">
        <v>242</v>
      </c>
      <c r="R27" s="38">
        <v>0</v>
      </c>
      <c r="S27" s="30">
        <v>100</v>
      </c>
      <c r="T27" s="30" t="s">
        <v>81</v>
      </c>
      <c r="U27" s="39">
        <v>10</v>
      </c>
      <c r="V27" s="28">
        <f>M27/X27</f>
        <v>2013.7600000000002</v>
      </c>
      <c r="W27" s="36">
        <f t="shared" si="1"/>
        <v>20137.600000000002</v>
      </c>
      <c r="X27" s="36">
        <v>136010</v>
      </c>
      <c r="Y27" s="36">
        <v>68040</v>
      </c>
      <c r="Z27" s="36">
        <v>67970</v>
      </c>
      <c r="AA27" s="36"/>
      <c r="AB27" s="36"/>
      <c r="AC27" s="36">
        <v>95210572.799999997</v>
      </c>
      <c r="AD27" s="36"/>
      <c r="AE27" s="36"/>
      <c r="AF27" s="36">
        <f>X27/U27</f>
        <v>13601</v>
      </c>
      <c r="AG27" s="36">
        <f>_xlfn.CEILING.MATH(AF27)</f>
        <v>13601</v>
      </c>
      <c r="AH27" s="32">
        <v>45031</v>
      </c>
      <c r="AI27" s="32">
        <v>45397</v>
      </c>
      <c r="AJ27" s="32"/>
      <c r="AK27" s="32">
        <v>44681</v>
      </c>
      <c r="AL27" s="32">
        <v>45412</v>
      </c>
      <c r="AM27" s="40"/>
      <c r="AN27" s="35" t="s">
        <v>61</v>
      </c>
    </row>
    <row r="28" spans="1:40" ht="76.5" customHeight="1" x14ac:dyDescent="0.25">
      <c r="A28" s="33" t="s">
        <v>243</v>
      </c>
      <c r="B28" s="32">
        <v>44715</v>
      </c>
      <c r="C28" s="30">
        <v>1416</v>
      </c>
      <c r="D28" s="33" t="s">
        <v>244</v>
      </c>
      <c r="E28" s="34" t="s">
        <v>245</v>
      </c>
      <c r="F28" s="32">
        <v>44746</v>
      </c>
      <c r="G28" s="30" t="s">
        <v>246</v>
      </c>
      <c r="H28" s="35" t="s">
        <v>247</v>
      </c>
      <c r="I28" s="35" t="s">
        <v>248</v>
      </c>
      <c r="J28" s="36">
        <v>1240064812.8</v>
      </c>
      <c r="K28" s="36">
        <v>620032406.39999998</v>
      </c>
      <c r="L28" s="28">
        <v>992041578</v>
      </c>
      <c r="M28" s="28">
        <v>1612073984.4000001</v>
      </c>
      <c r="N28" s="35" t="s">
        <v>249</v>
      </c>
      <c r="O28" s="35" t="s">
        <v>250</v>
      </c>
      <c r="P28" s="35" t="s">
        <v>251</v>
      </c>
      <c r="Q28" s="35" t="s">
        <v>252</v>
      </c>
      <c r="R28" s="38">
        <v>0</v>
      </c>
      <c r="S28" s="30">
        <v>100</v>
      </c>
      <c r="T28" s="30" t="s">
        <v>253</v>
      </c>
      <c r="U28" s="39">
        <v>120</v>
      </c>
      <c r="V28" s="28">
        <f>M28/X28</f>
        <v>185.46981817428761</v>
      </c>
      <c r="W28" s="36">
        <f t="shared" si="1"/>
        <v>22256.378180914515</v>
      </c>
      <c r="X28" s="36">
        <v>8691840</v>
      </c>
      <c r="Y28" s="36">
        <v>4345920</v>
      </c>
      <c r="Z28" s="36">
        <v>4345920</v>
      </c>
      <c r="AA28" s="36"/>
      <c r="AB28" s="36"/>
      <c r="AC28" s="36">
        <v>3817849.1999999997</v>
      </c>
      <c r="AD28" s="36"/>
      <c r="AE28" s="36"/>
      <c r="AF28" s="36">
        <v>72432</v>
      </c>
      <c r="AG28" s="36">
        <v>72432</v>
      </c>
      <c r="AH28" s="32">
        <v>44986</v>
      </c>
      <c r="AI28" s="32">
        <v>45352</v>
      </c>
      <c r="AJ28" s="32"/>
      <c r="AK28" s="32">
        <v>45000</v>
      </c>
      <c r="AL28" s="32">
        <v>45383</v>
      </c>
      <c r="AM28" s="40"/>
      <c r="AN28" s="35" t="s">
        <v>61</v>
      </c>
    </row>
    <row r="29" spans="1:40" ht="76.5" customHeight="1" x14ac:dyDescent="0.25">
      <c r="A29" s="33" t="s">
        <v>254</v>
      </c>
      <c r="B29" s="32">
        <v>44719</v>
      </c>
      <c r="C29" s="30">
        <v>1416</v>
      </c>
      <c r="D29" s="33" t="s">
        <v>255</v>
      </c>
      <c r="E29" s="34" t="s">
        <v>256</v>
      </c>
      <c r="F29" s="32">
        <v>44746</v>
      </c>
      <c r="G29" s="33" t="s">
        <v>257</v>
      </c>
      <c r="H29" s="35" t="s">
        <v>86</v>
      </c>
      <c r="I29" s="35" t="s">
        <v>258</v>
      </c>
      <c r="J29" s="36">
        <v>117119160</v>
      </c>
      <c r="K29" s="36">
        <v>58559580</v>
      </c>
      <c r="L29" s="28">
        <v>93665640</v>
      </c>
      <c r="M29" s="28">
        <v>152225220</v>
      </c>
      <c r="N29" s="35" t="s">
        <v>88</v>
      </c>
      <c r="O29" s="35" t="s">
        <v>259</v>
      </c>
      <c r="P29" s="35" t="s">
        <v>90</v>
      </c>
      <c r="Q29" s="35" t="s">
        <v>91</v>
      </c>
      <c r="R29" s="38">
        <v>0</v>
      </c>
      <c r="S29" s="30">
        <v>100</v>
      </c>
      <c r="T29" s="30" t="s">
        <v>48</v>
      </c>
      <c r="U29" s="39">
        <v>3000</v>
      </c>
      <c r="V29" s="28">
        <f>M29/X29</f>
        <v>12.37</v>
      </c>
      <c r="W29" s="36">
        <f t="shared" si="1"/>
        <v>37110</v>
      </c>
      <c r="X29" s="36">
        <v>12306000</v>
      </c>
      <c r="Y29" s="36">
        <v>4734000</v>
      </c>
      <c r="Z29" s="36">
        <v>7572000</v>
      </c>
      <c r="AA29" s="36"/>
      <c r="AB29" s="36"/>
      <c r="AC29" s="36">
        <v>0</v>
      </c>
      <c r="AD29" s="36"/>
      <c r="AE29" s="36"/>
      <c r="AF29" s="36">
        <v>3156</v>
      </c>
      <c r="AG29" s="36">
        <v>3156</v>
      </c>
      <c r="AH29" s="32">
        <v>44986</v>
      </c>
      <c r="AI29" s="32">
        <v>45352</v>
      </c>
      <c r="AJ29" s="32"/>
      <c r="AK29" s="32">
        <v>45000</v>
      </c>
      <c r="AL29" s="32">
        <v>45383</v>
      </c>
      <c r="AM29" s="40"/>
      <c r="AN29" s="35" t="s">
        <v>61</v>
      </c>
    </row>
    <row r="30" spans="1:40" ht="86.25" customHeight="1" x14ac:dyDescent="0.25">
      <c r="A30" s="33" t="s">
        <v>260</v>
      </c>
      <c r="B30" s="32">
        <v>44719</v>
      </c>
      <c r="C30" s="30">
        <v>1416</v>
      </c>
      <c r="D30" s="33" t="s">
        <v>261</v>
      </c>
      <c r="E30" s="34" t="s">
        <v>262</v>
      </c>
      <c r="F30" s="32">
        <v>44750</v>
      </c>
      <c r="G30" s="33" t="s">
        <v>263</v>
      </c>
      <c r="H30" s="35" t="s">
        <v>86</v>
      </c>
      <c r="I30" s="35" t="s">
        <v>264</v>
      </c>
      <c r="J30" s="36">
        <v>1322673000</v>
      </c>
      <c r="K30" s="36">
        <v>661336500</v>
      </c>
      <c r="L30" s="28">
        <v>1058027437.5</v>
      </c>
      <c r="M30" s="36">
        <v>1719363937.5</v>
      </c>
      <c r="N30" s="35" t="s">
        <v>265</v>
      </c>
      <c r="O30" s="35" t="s">
        <v>266</v>
      </c>
      <c r="P30" s="35" t="s">
        <v>267</v>
      </c>
      <c r="Q30" s="35" t="s">
        <v>268</v>
      </c>
      <c r="R30" s="38">
        <v>0</v>
      </c>
      <c r="S30" s="30">
        <v>100</v>
      </c>
      <c r="T30" s="35" t="s">
        <v>269</v>
      </c>
      <c r="U30" s="42">
        <v>1</v>
      </c>
      <c r="V30" s="28" t="s">
        <v>270</v>
      </c>
      <c r="W30" s="28" t="s">
        <v>270</v>
      </c>
      <c r="X30" s="36">
        <v>357600</v>
      </c>
      <c r="Y30" s="36">
        <v>178800</v>
      </c>
      <c r="Z30" s="36">
        <v>178800</v>
      </c>
      <c r="AA30" s="36"/>
      <c r="AB30" s="36"/>
      <c r="AC30" s="36">
        <v>486015750</v>
      </c>
      <c r="AD30" s="36"/>
      <c r="AE30" s="36"/>
      <c r="AF30" s="36">
        <v>357600</v>
      </c>
      <c r="AG30" s="36">
        <v>357600</v>
      </c>
      <c r="AH30" s="32">
        <v>44986</v>
      </c>
      <c r="AI30" s="32">
        <v>45352</v>
      </c>
      <c r="AJ30" s="32"/>
      <c r="AK30" s="32">
        <v>45000</v>
      </c>
      <c r="AL30" s="32">
        <v>45383</v>
      </c>
      <c r="AM30" s="40"/>
      <c r="AN30" s="35" t="s">
        <v>61</v>
      </c>
    </row>
    <row r="31" spans="1:40" ht="76.5" customHeight="1" x14ac:dyDescent="0.25">
      <c r="A31" s="33" t="s">
        <v>271</v>
      </c>
      <c r="B31" s="32">
        <v>44721</v>
      </c>
      <c r="C31" s="30">
        <v>1416</v>
      </c>
      <c r="D31" s="33" t="s">
        <v>272</v>
      </c>
      <c r="E31" s="34" t="s">
        <v>273</v>
      </c>
      <c r="F31" s="32">
        <v>44746</v>
      </c>
      <c r="G31" s="30" t="s">
        <v>274</v>
      </c>
      <c r="H31" s="35" t="s">
        <v>135</v>
      </c>
      <c r="I31" s="35" t="s">
        <v>275</v>
      </c>
      <c r="J31" s="36">
        <v>132241909.8</v>
      </c>
      <c r="K31" s="36">
        <v>48848723</v>
      </c>
      <c r="L31" s="28">
        <v>63519448.299999997</v>
      </c>
      <c r="M31" s="28">
        <v>146912635.09999999</v>
      </c>
      <c r="N31" s="35" t="s">
        <v>239</v>
      </c>
      <c r="O31" s="35" t="s">
        <v>276</v>
      </c>
      <c r="P31" s="35" t="s">
        <v>241</v>
      </c>
      <c r="Q31" s="35" t="s">
        <v>242</v>
      </c>
      <c r="R31" s="38">
        <v>0</v>
      </c>
      <c r="S31" s="30">
        <v>100</v>
      </c>
      <c r="T31" s="30" t="s">
        <v>81</v>
      </c>
      <c r="U31" s="39">
        <v>4</v>
      </c>
      <c r="V31" s="28">
        <f>M31/X31</f>
        <v>2013.55</v>
      </c>
      <c r="W31" s="36">
        <f t="shared" ref="W31:W94" si="2">V31*U31</f>
        <v>8054.2</v>
      </c>
      <c r="X31" s="36">
        <v>72962</v>
      </c>
      <c r="Y31" s="36">
        <v>41416</v>
      </c>
      <c r="Z31" s="36">
        <v>31546</v>
      </c>
      <c r="AA31" s="36"/>
      <c r="AB31" s="36"/>
      <c r="AC31" s="36">
        <v>38015824</v>
      </c>
      <c r="AD31" s="36"/>
      <c r="AE31" s="36"/>
      <c r="AF31" s="36">
        <v>16419</v>
      </c>
      <c r="AG31" s="36">
        <v>16419</v>
      </c>
      <c r="AH31" s="32">
        <v>44986</v>
      </c>
      <c r="AI31" s="32">
        <v>45352</v>
      </c>
      <c r="AJ31" s="32"/>
      <c r="AK31" s="32">
        <v>45000</v>
      </c>
      <c r="AL31" s="32">
        <v>45383</v>
      </c>
      <c r="AM31" s="40"/>
      <c r="AN31" s="35" t="s">
        <v>61</v>
      </c>
    </row>
    <row r="32" spans="1:40" ht="49.5" customHeight="1" x14ac:dyDescent="0.25">
      <c r="A32" s="31" t="s">
        <v>277</v>
      </c>
      <c r="B32" s="32">
        <v>45044</v>
      </c>
      <c r="C32" s="30">
        <v>1688</v>
      </c>
      <c r="D32" s="33" t="s">
        <v>278</v>
      </c>
      <c r="E32" s="34" t="s">
        <v>279</v>
      </c>
      <c r="F32" s="32">
        <v>45072</v>
      </c>
      <c r="G32" s="30" t="s">
        <v>280</v>
      </c>
      <c r="H32" s="35" t="s">
        <v>281</v>
      </c>
      <c r="I32" s="35" t="s">
        <v>282</v>
      </c>
      <c r="J32" s="36">
        <v>6205835185.9200001</v>
      </c>
      <c r="K32" s="36">
        <v>3102917592.96</v>
      </c>
      <c r="L32" s="28">
        <v>3102917592.96</v>
      </c>
      <c r="M32" s="28">
        <v>6205835185.9200001</v>
      </c>
      <c r="N32" s="35" t="s">
        <v>283</v>
      </c>
      <c r="O32" s="35" t="s">
        <v>284</v>
      </c>
      <c r="P32" s="35" t="s">
        <v>285</v>
      </c>
      <c r="Q32" s="35" t="s">
        <v>47</v>
      </c>
      <c r="R32" s="38">
        <v>0</v>
      </c>
      <c r="S32" s="30">
        <v>100</v>
      </c>
      <c r="T32" s="30" t="s">
        <v>286</v>
      </c>
      <c r="U32" s="39">
        <v>1</v>
      </c>
      <c r="V32" s="28">
        <f>M32/X32</f>
        <v>1137.6600000000001</v>
      </c>
      <c r="W32" s="36">
        <f t="shared" si="2"/>
        <v>1137.6600000000001</v>
      </c>
      <c r="X32" s="36">
        <v>5454912</v>
      </c>
      <c r="Y32" s="36">
        <v>2055847</v>
      </c>
      <c r="Z32" s="36">
        <v>671609</v>
      </c>
      <c r="AA32" s="36">
        <v>2727456</v>
      </c>
      <c r="AB32" s="36"/>
      <c r="AC32" s="36">
        <v>0</v>
      </c>
      <c r="AD32" s="36"/>
      <c r="AE32" s="36"/>
      <c r="AF32" s="36">
        <v>5454912</v>
      </c>
      <c r="AG32" s="36">
        <v>5454912</v>
      </c>
      <c r="AH32" s="32">
        <v>45107</v>
      </c>
      <c r="AI32" s="32">
        <v>45214</v>
      </c>
      <c r="AJ32" s="32">
        <v>45323</v>
      </c>
      <c r="AK32" s="32">
        <v>45122</v>
      </c>
      <c r="AL32" s="32">
        <v>45229</v>
      </c>
      <c r="AM32" s="40">
        <v>45352</v>
      </c>
      <c r="AN32" s="35" t="s">
        <v>287</v>
      </c>
    </row>
    <row r="33" spans="1:40" ht="53.25" customHeight="1" x14ac:dyDescent="0.25">
      <c r="A33" s="31" t="s">
        <v>288</v>
      </c>
      <c r="B33" s="40">
        <v>45167</v>
      </c>
      <c r="C33" s="35">
        <v>545</v>
      </c>
      <c r="D33" s="33" t="s">
        <v>289</v>
      </c>
      <c r="E33" s="34" t="s">
        <v>290</v>
      </c>
      <c r="F33" s="32">
        <v>45196</v>
      </c>
      <c r="G33" s="30" t="s">
        <v>291</v>
      </c>
      <c r="H33" s="35" t="s">
        <v>292</v>
      </c>
      <c r="I33" s="35" t="s">
        <v>293</v>
      </c>
      <c r="J33" s="45">
        <v>1214876062.4000001</v>
      </c>
      <c r="K33" s="36">
        <v>1214876062.4000001</v>
      </c>
      <c r="L33" s="28">
        <v>1573611177.5999999</v>
      </c>
      <c r="M33" s="28">
        <f t="shared" ref="M33:M96" si="3">L33</f>
        <v>1573611177.5999999</v>
      </c>
      <c r="N33" s="35" t="s">
        <v>294</v>
      </c>
      <c r="O33" s="35" t="s">
        <v>295</v>
      </c>
      <c r="P33" s="35" t="s">
        <v>296</v>
      </c>
      <c r="Q33" s="35" t="s">
        <v>140</v>
      </c>
      <c r="R33" s="38">
        <v>0</v>
      </c>
      <c r="S33" s="30">
        <v>100</v>
      </c>
      <c r="T33" s="30" t="s">
        <v>297</v>
      </c>
      <c r="U33" s="39">
        <v>140</v>
      </c>
      <c r="V33" s="28">
        <f>M33/X33</f>
        <v>10766.359999999999</v>
      </c>
      <c r="W33" s="36">
        <f t="shared" si="2"/>
        <v>1507290.4</v>
      </c>
      <c r="X33" s="36">
        <v>146160</v>
      </c>
      <c r="Y33" s="36">
        <v>49980</v>
      </c>
      <c r="Z33" s="36">
        <v>96180</v>
      </c>
      <c r="AA33" s="36">
        <v>0</v>
      </c>
      <c r="AB33" s="36"/>
      <c r="AC33" s="36">
        <v>0</v>
      </c>
      <c r="AD33" s="36"/>
      <c r="AE33" s="36"/>
      <c r="AF33" s="36">
        <f>X33/U33</f>
        <v>1044</v>
      </c>
      <c r="AG33" s="36">
        <f t="shared" ref="AG33:AG96" si="4">_xlfn.CEILING.MATH(AF33)</f>
        <v>1044</v>
      </c>
      <c r="AH33" s="32">
        <v>45300</v>
      </c>
      <c r="AI33" s="32">
        <v>45413</v>
      </c>
      <c r="AJ33" s="32"/>
      <c r="AK33" s="32">
        <v>45315</v>
      </c>
      <c r="AL33" s="32">
        <v>45444</v>
      </c>
      <c r="AM33" s="40"/>
      <c r="AN33" s="35" t="s">
        <v>49</v>
      </c>
    </row>
    <row r="34" spans="1:40" ht="53.25" customHeight="1" x14ac:dyDescent="0.25">
      <c r="A34" s="31" t="s">
        <v>298</v>
      </c>
      <c r="B34" s="40">
        <v>45160</v>
      </c>
      <c r="C34" s="35">
        <v>545</v>
      </c>
      <c r="D34" s="33" t="s">
        <v>299</v>
      </c>
      <c r="E34" s="34" t="s">
        <v>300</v>
      </c>
      <c r="F34" s="32">
        <v>45190</v>
      </c>
      <c r="G34" s="30" t="s">
        <v>301</v>
      </c>
      <c r="H34" s="35" t="s">
        <v>302</v>
      </c>
      <c r="I34" s="35" t="s">
        <v>303</v>
      </c>
      <c r="J34" s="45">
        <v>1916291597.4000001</v>
      </c>
      <c r="K34" s="36">
        <v>1916291597.4000001</v>
      </c>
      <c r="L34" s="28">
        <v>2392377874.3499999</v>
      </c>
      <c r="M34" s="28">
        <f t="shared" si="3"/>
        <v>2392377874.3499999</v>
      </c>
      <c r="N34" s="35" t="s">
        <v>304</v>
      </c>
      <c r="O34" s="35" t="s">
        <v>305</v>
      </c>
      <c r="P34" s="35" t="s">
        <v>306</v>
      </c>
      <c r="Q34" s="35" t="s">
        <v>91</v>
      </c>
      <c r="R34" s="38">
        <v>0</v>
      </c>
      <c r="S34" s="30">
        <v>100</v>
      </c>
      <c r="T34" s="30" t="s">
        <v>81</v>
      </c>
      <c r="U34" s="39">
        <v>5</v>
      </c>
      <c r="V34" s="28">
        <f>M34/X34</f>
        <v>18666.39</v>
      </c>
      <c r="W34" s="36">
        <f t="shared" si="2"/>
        <v>93331.95</v>
      </c>
      <c r="X34" s="36">
        <v>128165</v>
      </c>
      <c r="Y34" s="36">
        <v>29000</v>
      </c>
      <c r="Z34" s="36">
        <v>48500</v>
      </c>
      <c r="AA34" s="36">
        <v>50665</v>
      </c>
      <c r="AB34" s="36"/>
      <c r="AC34" s="36">
        <v>0</v>
      </c>
      <c r="AD34" s="36"/>
      <c r="AE34" s="36"/>
      <c r="AF34" s="36">
        <f>X34/U34</f>
        <v>25633</v>
      </c>
      <c r="AG34" s="36">
        <f t="shared" si="4"/>
        <v>25633</v>
      </c>
      <c r="AH34" s="32">
        <v>45300</v>
      </c>
      <c r="AI34" s="32">
        <v>45382</v>
      </c>
      <c r="AJ34" s="32">
        <v>45535</v>
      </c>
      <c r="AK34" s="32">
        <v>45331</v>
      </c>
      <c r="AL34" s="32">
        <v>45413</v>
      </c>
      <c r="AM34" s="40">
        <v>45383</v>
      </c>
      <c r="AN34" s="35" t="s">
        <v>49</v>
      </c>
    </row>
    <row r="35" spans="1:40" ht="53.25" customHeight="1" x14ac:dyDescent="0.25">
      <c r="A35" s="31" t="s">
        <v>307</v>
      </c>
      <c r="B35" s="40">
        <v>45163</v>
      </c>
      <c r="C35" s="35">
        <v>545</v>
      </c>
      <c r="D35" s="33" t="s">
        <v>308</v>
      </c>
      <c r="E35" s="34" t="s">
        <v>309</v>
      </c>
      <c r="F35" s="32">
        <v>45191</v>
      </c>
      <c r="G35" s="30" t="s">
        <v>310</v>
      </c>
      <c r="H35" s="35" t="s">
        <v>302</v>
      </c>
      <c r="I35" s="35" t="s">
        <v>311</v>
      </c>
      <c r="J35" s="45">
        <v>4843869498</v>
      </c>
      <c r="K35" s="36">
        <v>4843869498</v>
      </c>
      <c r="L35" s="28">
        <v>6296643147.6000004</v>
      </c>
      <c r="M35" s="28">
        <f t="shared" si="3"/>
        <v>6296643147.6000004</v>
      </c>
      <c r="N35" s="35" t="s">
        <v>312</v>
      </c>
      <c r="O35" s="35" t="s">
        <v>313</v>
      </c>
      <c r="P35" s="35" t="s">
        <v>314</v>
      </c>
      <c r="Q35" s="35" t="s">
        <v>315</v>
      </c>
      <c r="R35" s="38">
        <v>0</v>
      </c>
      <c r="S35" s="30">
        <v>100</v>
      </c>
      <c r="T35" s="30" t="s">
        <v>316</v>
      </c>
      <c r="U35" s="39">
        <v>30</v>
      </c>
      <c r="V35" s="28">
        <f>M35/X35</f>
        <v>25813.320000000003</v>
      </c>
      <c r="W35" s="36">
        <f t="shared" si="2"/>
        <v>774399.60000000009</v>
      </c>
      <c r="X35" s="36">
        <v>243930</v>
      </c>
      <c r="Y35" s="36">
        <v>45000</v>
      </c>
      <c r="Z35" s="36">
        <v>198930</v>
      </c>
      <c r="AA35" s="36">
        <v>0</v>
      </c>
      <c r="AB35" s="36"/>
      <c r="AC35" s="36">
        <v>0</v>
      </c>
      <c r="AD35" s="36"/>
      <c r="AE35" s="36"/>
      <c r="AF35" s="36">
        <f>X35/U35</f>
        <v>8131</v>
      </c>
      <c r="AG35" s="36">
        <f t="shared" si="4"/>
        <v>8131</v>
      </c>
      <c r="AH35" s="32">
        <v>45300</v>
      </c>
      <c r="AI35" s="32">
        <v>45337</v>
      </c>
      <c r="AJ35" s="32"/>
      <c r="AK35" s="32">
        <v>45323</v>
      </c>
      <c r="AL35" s="32">
        <v>45366</v>
      </c>
      <c r="AM35" s="40"/>
      <c r="AN35" s="35" t="s">
        <v>49</v>
      </c>
    </row>
    <row r="36" spans="1:40" ht="53.25" customHeight="1" x14ac:dyDescent="0.25">
      <c r="A36" s="31" t="s">
        <v>317</v>
      </c>
      <c r="B36" s="40">
        <v>45163</v>
      </c>
      <c r="C36" s="35">
        <v>545</v>
      </c>
      <c r="D36" s="33" t="s">
        <v>318</v>
      </c>
      <c r="E36" s="34" t="s">
        <v>319</v>
      </c>
      <c r="F36" s="32">
        <v>45191</v>
      </c>
      <c r="G36" s="30" t="s">
        <v>320</v>
      </c>
      <c r="H36" s="35" t="s">
        <v>135</v>
      </c>
      <c r="I36" s="35" t="s">
        <v>321</v>
      </c>
      <c r="J36" s="45">
        <v>5912667070.5</v>
      </c>
      <c r="K36" s="36">
        <v>5912667070.5</v>
      </c>
      <c r="L36" s="28">
        <v>7232381306.5</v>
      </c>
      <c r="M36" s="28">
        <f t="shared" si="3"/>
        <v>7232381306.5</v>
      </c>
      <c r="N36" s="35" t="s">
        <v>322</v>
      </c>
      <c r="O36" s="35" t="s">
        <v>323</v>
      </c>
      <c r="P36" s="35" t="s">
        <v>324</v>
      </c>
      <c r="Q36" s="35" t="s">
        <v>140</v>
      </c>
      <c r="R36" s="38">
        <v>0</v>
      </c>
      <c r="S36" s="30">
        <v>100</v>
      </c>
      <c r="T36" s="30" t="s">
        <v>81</v>
      </c>
      <c r="U36" s="39">
        <v>5</v>
      </c>
      <c r="V36" s="28">
        <f>M36/X36</f>
        <v>868233.05</v>
      </c>
      <c r="W36" s="36">
        <f t="shared" si="2"/>
        <v>4341165.25</v>
      </c>
      <c r="X36" s="36">
        <v>8330</v>
      </c>
      <c r="Y36" s="36">
        <v>8330</v>
      </c>
      <c r="Z36" s="36">
        <v>0</v>
      </c>
      <c r="AA36" s="36">
        <v>0</v>
      </c>
      <c r="AB36" s="36"/>
      <c r="AC36" s="36">
        <v>0</v>
      </c>
      <c r="AD36" s="36"/>
      <c r="AE36" s="36"/>
      <c r="AF36" s="36">
        <f>X36/U36</f>
        <v>1666</v>
      </c>
      <c r="AG36" s="36">
        <f t="shared" si="4"/>
        <v>1666</v>
      </c>
      <c r="AH36" s="32">
        <v>45300</v>
      </c>
      <c r="AI36" s="32"/>
      <c r="AJ36" s="32"/>
      <c r="AK36" s="32">
        <v>45331</v>
      </c>
      <c r="AL36" s="32"/>
      <c r="AM36" s="40"/>
      <c r="AN36" s="35" t="s">
        <v>49</v>
      </c>
    </row>
    <row r="37" spans="1:40" ht="53.25" customHeight="1" x14ac:dyDescent="0.25">
      <c r="A37" s="31" t="s">
        <v>325</v>
      </c>
      <c r="B37" s="40">
        <v>45163</v>
      </c>
      <c r="C37" s="35">
        <v>545</v>
      </c>
      <c r="D37" s="33" t="s">
        <v>326</v>
      </c>
      <c r="E37" s="34" t="s">
        <v>327</v>
      </c>
      <c r="F37" s="32">
        <v>45191</v>
      </c>
      <c r="G37" s="30" t="s">
        <v>328</v>
      </c>
      <c r="H37" s="35" t="s">
        <v>329</v>
      </c>
      <c r="I37" s="35" t="s">
        <v>330</v>
      </c>
      <c r="J37" s="45">
        <v>6140047413.5</v>
      </c>
      <c r="K37" s="36">
        <v>6140047413.5</v>
      </c>
      <c r="L37" s="28">
        <v>7692213028.5</v>
      </c>
      <c r="M37" s="28">
        <f t="shared" si="3"/>
        <v>7692213028.5</v>
      </c>
      <c r="N37" s="35" t="s">
        <v>331</v>
      </c>
      <c r="O37" s="35" t="s">
        <v>332</v>
      </c>
      <c r="P37" s="35" t="s">
        <v>333</v>
      </c>
      <c r="Q37" s="35" t="s">
        <v>268</v>
      </c>
      <c r="R37" s="38">
        <v>0</v>
      </c>
      <c r="S37" s="30">
        <v>100</v>
      </c>
      <c r="T37" s="30" t="s">
        <v>316</v>
      </c>
      <c r="U37" s="39">
        <v>2</v>
      </c>
      <c r="V37" s="28">
        <f>M37/X37</f>
        <v>333082.75</v>
      </c>
      <c r="W37" s="36">
        <f t="shared" si="2"/>
        <v>666165.5</v>
      </c>
      <c r="X37" s="36">
        <v>23094</v>
      </c>
      <c r="Y37" s="36">
        <v>23094</v>
      </c>
      <c r="Z37" s="36">
        <v>0</v>
      </c>
      <c r="AA37" s="36">
        <v>0</v>
      </c>
      <c r="AB37" s="36"/>
      <c r="AC37" s="36">
        <v>0</v>
      </c>
      <c r="AD37" s="36"/>
      <c r="AE37" s="36"/>
      <c r="AF37" s="36">
        <f>X37/U37</f>
        <v>11547</v>
      </c>
      <c r="AG37" s="36">
        <f t="shared" si="4"/>
        <v>11547</v>
      </c>
      <c r="AH37" s="32">
        <v>45306</v>
      </c>
      <c r="AI37" s="32"/>
      <c r="AJ37" s="32"/>
      <c r="AK37" s="32">
        <v>45337</v>
      </c>
      <c r="AL37" s="32"/>
      <c r="AM37" s="40"/>
      <c r="AN37" s="35" t="s">
        <v>49</v>
      </c>
    </row>
    <row r="38" spans="1:40" ht="53.25" customHeight="1" x14ac:dyDescent="0.25">
      <c r="A38" s="31" t="s">
        <v>334</v>
      </c>
      <c r="B38" s="40">
        <v>45163</v>
      </c>
      <c r="C38" s="35">
        <v>545</v>
      </c>
      <c r="D38" s="33" t="s">
        <v>335</v>
      </c>
      <c r="E38" s="34" t="s">
        <v>336</v>
      </c>
      <c r="F38" s="32">
        <v>45191</v>
      </c>
      <c r="G38" s="30" t="s">
        <v>337</v>
      </c>
      <c r="H38" s="35" t="s">
        <v>302</v>
      </c>
      <c r="I38" s="35" t="s">
        <v>338</v>
      </c>
      <c r="J38" s="45">
        <v>931850515.20000005</v>
      </c>
      <c r="K38" s="36">
        <v>931850515.20000005</v>
      </c>
      <c r="L38" s="28">
        <v>1193006073.5999999</v>
      </c>
      <c r="M38" s="28">
        <f t="shared" si="3"/>
        <v>1193006073.5999999</v>
      </c>
      <c r="N38" s="35" t="s">
        <v>339</v>
      </c>
      <c r="O38" s="35" t="s">
        <v>340</v>
      </c>
      <c r="P38" s="35" t="s">
        <v>341</v>
      </c>
      <c r="Q38" s="35" t="s">
        <v>59</v>
      </c>
      <c r="R38" s="38">
        <v>0</v>
      </c>
      <c r="S38" s="30">
        <v>100</v>
      </c>
      <c r="T38" s="30" t="s">
        <v>81</v>
      </c>
      <c r="U38" s="46">
        <v>9.6</v>
      </c>
      <c r="V38" s="28">
        <f>M38/X38</f>
        <v>618266</v>
      </c>
      <c r="W38" s="36">
        <f t="shared" si="2"/>
        <v>5935353.5999999996</v>
      </c>
      <c r="X38" s="36">
        <v>1929.6</v>
      </c>
      <c r="Y38" s="36">
        <v>1929.6</v>
      </c>
      <c r="Z38" s="36">
        <v>0</v>
      </c>
      <c r="AA38" s="36">
        <v>0</v>
      </c>
      <c r="AB38" s="36"/>
      <c r="AC38" s="36">
        <v>0</v>
      </c>
      <c r="AD38" s="36"/>
      <c r="AE38" s="36"/>
      <c r="AF38" s="36">
        <f>X38/U38</f>
        <v>201</v>
      </c>
      <c r="AG38" s="36">
        <f t="shared" si="4"/>
        <v>201</v>
      </c>
      <c r="AH38" s="32">
        <v>45322</v>
      </c>
      <c r="AI38" s="32"/>
      <c r="AJ38" s="32"/>
      <c r="AK38" s="32">
        <v>45352</v>
      </c>
      <c r="AL38" s="32"/>
      <c r="AM38" s="40"/>
      <c r="AN38" s="35" t="s">
        <v>49</v>
      </c>
    </row>
    <row r="39" spans="1:40" ht="53.25" customHeight="1" x14ac:dyDescent="0.25">
      <c r="A39" s="31" t="s">
        <v>342</v>
      </c>
      <c r="B39" s="40">
        <v>45167</v>
      </c>
      <c r="C39" s="35">
        <v>545</v>
      </c>
      <c r="D39" s="33" t="s">
        <v>343</v>
      </c>
      <c r="E39" s="34" t="s">
        <v>344</v>
      </c>
      <c r="F39" s="32">
        <v>45198</v>
      </c>
      <c r="G39" s="30" t="s">
        <v>345</v>
      </c>
      <c r="H39" s="35" t="s">
        <v>86</v>
      </c>
      <c r="I39" s="35" t="s">
        <v>346</v>
      </c>
      <c r="J39" s="45">
        <v>332379801.60000002</v>
      </c>
      <c r="K39" s="36">
        <v>332379801.60000002</v>
      </c>
      <c r="L39" s="28">
        <v>430313136</v>
      </c>
      <c r="M39" s="28">
        <f t="shared" si="3"/>
        <v>430313136</v>
      </c>
      <c r="N39" s="35" t="s">
        <v>347</v>
      </c>
      <c r="O39" s="35" t="s">
        <v>348</v>
      </c>
      <c r="P39" s="35" t="s">
        <v>349</v>
      </c>
      <c r="Q39" s="35" t="s">
        <v>59</v>
      </c>
      <c r="R39" s="38">
        <v>0</v>
      </c>
      <c r="S39" s="30">
        <v>100</v>
      </c>
      <c r="T39" s="30" t="s">
        <v>81</v>
      </c>
      <c r="U39" s="39">
        <v>12</v>
      </c>
      <c r="V39" s="28">
        <f>M39/X39</f>
        <v>247306.4</v>
      </c>
      <c r="W39" s="36">
        <f t="shared" si="2"/>
        <v>2967676.8</v>
      </c>
      <c r="X39" s="36">
        <v>1740</v>
      </c>
      <c r="Y39" s="36">
        <v>468</v>
      </c>
      <c r="Z39" s="36">
        <v>1272</v>
      </c>
      <c r="AA39" s="36">
        <v>0</v>
      </c>
      <c r="AB39" s="36"/>
      <c r="AC39" s="36">
        <v>0</v>
      </c>
      <c r="AD39" s="36"/>
      <c r="AE39" s="36"/>
      <c r="AF39" s="36">
        <f>X39/U39</f>
        <v>145</v>
      </c>
      <c r="AG39" s="36">
        <f t="shared" si="4"/>
        <v>145</v>
      </c>
      <c r="AH39" s="32">
        <v>45300</v>
      </c>
      <c r="AI39" s="32">
        <v>45322</v>
      </c>
      <c r="AJ39" s="32"/>
      <c r="AK39" s="32">
        <v>45331</v>
      </c>
      <c r="AL39" s="32">
        <v>45352</v>
      </c>
      <c r="AM39" s="40"/>
      <c r="AN39" s="35" t="s">
        <v>49</v>
      </c>
    </row>
    <row r="40" spans="1:40" ht="53.25" customHeight="1" x14ac:dyDescent="0.25">
      <c r="A40" s="31" t="s">
        <v>350</v>
      </c>
      <c r="B40" s="40">
        <v>45166</v>
      </c>
      <c r="C40" s="35">
        <v>545</v>
      </c>
      <c r="D40" s="33" t="s">
        <v>351</v>
      </c>
      <c r="E40" s="34" t="s">
        <v>352</v>
      </c>
      <c r="F40" s="32">
        <v>45201</v>
      </c>
      <c r="G40" s="30" t="s">
        <v>353</v>
      </c>
      <c r="H40" s="35" t="s">
        <v>86</v>
      </c>
      <c r="I40" s="35" t="s">
        <v>354</v>
      </c>
      <c r="J40" s="45">
        <v>689040000</v>
      </c>
      <c r="K40" s="36">
        <v>689040000</v>
      </c>
      <c r="L40" s="28">
        <v>895752000</v>
      </c>
      <c r="M40" s="28">
        <f t="shared" si="3"/>
        <v>895752000</v>
      </c>
      <c r="N40" s="35" t="s">
        <v>355</v>
      </c>
      <c r="O40" s="35" t="s">
        <v>356</v>
      </c>
      <c r="P40" s="35" t="s">
        <v>357</v>
      </c>
      <c r="Q40" s="35" t="s">
        <v>358</v>
      </c>
      <c r="R40" s="38">
        <v>0</v>
      </c>
      <c r="S40" s="30">
        <v>100</v>
      </c>
      <c r="T40" s="30" t="s">
        <v>359</v>
      </c>
      <c r="U40" s="39">
        <v>60</v>
      </c>
      <c r="V40" s="28">
        <f>M40/X40</f>
        <v>15950</v>
      </c>
      <c r="W40" s="36">
        <f t="shared" si="2"/>
        <v>957000</v>
      </c>
      <c r="X40" s="36">
        <v>56160</v>
      </c>
      <c r="Y40" s="36">
        <v>56160</v>
      </c>
      <c r="Z40" s="36">
        <v>0</v>
      </c>
      <c r="AA40" s="36">
        <v>0</v>
      </c>
      <c r="AB40" s="36"/>
      <c r="AC40" s="36">
        <v>0</v>
      </c>
      <c r="AD40" s="36"/>
      <c r="AE40" s="36"/>
      <c r="AF40" s="36">
        <f>X40/U40</f>
        <v>936</v>
      </c>
      <c r="AG40" s="36">
        <f t="shared" si="4"/>
        <v>936</v>
      </c>
      <c r="AH40" s="32">
        <v>45322</v>
      </c>
      <c r="AI40" s="32"/>
      <c r="AJ40" s="32"/>
      <c r="AK40" s="32">
        <v>45352</v>
      </c>
      <c r="AL40" s="32"/>
      <c r="AM40" s="40"/>
      <c r="AN40" s="35" t="s">
        <v>49</v>
      </c>
    </row>
    <row r="41" spans="1:40" ht="43.5" customHeight="1" x14ac:dyDescent="0.25">
      <c r="A41" s="31" t="s">
        <v>360</v>
      </c>
      <c r="B41" s="40">
        <v>45167</v>
      </c>
      <c r="C41" s="35">
        <v>545</v>
      </c>
      <c r="D41" s="33" t="s">
        <v>361</v>
      </c>
      <c r="E41" s="34" t="s">
        <v>362</v>
      </c>
      <c r="F41" s="32">
        <v>45198</v>
      </c>
      <c r="G41" s="30" t="s">
        <v>363</v>
      </c>
      <c r="H41" s="35" t="s">
        <v>86</v>
      </c>
      <c r="I41" s="35" t="s">
        <v>364</v>
      </c>
      <c r="J41" s="45">
        <v>323280775.83999997</v>
      </c>
      <c r="K41" s="36">
        <v>323280775.83999997</v>
      </c>
      <c r="L41" s="28">
        <v>419765947.36000001</v>
      </c>
      <c r="M41" s="28">
        <f t="shared" si="3"/>
        <v>419765947.36000001</v>
      </c>
      <c r="N41" s="35" t="s">
        <v>265</v>
      </c>
      <c r="O41" s="35" t="s">
        <v>365</v>
      </c>
      <c r="P41" s="35" t="s">
        <v>267</v>
      </c>
      <c r="Q41" s="35" t="s">
        <v>268</v>
      </c>
      <c r="R41" s="38">
        <v>0</v>
      </c>
      <c r="S41" s="30">
        <v>100</v>
      </c>
      <c r="T41" s="30" t="s">
        <v>81</v>
      </c>
      <c r="U41" s="39">
        <v>1</v>
      </c>
      <c r="V41" s="28">
        <f>M41/X41</f>
        <v>554512.48</v>
      </c>
      <c r="W41" s="36">
        <f t="shared" si="2"/>
        <v>554512.48</v>
      </c>
      <c r="X41" s="36">
        <v>757</v>
      </c>
      <c r="Y41" s="36">
        <v>757</v>
      </c>
      <c r="Z41" s="36">
        <v>0</v>
      </c>
      <c r="AA41" s="36">
        <v>0</v>
      </c>
      <c r="AB41" s="36"/>
      <c r="AC41" s="36">
        <v>0</v>
      </c>
      <c r="AD41" s="36"/>
      <c r="AE41" s="36"/>
      <c r="AF41" s="36">
        <f>X41/U41</f>
        <v>757</v>
      </c>
      <c r="AG41" s="36">
        <f t="shared" si="4"/>
        <v>757</v>
      </c>
      <c r="AH41" s="32">
        <v>45300</v>
      </c>
      <c r="AI41" s="32"/>
      <c r="AJ41" s="32"/>
      <c r="AK41" s="32">
        <v>45331</v>
      </c>
      <c r="AL41" s="32"/>
      <c r="AM41" s="40"/>
      <c r="AN41" s="35" t="s">
        <v>366</v>
      </c>
    </row>
    <row r="42" spans="1:40" ht="43.5" customHeight="1" x14ac:dyDescent="0.25">
      <c r="A42" s="31" t="s">
        <v>367</v>
      </c>
      <c r="B42" s="40">
        <v>45167</v>
      </c>
      <c r="C42" s="35">
        <v>545</v>
      </c>
      <c r="D42" s="33" t="s">
        <v>368</v>
      </c>
      <c r="E42" s="34" t="s">
        <v>369</v>
      </c>
      <c r="F42" s="32">
        <v>45198</v>
      </c>
      <c r="G42" s="30" t="s">
        <v>370</v>
      </c>
      <c r="H42" s="35" t="s">
        <v>86</v>
      </c>
      <c r="I42" s="35" t="s">
        <v>371</v>
      </c>
      <c r="J42" s="45">
        <v>1035540624</v>
      </c>
      <c r="K42" s="36">
        <v>1035540624</v>
      </c>
      <c r="L42" s="28">
        <v>1231300358.4000001</v>
      </c>
      <c r="M42" s="28">
        <f t="shared" si="3"/>
        <v>1231300358.4000001</v>
      </c>
      <c r="N42" s="35" t="s">
        <v>372</v>
      </c>
      <c r="O42" s="35" t="s">
        <v>373</v>
      </c>
      <c r="P42" s="35" t="s">
        <v>374</v>
      </c>
      <c r="Q42" s="35" t="s">
        <v>375</v>
      </c>
      <c r="R42" s="38">
        <v>0</v>
      </c>
      <c r="S42" s="30">
        <v>100</v>
      </c>
      <c r="T42" s="30" t="s">
        <v>81</v>
      </c>
      <c r="U42" s="39">
        <v>10</v>
      </c>
      <c r="V42" s="28">
        <f>M42/X42</f>
        <v>47284.960000000006</v>
      </c>
      <c r="W42" s="36">
        <f t="shared" si="2"/>
        <v>472849.60000000009</v>
      </c>
      <c r="X42" s="36">
        <v>26040</v>
      </c>
      <c r="Y42" s="36">
        <v>26040</v>
      </c>
      <c r="Z42" s="36">
        <v>0</v>
      </c>
      <c r="AA42" s="36">
        <v>0</v>
      </c>
      <c r="AB42" s="36"/>
      <c r="AC42" s="36">
        <v>0</v>
      </c>
      <c r="AD42" s="36"/>
      <c r="AE42" s="36"/>
      <c r="AF42" s="36">
        <f>X42/U42</f>
        <v>2604</v>
      </c>
      <c r="AG42" s="36">
        <f t="shared" si="4"/>
        <v>2604</v>
      </c>
      <c r="AH42" s="32">
        <v>45322</v>
      </c>
      <c r="AI42" s="32"/>
      <c r="AJ42" s="32"/>
      <c r="AK42" s="32">
        <v>45352</v>
      </c>
      <c r="AL42" s="32"/>
      <c r="AM42" s="40"/>
      <c r="AN42" s="35" t="s">
        <v>49</v>
      </c>
    </row>
    <row r="43" spans="1:40" ht="50.25" customHeight="1" x14ac:dyDescent="0.25">
      <c r="A43" s="31" t="s">
        <v>376</v>
      </c>
      <c r="B43" s="32">
        <v>45170</v>
      </c>
      <c r="C43" s="35">
        <v>545</v>
      </c>
      <c r="D43" s="33" t="s">
        <v>377</v>
      </c>
      <c r="E43" s="34" t="s">
        <v>378</v>
      </c>
      <c r="F43" s="32">
        <v>45203</v>
      </c>
      <c r="G43" s="30" t="s">
        <v>379</v>
      </c>
      <c r="H43" s="35" t="s">
        <v>86</v>
      </c>
      <c r="I43" s="35" t="s">
        <v>380</v>
      </c>
      <c r="J43" s="36">
        <v>1882610400</v>
      </c>
      <c r="K43" s="36">
        <v>1882610400</v>
      </c>
      <c r="L43" s="28">
        <v>2447240400</v>
      </c>
      <c r="M43" s="28">
        <f t="shared" si="3"/>
        <v>2447240400</v>
      </c>
      <c r="N43" s="35" t="s">
        <v>355</v>
      </c>
      <c r="O43" s="35" t="s">
        <v>381</v>
      </c>
      <c r="P43" s="35" t="s">
        <v>357</v>
      </c>
      <c r="Q43" s="35" t="s">
        <v>358</v>
      </c>
      <c r="R43" s="38">
        <v>0</v>
      </c>
      <c r="S43" s="30">
        <v>100</v>
      </c>
      <c r="T43" s="30" t="s">
        <v>359</v>
      </c>
      <c r="U43" s="39">
        <v>60</v>
      </c>
      <c r="V43" s="28">
        <f>M43/X43</f>
        <v>6380</v>
      </c>
      <c r="W43" s="36">
        <f t="shared" si="2"/>
        <v>382800</v>
      </c>
      <c r="X43" s="36">
        <v>383580</v>
      </c>
      <c r="Y43" s="36">
        <v>383580</v>
      </c>
      <c r="Z43" s="36">
        <v>0</v>
      </c>
      <c r="AA43" s="36">
        <v>0</v>
      </c>
      <c r="AB43" s="36"/>
      <c r="AC43" s="36">
        <v>0</v>
      </c>
      <c r="AD43" s="36"/>
      <c r="AE43" s="36"/>
      <c r="AF43" s="36">
        <f>X43/U43</f>
        <v>6393</v>
      </c>
      <c r="AG43" s="36">
        <f t="shared" si="4"/>
        <v>6393</v>
      </c>
      <c r="AH43" s="32">
        <v>45322</v>
      </c>
      <c r="AI43" s="32"/>
      <c r="AJ43" s="32"/>
      <c r="AK43" s="32">
        <v>45352</v>
      </c>
      <c r="AL43" s="32"/>
      <c r="AM43" s="40"/>
      <c r="AN43" s="35" t="s">
        <v>49</v>
      </c>
    </row>
    <row r="44" spans="1:40" ht="50.25" customHeight="1" x14ac:dyDescent="0.25">
      <c r="A44" s="31" t="s">
        <v>382</v>
      </c>
      <c r="B44" s="32">
        <v>45170</v>
      </c>
      <c r="C44" s="35">
        <v>545</v>
      </c>
      <c r="D44" s="33" t="s">
        <v>383</v>
      </c>
      <c r="E44" s="34" t="s">
        <v>384</v>
      </c>
      <c r="F44" s="32">
        <v>45202</v>
      </c>
      <c r="G44" s="30" t="s">
        <v>385</v>
      </c>
      <c r="H44" s="35" t="s">
        <v>86</v>
      </c>
      <c r="I44" s="35" t="s">
        <v>386</v>
      </c>
      <c r="J44" s="36">
        <v>789501921.45000005</v>
      </c>
      <c r="K44" s="36">
        <v>789501921.45000005</v>
      </c>
      <c r="L44" s="28">
        <v>1023758254.2</v>
      </c>
      <c r="M44" s="28">
        <f t="shared" si="3"/>
        <v>1023758254.2</v>
      </c>
      <c r="N44" s="35" t="s">
        <v>312</v>
      </c>
      <c r="O44" s="35" t="s">
        <v>387</v>
      </c>
      <c r="P44" s="35" t="s">
        <v>388</v>
      </c>
      <c r="Q44" s="35" t="s">
        <v>315</v>
      </c>
      <c r="R44" s="38">
        <v>0</v>
      </c>
      <c r="S44" s="30">
        <v>100</v>
      </c>
      <c r="T44" s="30" t="s">
        <v>316</v>
      </c>
      <c r="U44" s="39">
        <v>15</v>
      </c>
      <c r="V44" s="28">
        <f>M44/X44</f>
        <v>25813.370000000003</v>
      </c>
      <c r="W44" s="36">
        <f t="shared" si="2"/>
        <v>387200.55000000005</v>
      </c>
      <c r="X44" s="36">
        <v>39660</v>
      </c>
      <c r="Y44" s="36">
        <v>25005</v>
      </c>
      <c r="Z44" s="36">
        <v>14655</v>
      </c>
      <c r="AA44" s="36">
        <v>0</v>
      </c>
      <c r="AB44" s="36"/>
      <c r="AC44" s="36">
        <v>0</v>
      </c>
      <c r="AD44" s="36"/>
      <c r="AE44" s="36"/>
      <c r="AF44" s="36">
        <f>X44/U44</f>
        <v>2644</v>
      </c>
      <c r="AG44" s="36">
        <f t="shared" si="4"/>
        <v>2644</v>
      </c>
      <c r="AH44" s="32">
        <v>45300</v>
      </c>
      <c r="AI44" s="32">
        <v>45337</v>
      </c>
      <c r="AJ44" s="32"/>
      <c r="AK44" s="32">
        <v>45331</v>
      </c>
      <c r="AL44" s="32">
        <v>45366</v>
      </c>
      <c r="AM44" s="40"/>
      <c r="AN44" s="35" t="s">
        <v>49</v>
      </c>
    </row>
    <row r="45" spans="1:40" ht="50.25" customHeight="1" x14ac:dyDescent="0.25">
      <c r="A45" s="31" t="s">
        <v>389</v>
      </c>
      <c r="B45" s="32">
        <v>45170</v>
      </c>
      <c r="C45" s="35">
        <v>545</v>
      </c>
      <c r="D45" s="33" t="s">
        <v>390</v>
      </c>
      <c r="E45" s="34" t="s">
        <v>391</v>
      </c>
      <c r="F45" s="32">
        <v>45201</v>
      </c>
      <c r="G45" s="30" t="s">
        <v>392</v>
      </c>
      <c r="H45" s="35" t="s">
        <v>86</v>
      </c>
      <c r="I45" s="35" t="s">
        <v>393</v>
      </c>
      <c r="J45" s="36">
        <v>653594528.39999998</v>
      </c>
      <c r="K45" s="36">
        <v>653594528.39999998</v>
      </c>
      <c r="L45" s="28">
        <v>848743605.60000002</v>
      </c>
      <c r="M45" s="28">
        <f t="shared" si="3"/>
        <v>848743605.60000002</v>
      </c>
      <c r="N45" s="35" t="s">
        <v>312</v>
      </c>
      <c r="O45" s="35" t="s">
        <v>394</v>
      </c>
      <c r="P45" s="35" t="s">
        <v>314</v>
      </c>
      <c r="Q45" s="35" t="s">
        <v>315</v>
      </c>
      <c r="R45" s="38">
        <v>0</v>
      </c>
      <c r="S45" s="30">
        <v>100</v>
      </c>
      <c r="T45" s="30" t="s">
        <v>316</v>
      </c>
      <c r="U45" s="39">
        <v>120</v>
      </c>
      <c r="V45" s="28">
        <f>M45/X45</f>
        <v>25813.37</v>
      </c>
      <c r="W45" s="36">
        <f t="shared" si="2"/>
        <v>3097604.4</v>
      </c>
      <c r="X45" s="36">
        <v>32880</v>
      </c>
      <c r="Y45" s="36">
        <v>12960</v>
      </c>
      <c r="Z45" s="36">
        <v>19920</v>
      </c>
      <c r="AA45" s="36">
        <v>0</v>
      </c>
      <c r="AB45" s="36"/>
      <c r="AC45" s="36">
        <v>0</v>
      </c>
      <c r="AD45" s="36"/>
      <c r="AE45" s="36"/>
      <c r="AF45" s="36">
        <f>X45/U45</f>
        <v>274</v>
      </c>
      <c r="AG45" s="36">
        <f t="shared" si="4"/>
        <v>274</v>
      </c>
      <c r="AH45" s="32">
        <v>45300</v>
      </c>
      <c r="AI45" s="32">
        <v>45382</v>
      </c>
      <c r="AJ45" s="32"/>
      <c r="AK45" s="32">
        <v>45331</v>
      </c>
      <c r="AL45" s="32">
        <v>45413</v>
      </c>
      <c r="AM45" s="40"/>
      <c r="AN45" s="35" t="s">
        <v>287</v>
      </c>
    </row>
    <row r="46" spans="1:40" ht="50.25" customHeight="1" x14ac:dyDescent="0.25">
      <c r="A46" s="31" t="s">
        <v>395</v>
      </c>
      <c r="B46" s="32">
        <v>45173</v>
      </c>
      <c r="C46" s="35">
        <v>545</v>
      </c>
      <c r="D46" s="33" t="s">
        <v>396</v>
      </c>
      <c r="E46" s="34" t="s">
        <v>397</v>
      </c>
      <c r="F46" s="32">
        <v>45194</v>
      </c>
      <c r="G46" s="30" t="s">
        <v>398</v>
      </c>
      <c r="H46" s="35" t="s">
        <v>247</v>
      </c>
      <c r="I46" s="35" t="s">
        <v>399</v>
      </c>
      <c r="J46" s="36">
        <v>21558787.800000001</v>
      </c>
      <c r="K46" s="36">
        <v>21558787.800000001</v>
      </c>
      <c r="L46" s="28">
        <v>27616629</v>
      </c>
      <c r="M46" s="28">
        <f t="shared" si="3"/>
        <v>27616629</v>
      </c>
      <c r="N46" s="35" t="s">
        <v>400</v>
      </c>
      <c r="O46" s="35" t="s">
        <v>401</v>
      </c>
      <c r="P46" s="35" t="s">
        <v>402</v>
      </c>
      <c r="Q46" s="35" t="s">
        <v>91</v>
      </c>
      <c r="R46" s="38">
        <v>0</v>
      </c>
      <c r="S46" s="30">
        <v>100</v>
      </c>
      <c r="T46" s="30" t="s">
        <v>359</v>
      </c>
      <c r="U46" s="39">
        <v>60</v>
      </c>
      <c r="V46" s="28">
        <f>M46/X46</f>
        <v>2969.53</v>
      </c>
      <c r="W46" s="36">
        <f t="shared" si="2"/>
        <v>178171.80000000002</v>
      </c>
      <c r="X46" s="36">
        <v>9300</v>
      </c>
      <c r="Y46" s="36">
        <v>9300</v>
      </c>
      <c r="Z46" s="36">
        <v>0</v>
      </c>
      <c r="AA46" s="36">
        <v>0</v>
      </c>
      <c r="AB46" s="36"/>
      <c r="AC46" s="36">
        <v>0</v>
      </c>
      <c r="AD46" s="36"/>
      <c r="AE46" s="36"/>
      <c r="AF46" s="36">
        <f>X46/U46</f>
        <v>155</v>
      </c>
      <c r="AG46" s="36">
        <f t="shared" si="4"/>
        <v>155</v>
      </c>
      <c r="AH46" s="32">
        <v>45300</v>
      </c>
      <c r="AI46" s="32"/>
      <c r="AJ46" s="32"/>
      <c r="AK46" s="32">
        <v>45331</v>
      </c>
      <c r="AL46" s="32"/>
      <c r="AM46" s="40"/>
      <c r="AN46" s="35" t="s">
        <v>49</v>
      </c>
    </row>
    <row r="47" spans="1:40" ht="50.25" customHeight="1" x14ac:dyDescent="0.25">
      <c r="A47" s="31" t="s">
        <v>403</v>
      </c>
      <c r="B47" s="32">
        <v>45174</v>
      </c>
      <c r="C47" s="35" t="s">
        <v>405</v>
      </c>
      <c r="D47" s="33" t="s">
        <v>404</v>
      </c>
      <c r="E47" s="34" t="s">
        <v>406</v>
      </c>
      <c r="F47" s="32" t="s">
        <v>404</v>
      </c>
      <c r="G47" s="30" t="s">
        <v>404</v>
      </c>
      <c r="H47" s="35"/>
      <c r="I47" s="35" t="s">
        <v>407</v>
      </c>
      <c r="J47" s="36">
        <v>161212603.05000001</v>
      </c>
      <c r="K47" s="36">
        <v>0</v>
      </c>
      <c r="L47" s="28">
        <f>K47</f>
        <v>0</v>
      </c>
      <c r="M47" s="28">
        <f t="shared" si="3"/>
        <v>0</v>
      </c>
      <c r="N47" s="35"/>
      <c r="O47" s="35"/>
      <c r="P47" s="35"/>
      <c r="Q47" s="35"/>
      <c r="R47" s="38"/>
      <c r="S47" s="30"/>
      <c r="T47" s="30"/>
      <c r="U47" s="39"/>
      <c r="V47" s="28" t="e">
        <f>M47/X47</f>
        <v>#DIV/0!</v>
      </c>
      <c r="W47" s="36" t="e">
        <f t="shared" si="2"/>
        <v>#DIV/0!</v>
      </c>
      <c r="X47" s="36">
        <v>0</v>
      </c>
      <c r="Y47" s="36">
        <v>0</v>
      </c>
      <c r="Z47" s="36">
        <v>0</v>
      </c>
      <c r="AA47" s="36">
        <v>0</v>
      </c>
      <c r="AB47" s="36"/>
      <c r="AC47" s="36" t="e">
        <v>#DIV/0!</v>
      </c>
      <c r="AD47" s="36"/>
      <c r="AE47" s="36"/>
      <c r="AF47" s="36" t="e">
        <f>X47/U47</f>
        <v>#DIV/0!</v>
      </c>
      <c r="AG47" s="36" t="e">
        <f t="shared" si="4"/>
        <v>#DIV/0!</v>
      </c>
      <c r="AH47" s="32">
        <v>45301</v>
      </c>
      <c r="AI47" s="32"/>
      <c r="AJ47" s="32"/>
      <c r="AK47" s="32"/>
      <c r="AL47" s="32"/>
      <c r="AM47" s="40"/>
      <c r="AN47" s="33" t="s">
        <v>404</v>
      </c>
    </row>
    <row r="48" spans="1:40" ht="50.25" customHeight="1" x14ac:dyDescent="0.25">
      <c r="A48" s="31" t="s">
        <v>408</v>
      </c>
      <c r="B48" s="32">
        <v>45175</v>
      </c>
      <c r="C48" s="35">
        <v>545</v>
      </c>
      <c r="D48" s="33" t="s">
        <v>409</v>
      </c>
      <c r="E48" s="34" t="s">
        <v>410</v>
      </c>
      <c r="F48" s="32">
        <v>45198</v>
      </c>
      <c r="G48" s="30" t="s">
        <v>411</v>
      </c>
      <c r="H48" s="35" t="s">
        <v>247</v>
      </c>
      <c r="I48" s="35" t="s">
        <v>412</v>
      </c>
      <c r="J48" s="36">
        <v>42364594.799999997</v>
      </c>
      <c r="K48" s="36">
        <v>42364594.799999997</v>
      </c>
      <c r="L48" s="28">
        <v>46004164.799999997</v>
      </c>
      <c r="M48" s="28">
        <f t="shared" si="3"/>
        <v>46004164.799999997</v>
      </c>
      <c r="N48" s="35" t="s">
        <v>413</v>
      </c>
      <c r="O48" s="35" t="s">
        <v>414</v>
      </c>
      <c r="P48" s="35" t="s">
        <v>415</v>
      </c>
      <c r="Q48" s="35" t="s">
        <v>268</v>
      </c>
      <c r="R48" s="38">
        <v>0</v>
      </c>
      <c r="S48" s="30">
        <v>100</v>
      </c>
      <c r="T48" s="30" t="s">
        <v>359</v>
      </c>
      <c r="U48" s="39">
        <v>30</v>
      </c>
      <c r="V48" s="28">
        <f>M48/X48</f>
        <v>2426.3799999999997</v>
      </c>
      <c r="W48" s="36">
        <f t="shared" si="2"/>
        <v>72791.399999999994</v>
      </c>
      <c r="X48" s="36">
        <v>18960</v>
      </c>
      <c r="Y48" s="36">
        <v>18960</v>
      </c>
      <c r="Z48" s="36">
        <v>0</v>
      </c>
      <c r="AA48" s="36">
        <v>0</v>
      </c>
      <c r="AB48" s="36"/>
      <c r="AC48" s="36">
        <v>0</v>
      </c>
      <c r="AD48" s="36"/>
      <c r="AE48" s="36"/>
      <c r="AF48" s="36">
        <f>X48/U48</f>
        <v>632</v>
      </c>
      <c r="AG48" s="36">
        <f t="shared" si="4"/>
        <v>632</v>
      </c>
      <c r="AH48" s="32">
        <v>45300</v>
      </c>
      <c r="AI48" s="32"/>
      <c r="AJ48" s="32"/>
      <c r="AK48" s="32">
        <v>45331</v>
      </c>
      <c r="AL48" s="32"/>
      <c r="AM48" s="40"/>
      <c r="AN48" s="35" t="s">
        <v>49</v>
      </c>
    </row>
    <row r="49" spans="1:40" ht="57" customHeight="1" x14ac:dyDescent="0.25">
      <c r="A49" s="31" t="s">
        <v>416</v>
      </c>
      <c r="B49" s="32">
        <v>45175</v>
      </c>
      <c r="C49" s="35">
        <v>545</v>
      </c>
      <c r="D49" s="33" t="s">
        <v>417</v>
      </c>
      <c r="E49" s="34" t="s">
        <v>418</v>
      </c>
      <c r="F49" s="32">
        <v>45198</v>
      </c>
      <c r="G49" s="30" t="s">
        <v>419</v>
      </c>
      <c r="H49" s="35" t="s">
        <v>247</v>
      </c>
      <c r="I49" s="35" t="s">
        <v>420</v>
      </c>
      <c r="J49" s="36">
        <v>11592979.199999999</v>
      </c>
      <c r="K49" s="36">
        <v>11592979.199999999</v>
      </c>
      <c r="L49" s="28">
        <v>14491224</v>
      </c>
      <c r="M49" s="28">
        <f t="shared" si="3"/>
        <v>14491224</v>
      </c>
      <c r="N49" s="35" t="s">
        <v>400</v>
      </c>
      <c r="O49" s="35" t="s">
        <v>421</v>
      </c>
      <c r="P49" s="35" t="s">
        <v>402</v>
      </c>
      <c r="Q49" s="35" t="s">
        <v>91</v>
      </c>
      <c r="R49" s="38">
        <v>0</v>
      </c>
      <c r="S49" s="30">
        <v>100</v>
      </c>
      <c r="T49" s="30" t="s">
        <v>359</v>
      </c>
      <c r="U49" s="39">
        <v>60</v>
      </c>
      <c r="V49" s="28">
        <f>M49/X49</f>
        <v>2683.56</v>
      </c>
      <c r="W49" s="36">
        <f t="shared" si="2"/>
        <v>161013.6</v>
      </c>
      <c r="X49" s="36">
        <v>5400</v>
      </c>
      <c r="Y49" s="36">
        <v>5400</v>
      </c>
      <c r="Z49" s="36">
        <v>0</v>
      </c>
      <c r="AA49" s="36">
        <v>0</v>
      </c>
      <c r="AB49" s="36"/>
      <c r="AC49" s="36">
        <v>0</v>
      </c>
      <c r="AD49" s="36"/>
      <c r="AE49" s="36"/>
      <c r="AF49" s="36">
        <f>X49/U49</f>
        <v>90</v>
      </c>
      <c r="AG49" s="36">
        <f t="shared" si="4"/>
        <v>90</v>
      </c>
      <c r="AH49" s="32">
        <v>45300</v>
      </c>
      <c r="AI49" s="32"/>
      <c r="AJ49" s="32"/>
      <c r="AK49" s="32">
        <v>45331</v>
      </c>
      <c r="AL49" s="32"/>
      <c r="AM49" s="40"/>
      <c r="AN49" s="35" t="s">
        <v>366</v>
      </c>
    </row>
    <row r="50" spans="1:40" ht="57" customHeight="1" x14ac:dyDescent="0.25">
      <c r="A50" s="31" t="s">
        <v>422</v>
      </c>
      <c r="B50" s="32">
        <v>45175</v>
      </c>
      <c r="C50" s="35" t="s">
        <v>405</v>
      </c>
      <c r="D50" s="33" t="s">
        <v>423</v>
      </c>
      <c r="E50" s="34" t="s">
        <v>424</v>
      </c>
      <c r="F50" s="32">
        <v>45202</v>
      </c>
      <c r="G50" s="30" t="s">
        <v>425</v>
      </c>
      <c r="H50" s="35" t="s">
        <v>426</v>
      </c>
      <c r="I50" s="35" t="s">
        <v>427</v>
      </c>
      <c r="J50" s="36">
        <v>32334852.550000001</v>
      </c>
      <c r="K50" s="36">
        <v>15586930.449999999</v>
      </c>
      <c r="L50" s="28">
        <f>K50</f>
        <v>15586930.449999999</v>
      </c>
      <c r="M50" s="28">
        <f t="shared" si="3"/>
        <v>15586930.449999999</v>
      </c>
      <c r="N50" s="35" t="s">
        <v>428</v>
      </c>
      <c r="O50" s="35" t="s">
        <v>429</v>
      </c>
      <c r="P50" s="35" t="s">
        <v>430</v>
      </c>
      <c r="Q50" s="35" t="s">
        <v>80</v>
      </c>
      <c r="R50" s="38">
        <v>100</v>
      </c>
      <c r="S50" s="30">
        <v>0</v>
      </c>
      <c r="T50" s="30" t="s">
        <v>359</v>
      </c>
      <c r="U50" s="39">
        <v>60</v>
      </c>
      <c r="V50" s="28">
        <f>M50/X50</f>
        <v>44.169999999999995</v>
      </c>
      <c r="W50" s="36">
        <f t="shared" si="2"/>
        <v>2650.2</v>
      </c>
      <c r="X50" s="36">
        <v>352885</v>
      </c>
      <c r="Y50" s="36">
        <v>352885</v>
      </c>
      <c r="Z50" s="36">
        <v>0</v>
      </c>
      <c r="AA50" s="36">
        <v>0</v>
      </c>
      <c r="AB50" s="36"/>
      <c r="AC50" s="36">
        <v>0</v>
      </c>
      <c r="AD50" s="36"/>
      <c r="AE50" s="36"/>
      <c r="AF50" s="36">
        <f>X50/U50</f>
        <v>5881.416666666667</v>
      </c>
      <c r="AG50" s="36">
        <f t="shared" si="4"/>
        <v>5882</v>
      </c>
      <c r="AH50" s="32">
        <v>45301</v>
      </c>
      <c r="AI50" s="32"/>
      <c r="AJ50" s="32"/>
      <c r="AK50" s="32">
        <v>45332</v>
      </c>
      <c r="AL50" s="32"/>
      <c r="AM50" s="40"/>
      <c r="AN50" s="35" t="s">
        <v>49</v>
      </c>
    </row>
    <row r="51" spans="1:40" ht="57" customHeight="1" x14ac:dyDescent="0.25">
      <c r="A51" s="31" t="s">
        <v>431</v>
      </c>
      <c r="B51" s="40">
        <v>45176</v>
      </c>
      <c r="C51" s="35">
        <v>545</v>
      </c>
      <c r="D51" s="33" t="s">
        <v>432</v>
      </c>
      <c r="E51" s="34" t="s">
        <v>433</v>
      </c>
      <c r="F51" s="32">
        <v>45201</v>
      </c>
      <c r="G51" s="30" t="s">
        <v>434</v>
      </c>
      <c r="H51" s="35" t="s">
        <v>247</v>
      </c>
      <c r="I51" s="35" t="s">
        <v>435</v>
      </c>
      <c r="J51" s="45">
        <v>33848512.5</v>
      </c>
      <c r="K51" s="36">
        <v>33848512.5</v>
      </c>
      <c r="L51" s="28">
        <v>40399837.5</v>
      </c>
      <c r="M51" s="28">
        <f t="shared" si="3"/>
        <v>40399837.5</v>
      </c>
      <c r="N51" s="35" t="s">
        <v>413</v>
      </c>
      <c r="O51" s="35" t="s">
        <v>436</v>
      </c>
      <c r="P51" s="35" t="s">
        <v>415</v>
      </c>
      <c r="Q51" s="35" t="s">
        <v>268</v>
      </c>
      <c r="R51" s="38">
        <v>0</v>
      </c>
      <c r="S51" s="30">
        <v>100</v>
      </c>
      <c r="T51" s="30" t="s">
        <v>359</v>
      </c>
      <c r="U51" s="39">
        <v>30</v>
      </c>
      <c r="V51" s="28">
        <f>M51/X51</f>
        <v>1455.85</v>
      </c>
      <c r="W51" s="36">
        <f t="shared" si="2"/>
        <v>43675.5</v>
      </c>
      <c r="X51" s="36">
        <v>27750</v>
      </c>
      <c r="Y51" s="36">
        <v>17730</v>
      </c>
      <c r="Z51" s="36">
        <v>10020</v>
      </c>
      <c r="AA51" s="36">
        <v>0</v>
      </c>
      <c r="AB51" s="36"/>
      <c r="AC51" s="36">
        <v>0</v>
      </c>
      <c r="AD51" s="36"/>
      <c r="AE51" s="36"/>
      <c r="AF51" s="36">
        <f>X51/U51</f>
        <v>925</v>
      </c>
      <c r="AG51" s="36">
        <f t="shared" si="4"/>
        <v>925</v>
      </c>
      <c r="AH51" s="32">
        <v>45300</v>
      </c>
      <c r="AI51" s="32">
        <v>45443</v>
      </c>
      <c r="AJ51" s="32"/>
      <c r="AK51" s="32">
        <v>45331</v>
      </c>
      <c r="AL51" s="32">
        <v>45474</v>
      </c>
      <c r="AM51" s="40"/>
      <c r="AN51" s="35" t="s">
        <v>49</v>
      </c>
    </row>
    <row r="52" spans="1:40" ht="57" customHeight="1" x14ac:dyDescent="0.25">
      <c r="A52" s="31" t="s">
        <v>437</v>
      </c>
      <c r="B52" s="40">
        <v>45176</v>
      </c>
      <c r="C52" s="35">
        <v>545</v>
      </c>
      <c r="D52" s="33" t="s">
        <v>438</v>
      </c>
      <c r="E52" s="34" t="s">
        <v>439</v>
      </c>
      <c r="F52" s="32">
        <v>45201</v>
      </c>
      <c r="G52" s="30" t="s">
        <v>440</v>
      </c>
      <c r="H52" s="35" t="s">
        <v>292</v>
      </c>
      <c r="I52" s="35" t="s">
        <v>441</v>
      </c>
      <c r="J52" s="45">
        <v>259547640</v>
      </c>
      <c r="K52" s="36">
        <v>259547640</v>
      </c>
      <c r="L52" s="28">
        <v>336682280</v>
      </c>
      <c r="M52" s="28">
        <f t="shared" si="3"/>
        <v>336682280</v>
      </c>
      <c r="N52" s="35" t="s">
        <v>442</v>
      </c>
      <c r="O52" s="35" t="s">
        <v>443</v>
      </c>
      <c r="P52" s="35" t="s">
        <v>444</v>
      </c>
      <c r="Q52" s="35" t="s">
        <v>91</v>
      </c>
      <c r="R52" s="38">
        <v>0</v>
      </c>
      <c r="S52" s="30">
        <v>100</v>
      </c>
      <c r="T52" s="30" t="s">
        <v>81</v>
      </c>
      <c r="U52" s="39">
        <v>2</v>
      </c>
      <c r="V52" s="28">
        <f>M52/X52</f>
        <v>521180</v>
      </c>
      <c r="W52" s="36">
        <f t="shared" si="2"/>
        <v>1042360</v>
      </c>
      <c r="X52" s="36">
        <v>646</v>
      </c>
      <c r="Y52" s="36">
        <v>646</v>
      </c>
      <c r="Z52" s="36">
        <v>0</v>
      </c>
      <c r="AA52" s="36">
        <v>0</v>
      </c>
      <c r="AB52" s="36"/>
      <c r="AC52" s="36">
        <v>0</v>
      </c>
      <c r="AD52" s="36"/>
      <c r="AE52" s="36"/>
      <c r="AF52" s="36">
        <f>X52/U52</f>
        <v>323</v>
      </c>
      <c r="AG52" s="36">
        <f t="shared" si="4"/>
        <v>323</v>
      </c>
      <c r="AH52" s="32">
        <v>45300</v>
      </c>
      <c r="AI52" s="32"/>
      <c r="AJ52" s="32"/>
      <c r="AK52" s="32">
        <v>45331</v>
      </c>
      <c r="AL52" s="32"/>
      <c r="AM52" s="40"/>
      <c r="AN52" s="35" t="s">
        <v>366</v>
      </c>
    </row>
    <row r="53" spans="1:40" ht="57" customHeight="1" x14ac:dyDescent="0.25">
      <c r="A53" s="31" t="s">
        <v>445</v>
      </c>
      <c r="B53" s="40">
        <v>45176</v>
      </c>
      <c r="C53" s="35">
        <v>545</v>
      </c>
      <c r="D53" s="33" t="s">
        <v>446</v>
      </c>
      <c r="E53" s="34" t="s">
        <v>447</v>
      </c>
      <c r="F53" s="32">
        <v>45201</v>
      </c>
      <c r="G53" s="30" t="s">
        <v>448</v>
      </c>
      <c r="H53" s="35" t="s">
        <v>247</v>
      </c>
      <c r="I53" s="35" t="s">
        <v>449</v>
      </c>
      <c r="J53" s="45">
        <v>294623792.10000002</v>
      </c>
      <c r="K53" s="36">
        <v>294623792.10000002</v>
      </c>
      <c r="L53" s="28">
        <v>344382865.19999999</v>
      </c>
      <c r="M53" s="28">
        <f t="shared" si="3"/>
        <v>344382865.19999999</v>
      </c>
      <c r="N53" s="35" t="s">
        <v>413</v>
      </c>
      <c r="O53" s="35" t="s">
        <v>450</v>
      </c>
      <c r="P53" s="35" t="s">
        <v>415</v>
      </c>
      <c r="Q53" s="35" t="s">
        <v>268</v>
      </c>
      <c r="R53" s="38">
        <v>0</v>
      </c>
      <c r="S53" s="30">
        <v>100</v>
      </c>
      <c r="T53" s="30" t="s">
        <v>359</v>
      </c>
      <c r="U53" s="39">
        <v>30</v>
      </c>
      <c r="V53" s="28">
        <f>M53/X53</f>
        <v>970.53</v>
      </c>
      <c r="W53" s="36">
        <f t="shared" si="2"/>
        <v>29115.899999999998</v>
      </c>
      <c r="X53" s="36">
        <v>354840</v>
      </c>
      <c r="Y53" s="36">
        <v>254520</v>
      </c>
      <c r="Z53" s="36">
        <v>100320</v>
      </c>
      <c r="AA53" s="36">
        <v>0</v>
      </c>
      <c r="AB53" s="36"/>
      <c r="AC53" s="36">
        <v>0</v>
      </c>
      <c r="AD53" s="36"/>
      <c r="AE53" s="36"/>
      <c r="AF53" s="36">
        <f>X53/U53</f>
        <v>11828</v>
      </c>
      <c r="AG53" s="36">
        <f t="shared" si="4"/>
        <v>11828</v>
      </c>
      <c r="AH53" s="32">
        <v>45300</v>
      </c>
      <c r="AI53" s="32">
        <v>45443</v>
      </c>
      <c r="AJ53" s="32"/>
      <c r="AK53" s="32">
        <v>45331</v>
      </c>
      <c r="AL53" s="32">
        <v>45474</v>
      </c>
      <c r="AM53" s="40"/>
      <c r="AN53" s="35" t="s">
        <v>49</v>
      </c>
    </row>
    <row r="54" spans="1:40" ht="57" customHeight="1" x14ac:dyDescent="0.25">
      <c r="A54" s="31" t="s">
        <v>451</v>
      </c>
      <c r="B54" s="40">
        <v>45177</v>
      </c>
      <c r="C54" s="35">
        <v>545</v>
      </c>
      <c r="D54" s="33" t="s">
        <v>452</v>
      </c>
      <c r="E54" s="34" t="s">
        <v>453</v>
      </c>
      <c r="F54" s="32">
        <v>45201</v>
      </c>
      <c r="G54" s="30" t="s">
        <v>454</v>
      </c>
      <c r="H54" s="35" t="s">
        <v>455</v>
      </c>
      <c r="I54" s="35" t="s">
        <v>456</v>
      </c>
      <c r="J54" s="45">
        <v>215384400</v>
      </c>
      <c r="K54" s="36">
        <v>215384400</v>
      </c>
      <c r="L54" s="28">
        <v>279833400</v>
      </c>
      <c r="M54" s="28">
        <f t="shared" si="3"/>
        <v>279833400</v>
      </c>
      <c r="N54" s="35" t="s">
        <v>457</v>
      </c>
      <c r="O54" s="35" t="s">
        <v>458</v>
      </c>
      <c r="P54" s="35" t="s">
        <v>459</v>
      </c>
      <c r="Q54" s="35" t="s">
        <v>460</v>
      </c>
      <c r="R54" s="38">
        <v>0</v>
      </c>
      <c r="S54" s="30">
        <v>100</v>
      </c>
      <c r="T54" s="30" t="s">
        <v>359</v>
      </c>
      <c r="U54" s="39">
        <v>60</v>
      </c>
      <c r="V54" s="28">
        <f>M54/X54</f>
        <v>6930</v>
      </c>
      <c r="W54" s="36">
        <f t="shared" si="2"/>
        <v>415800</v>
      </c>
      <c r="X54" s="36">
        <v>40380</v>
      </c>
      <c r="Y54" s="36">
        <v>40380</v>
      </c>
      <c r="Z54" s="36">
        <v>0</v>
      </c>
      <c r="AA54" s="36">
        <v>0</v>
      </c>
      <c r="AB54" s="36"/>
      <c r="AC54" s="36">
        <v>0</v>
      </c>
      <c r="AD54" s="36"/>
      <c r="AE54" s="36"/>
      <c r="AF54" s="36">
        <f>X54/U54</f>
        <v>673</v>
      </c>
      <c r="AG54" s="36">
        <f t="shared" si="4"/>
        <v>673</v>
      </c>
      <c r="AH54" s="32">
        <v>45322</v>
      </c>
      <c r="AI54" s="32"/>
      <c r="AJ54" s="32"/>
      <c r="AK54" s="32">
        <v>45352</v>
      </c>
      <c r="AL54" s="32"/>
      <c r="AM54" s="40"/>
      <c r="AN54" s="35" t="s">
        <v>49</v>
      </c>
    </row>
    <row r="55" spans="1:40" ht="57" customHeight="1" x14ac:dyDescent="0.25">
      <c r="A55" s="31" t="s">
        <v>461</v>
      </c>
      <c r="B55" s="40">
        <v>45181</v>
      </c>
      <c r="C55" s="35" t="s">
        <v>405</v>
      </c>
      <c r="D55" s="33" t="s">
        <v>462</v>
      </c>
      <c r="E55" s="34" t="s">
        <v>463</v>
      </c>
      <c r="F55" s="32" t="s">
        <v>462</v>
      </c>
      <c r="G55" s="30" t="s">
        <v>462</v>
      </c>
      <c r="H55" s="35" t="s">
        <v>462</v>
      </c>
      <c r="I55" s="35" t="s">
        <v>464</v>
      </c>
      <c r="J55" s="45">
        <v>3271104.3</v>
      </c>
      <c r="K55" s="36">
        <v>0</v>
      </c>
      <c r="L55" s="28">
        <f>K55</f>
        <v>0</v>
      </c>
      <c r="M55" s="28">
        <f t="shared" si="3"/>
        <v>0</v>
      </c>
      <c r="N55" s="35"/>
      <c r="O55" s="35"/>
      <c r="P55" s="35"/>
      <c r="Q55" s="35"/>
      <c r="R55" s="38"/>
      <c r="S55" s="30"/>
      <c r="T55" s="30"/>
      <c r="U55" s="39"/>
      <c r="V55" s="28" t="e">
        <f>M55/X55</f>
        <v>#DIV/0!</v>
      </c>
      <c r="W55" s="36" t="e">
        <f t="shared" si="2"/>
        <v>#DIV/0!</v>
      </c>
      <c r="X55" s="36">
        <v>0</v>
      </c>
      <c r="Y55" s="36">
        <v>0</v>
      </c>
      <c r="Z55" s="36">
        <v>0</v>
      </c>
      <c r="AA55" s="36">
        <v>0</v>
      </c>
      <c r="AB55" s="36"/>
      <c r="AC55" s="36" t="e">
        <v>#DIV/0!</v>
      </c>
      <c r="AD55" s="36"/>
      <c r="AE55" s="36"/>
      <c r="AF55" s="36" t="e">
        <f>X55/U55</f>
        <v>#DIV/0!</v>
      </c>
      <c r="AG55" s="36" t="e">
        <f t="shared" si="4"/>
        <v>#DIV/0!</v>
      </c>
      <c r="AH55" s="32">
        <v>45301</v>
      </c>
      <c r="AI55" s="32"/>
      <c r="AJ55" s="32"/>
      <c r="AK55" s="32">
        <v>45332</v>
      </c>
      <c r="AL55" s="32"/>
      <c r="AM55" s="40"/>
      <c r="AN55" s="35" t="s">
        <v>462</v>
      </c>
    </row>
    <row r="56" spans="1:40" ht="57" customHeight="1" x14ac:dyDescent="0.25">
      <c r="A56" s="31" t="s">
        <v>465</v>
      </c>
      <c r="B56" s="40">
        <v>45181</v>
      </c>
      <c r="C56" s="35" t="s">
        <v>466</v>
      </c>
      <c r="D56" s="33" t="s">
        <v>404</v>
      </c>
      <c r="E56" s="34" t="s">
        <v>467</v>
      </c>
      <c r="F56" s="32" t="s">
        <v>404</v>
      </c>
      <c r="G56" s="30" t="s">
        <v>468</v>
      </c>
      <c r="H56" s="35" t="s">
        <v>404</v>
      </c>
      <c r="I56" s="35" t="s">
        <v>469</v>
      </c>
      <c r="J56" s="45">
        <v>445239478.80000001</v>
      </c>
      <c r="K56" s="36">
        <v>0</v>
      </c>
      <c r="L56" s="28">
        <f>K56</f>
        <v>0</v>
      </c>
      <c r="M56" s="28">
        <f t="shared" si="3"/>
        <v>0</v>
      </c>
      <c r="N56" s="35"/>
      <c r="O56" s="35"/>
      <c r="P56" s="35"/>
      <c r="Q56" s="35"/>
      <c r="R56" s="38"/>
      <c r="S56" s="30"/>
      <c r="T56" s="30"/>
      <c r="U56" s="39"/>
      <c r="V56" s="28" t="e">
        <f>M56/X56</f>
        <v>#DIV/0!</v>
      </c>
      <c r="W56" s="36" t="e">
        <f t="shared" si="2"/>
        <v>#DIV/0!</v>
      </c>
      <c r="X56" s="36">
        <v>0</v>
      </c>
      <c r="Y56" s="36">
        <v>0</v>
      </c>
      <c r="Z56" s="36">
        <v>0</v>
      </c>
      <c r="AA56" s="36">
        <v>0</v>
      </c>
      <c r="AB56" s="36"/>
      <c r="AC56" s="36" t="e">
        <v>#DIV/0!</v>
      </c>
      <c r="AD56" s="36"/>
      <c r="AE56" s="36"/>
      <c r="AF56" s="36" t="e">
        <f>X56/U56</f>
        <v>#DIV/0!</v>
      </c>
      <c r="AG56" s="36" t="e">
        <f t="shared" si="4"/>
        <v>#DIV/0!</v>
      </c>
      <c r="AH56" s="32">
        <v>45301</v>
      </c>
      <c r="AI56" s="32"/>
      <c r="AJ56" s="32"/>
      <c r="AK56" s="32">
        <v>45332</v>
      </c>
      <c r="AL56" s="32"/>
      <c r="AM56" s="40"/>
      <c r="AN56" s="35" t="s">
        <v>404</v>
      </c>
    </row>
    <row r="57" spans="1:40" ht="57" customHeight="1" x14ac:dyDescent="0.25">
      <c r="A57" s="31" t="s">
        <v>470</v>
      </c>
      <c r="B57" s="40">
        <v>45182</v>
      </c>
      <c r="C57" s="35">
        <v>545</v>
      </c>
      <c r="D57" s="33" t="s">
        <v>471</v>
      </c>
      <c r="E57" s="34" t="s">
        <v>472</v>
      </c>
      <c r="F57" s="32">
        <v>45202</v>
      </c>
      <c r="G57" s="30" t="s">
        <v>473</v>
      </c>
      <c r="H57" s="35" t="s">
        <v>474</v>
      </c>
      <c r="I57" s="35" t="s">
        <v>475</v>
      </c>
      <c r="J57" s="45">
        <v>242453837.5</v>
      </c>
      <c r="K57" s="36">
        <v>242453837.5</v>
      </c>
      <c r="L57" s="28">
        <v>298331281.5</v>
      </c>
      <c r="M57" s="28">
        <f t="shared" si="3"/>
        <v>298331281.5</v>
      </c>
      <c r="N57" s="35" t="s">
        <v>476</v>
      </c>
      <c r="O57" s="35" t="s">
        <v>477</v>
      </c>
      <c r="P57" s="35" t="s">
        <v>478</v>
      </c>
      <c r="Q57" s="35" t="s">
        <v>59</v>
      </c>
      <c r="R57" s="38">
        <v>0</v>
      </c>
      <c r="S57" s="30">
        <v>100</v>
      </c>
      <c r="T57" s="30" t="s">
        <v>297</v>
      </c>
      <c r="U57" s="39">
        <v>50</v>
      </c>
      <c r="V57" s="28">
        <f>M57/X57</f>
        <v>1004.99</v>
      </c>
      <c r="W57" s="36">
        <f t="shared" si="2"/>
        <v>50249.5</v>
      </c>
      <c r="X57" s="36">
        <v>296850</v>
      </c>
      <c r="Y57" s="36">
        <v>255600</v>
      </c>
      <c r="Z57" s="36">
        <v>41250</v>
      </c>
      <c r="AA57" s="36">
        <v>0</v>
      </c>
      <c r="AB57" s="36"/>
      <c r="AC57" s="36">
        <v>0</v>
      </c>
      <c r="AD57" s="36"/>
      <c r="AE57" s="36"/>
      <c r="AF57" s="36">
        <f>X57/U57</f>
        <v>5937</v>
      </c>
      <c r="AG57" s="36">
        <f t="shared" si="4"/>
        <v>5937</v>
      </c>
      <c r="AH57" s="32">
        <v>45322</v>
      </c>
      <c r="AI57" s="32">
        <v>45412</v>
      </c>
      <c r="AJ57" s="32"/>
      <c r="AK57" s="32">
        <v>45352</v>
      </c>
      <c r="AL57" s="32">
        <v>45442</v>
      </c>
      <c r="AM57" s="40"/>
      <c r="AN57" s="35" t="s">
        <v>49</v>
      </c>
    </row>
    <row r="58" spans="1:40" ht="63" customHeight="1" x14ac:dyDescent="0.25">
      <c r="A58" s="31" t="s">
        <v>479</v>
      </c>
      <c r="B58" s="32">
        <v>45196</v>
      </c>
      <c r="C58" s="30" t="s">
        <v>405</v>
      </c>
      <c r="D58" s="33" t="s">
        <v>480</v>
      </c>
      <c r="E58" s="34" t="s">
        <v>481</v>
      </c>
      <c r="F58" s="32">
        <v>45216</v>
      </c>
      <c r="G58" s="30" t="s">
        <v>482</v>
      </c>
      <c r="H58" s="35" t="s">
        <v>54</v>
      </c>
      <c r="I58" s="35" t="s">
        <v>483</v>
      </c>
      <c r="J58" s="36">
        <v>161212603.05000001</v>
      </c>
      <c r="K58" s="36">
        <v>161212603.05000001</v>
      </c>
      <c r="L58" s="28">
        <f t="shared" ref="L58:L67" si="5">K58</f>
        <v>161212603.05000001</v>
      </c>
      <c r="M58" s="28">
        <f t="shared" si="3"/>
        <v>161212603.05000001</v>
      </c>
      <c r="N58" s="35" t="s">
        <v>484</v>
      </c>
      <c r="O58" s="35" t="s">
        <v>485</v>
      </c>
      <c r="P58" s="35" t="s">
        <v>486</v>
      </c>
      <c r="Q58" s="35" t="s">
        <v>59</v>
      </c>
      <c r="R58" s="38">
        <v>0</v>
      </c>
      <c r="S58" s="30">
        <v>100</v>
      </c>
      <c r="T58" s="30" t="s">
        <v>359</v>
      </c>
      <c r="U58" s="39">
        <v>30</v>
      </c>
      <c r="V58" s="28">
        <f>M58/X58</f>
        <v>414.21000000000004</v>
      </c>
      <c r="W58" s="36">
        <f t="shared" si="2"/>
        <v>12426.300000000001</v>
      </c>
      <c r="X58" s="36">
        <v>389205</v>
      </c>
      <c r="Y58" s="36">
        <v>389205</v>
      </c>
      <c r="Z58" s="36">
        <v>0</v>
      </c>
      <c r="AA58" s="36">
        <v>0</v>
      </c>
      <c r="AB58" s="36"/>
      <c r="AC58" s="36">
        <v>0</v>
      </c>
      <c r="AD58" s="36"/>
      <c r="AE58" s="36"/>
      <c r="AF58" s="36">
        <f>X58/U58</f>
        <v>12973.5</v>
      </c>
      <c r="AG58" s="36">
        <f t="shared" si="4"/>
        <v>12974</v>
      </c>
      <c r="AH58" s="32">
        <v>45366</v>
      </c>
      <c r="AI58" s="32"/>
      <c r="AJ58" s="32"/>
      <c r="AK58" s="32">
        <v>45397</v>
      </c>
      <c r="AL58" s="32"/>
      <c r="AM58" s="40"/>
      <c r="AN58" s="35" t="s">
        <v>49</v>
      </c>
    </row>
    <row r="59" spans="1:40" ht="44.25" customHeight="1" x14ac:dyDescent="0.25">
      <c r="A59" s="31" t="s">
        <v>487</v>
      </c>
      <c r="B59" s="40">
        <v>45211</v>
      </c>
      <c r="C59" s="35">
        <v>545</v>
      </c>
      <c r="D59" s="33" t="s">
        <v>488</v>
      </c>
      <c r="E59" s="34" t="s">
        <v>489</v>
      </c>
      <c r="F59" s="32">
        <v>45230</v>
      </c>
      <c r="G59" s="30" t="s">
        <v>490</v>
      </c>
      <c r="H59" s="35" t="s">
        <v>474</v>
      </c>
      <c r="I59" s="35" t="s">
        <v>491</v>
      </c>
      <c r="J59" s="45">
        <v>7108442.8799999999</v>
      </c>
      <c r="K59" s="36">
        <v>7108442.8799999999</v>
      </c>
      <c r="L59" s="28">
        <f t="shared" si="5"/>
        <v>7108442.8799999999</v>
      </c>
      <c r="M59" s="28">
        <f t="shared" si="3"/>
        <v>7108442.8799999999</v>
      </c>
      <c r="N59" s="35" t="s">
        <v>492</v>
      </c>
      <c r="O59" s="35" t="s">
        <v>493</v>
      </c>
      <c r="P59" s="35" t="s">
        <v>494</v>
      </c>
      <c r="Q59" s="35" t="s">
        <v>495</v>
      </c>
      <c r="R59" s="38">
        <v>0</v>
      </c>
      <c r="S59" s="30">
        <v>100</v>
      </c>
      <c r="T59" s="30" t="s">
        <v>297</v>
      </c>
      <c r="U59" s="46">
        <v>27854.400000000001</v>
      </c>
      <c r="V59" s="28">
        <f>M59/X59</f>
        <v>31.9</v>
      </c>
      <c r="W59" s="36">
        <f t="shared" si="2"/>
        <v>888555.36</v>
      </c>
      <c r="X59" s="36">
        <v>222835.20000000001</v>
      </c>
      <c r="Y59" s="36">
        <v>222835.20000000001</v>
      </c>
      <c r="Z59" s="36">
        <v>0</v>
      </c>
      <c r="AA59" s="36">
        <v>0</v>
      </c>
      <c r="AB59" s="36"/>
      <c r="AC59" s="36">
        <v>0</v>
      </c>
      <c r="AD59" s="36"/>
      <c r="AE59" s="36"/>
      <c r="AF59" s="36">
        <f>X59/U59</f>
        <v>8</v>
      </c>
      <c r="AG59" s="36">
        <f t="shared" si="4"/>
        <v>8</v>
      </c>
      <c r="AH59" s="32">
        <v>45300</v>
      </c>
      <c r="AI59" s="32"/>
      <c r="AJ59" s="32"/>
      <c r="AK59" s="32">
        <v>45332</v>
      </c>
      <c r="AL59" s="32"/>
      <c r="AM59" s="40"/>
      <c r="AN59" s="35" t="s">
        <v>366</v>
      </c>
    </row>
    <row r="60" spans="1:40" ht="44.25" customHeight="1" x14ac:dyDescent="0.25">
      <c r="A60" s="31" t="s">
        <v>496</v>
      </c>
      <c r="B60" s="40">
        <v>45211</v>
      </c>
      <c r="C60" s="35">
        <v>545</v>
      </c>
      <c r="D60" s="33" t="s">
        <v>497</v>
      </c>
      <c r="E60" s="34" t="s">
        <v>498</v>
      </c>
      <c r="F60" s="32">
        <v>45230</v>
      </c>
      <c r="G60" s="30" t="s">
        <v>499</v>
      </c>
      <c r="H60" s="35" t="s">
        <v>86</v>
      </c>
      <c r="I60" s="35" t="s">
        <v>500</v>
      </c>
      <c r="J60" s="45">
        <v>17806060.800000001</v>
      </c>
      <c r="K60" s="36">
        <v>17806060.800000001</v>
      </c>
      <c r="L60" s="28">
        <f t="shared" si="5"/>
        <v>17806060.800000001</v>
      </c>
      <c r="M60" s="28">
        <f t="shared" si="3"/>
        <v>17806060.800000001</v>
      </c>
      <c r="N60" s="35" t="s">
        <v>347</v>
      </c>
      <c r="O60" s="35" t="s">
        <v>348</v>
      </c>
      <c r="P60" s="35" t="s">
        <v>501</v>
      </c>
      <c r="Q60" s="35" t="s">
        <v>59</v>
      </c>
      <c r="R60" s="38">
        <v>0</v>
      </c>
      <c r="S60" s="30">
        <v>100</v>
      </c>
      <c r="T60" s="30" t="s">
        <v>81</v>
      </c>
      <c r="U60" s="39">
        <v>12</v>
      </c>
      <c r="V60" s="28">
        <f>M60/X60</f>
        <v>247306.40000000002</v>
      </c>
      <c r="W60" s="36">
        <f t="shared" si="2"/>
        <v>2967676.8000000003</v>
      </c>
      <c r="X60" s="36">
        <v>72</v>
      </c>
      <c r="Y60" s="36">
        <v>72</v>
      </c>
      <c r="Z60" s="36">
        <v>0</v>
      </c>
      <c r="AA60" s="36">
        <v>0</v>
      </c>
      <c r="AB60" s="36"/>
      <c r="AC60" s="36">
        <v>0</v>
      </c>
      <c r="AD60" s="36"/>
      <c r="AE60" s="36"/>
      <c r="AF60" s="36">
        <f>X60/U60</f>
        <v>6</v>
      </c>
      <c r="AG60" s="36">
        <f t="shared" si="4"/>
        <v>6</v>
      </c>
      <c r="AH60" s="32">
        <v>45300</v>
      </c>
      <c r="AI60" s="32"/>
      <c r="AJ60" s="32"/>
      <c r="AK60" s="32">
        <v>45331</v>
      </c>
      <c r="AL60" s="32"/>
      <c r="AM60" s="40"/>
      <c r="AN60" s="35" t="s">
        <v>366</v>
      </c>
    </row>
    <row r="61" spans="1:40" ht="44.25" customHeight="1" x14ac:dyDescent="0.25">
      <c r="A61" s="31" t="s">
        <v>502</v>
      </c>
      <c r="B61" s="40">
        <v>45211</v>
      </c>
      <c r="C61" s="35" t="s">
        <v>466</v>
      </c>
      <c r="D61" s="33" t="s">
        <v>503</v>
      </c>
      <c r="E61" s="34" t="s">
        <v>504</v>
      </c>
      <c r="F61" s="32">
        <v>45230</v>
      </c>
      <c r="G61" s="30" t="s">
        <v>505</v>
      </c>
      <c r="H61" s="35" t="s">
        <v>135</v>
      </c>
      <c r="I61" s="35" t="s">
        <v>469</v>
      </c>
      <c r="J61" s="45">
        <v>288944067.75</v>
      </c>
      <c r="K61" s="36">
        <v>288944067.75</v>
      </c>
      <c r="L61" s="28">
        <f t="shared" si="5"/>
        <v>288944067.75</v>
      </c>
      <c r="M61" s="28">
        <f t="shared" si="3"/>
        <v>288944067.75</v>
      </c>
      <c r="N61" s="35" t="s">
        <v>506</v>
      </c>
      <c r="O61" s="35" t="s">
        <v>507</v>
      </c>
      <c r="P61" s="35" t="s">
        <v>508</v>
      </c>
      <c r="Q61" s="35" t="s">
        <v>80</v>
      </c>
      <c r="R61" s="38">
        <v>100</v>
      </c>
      <c r="S61" s="30">
        <v>0</v>
      </c>
      <c r="T61" s="30" t="s">
        <v>359</v>
      </c>
      <c r="U61" s="39">
        <v>188</v>
      </c>
      <c r="V61" s="28">
        <f>M61/X61</f>
        <v>574.54999999999995</v>
      </c>
      <c r="W61" s="36">
        <f t="shared" si="2"/>
        <v>108015.4</v>
      </c>
      <c r="X61" s="36">
        <v>502905</v>
      </c>
      <c r="Y61" s="36">
        <v>502905</v>
      </c>
      <c r="Z61" s="36">
        <v>0</v>
      </c>
      <c r="AA61" s="36">
        <v>0</v>
      </c>
      <c r="AB61" s="36"/>
      <c r="AC61" s="36">
        <v>0</v>
      </c>
      <c r="AD61" s="36"/>
      <c r="AE61" s="36"/>
      <c r="AF61" s="36">
        <f>X61/U61</f>
        <v>2675.0265957446809</v>
      </c>
      <c r="AG61" s="36">
        <f t="shared" si="4"/>
        <v>2676</v>
      </c>
      <c r="AH61" s="32">
        <v>45301</v>
      </c>
      <c r="AI61" s="32"/>
      <c r="AJ61" s="32"/>
      <c r="AK61" s="32">
        <v>45332</v>
      </c>
      <c r="AL61" s="32"/>
      <c r="AM61" s="40"/>
      <c r="AN61" s="35" t="s">
        <v>49</v>
      </c>
    </row>
    <row r="62" spans="1:40" ht="44.25" customHeight="1" x14ac:dyDescent="0.25">
      <c r="A62" s="31" t="s">
        <v>509</v>
      </c>
      <c r="B62" s="40">
        <v>45211</v>
      </c>
      <c r="C62" s="35">
        <v>545</v>
      </c>
      <c r="D62" s="33" t="s">
        <v>510</v>
      </c>
      <c r="E62" s="34" t="s">
        <v>511</v>
      </c>
      <c r="F62" s="32">
        <v>45230</v>
      </c>
      <c r="G62" s="30" t="s">
        <v>512</v>
      </c>
      <c r="H62" s="35" t="s">
        <v>86</v>
      </c>
      <c r="I62" s="35" t="s">
        <v>311</v>
      </c>
      <c r="J62" s="45">
        <v>24780777.600000001</v>
      </c>
      <c r="K62" s="36">
        <v>24780777.600000001</v>
      </c>
      <c r="L62" s="28">
        <f t="shared" si="5"/>
        <v>24780777.600000001</v>
      </c>
      <c r="M62" s="28">
        <f t="shared" si="3"/>
        <v>24780777.600000001</v>
      </c>
      <c r="N62" s="35" t="s">
        <v>312</v>
      </c>
      <c r="O62" s="35" t="s">
        <v>313</v>
      </c>
      <c r="P62" s="35" t="s">
        <v>314</v>
      </c>
      <c r="Q62" s="35" t="s">
        <v>315</v>
      </c>
      <c r="R62" s="38">
        <v>0</v>
      </c>
      <c r="S62" s="30">
        <v>100</v>
      </c>
      <c r="T62" s="30" t="s">
        <v>316</v>
      </c>
      <c r="U62" s="39">
        <v>30</v>
      </c>
      <c r="V62" s="28">
        <f>M62/X62</f>
        <v>25813.31</v>
      </c>
      <c r="W62" s="36">
        <f t="shared" si="2"/>
        <v>774399.3</v>
      </c>
      <c r="X62" s="36">
        <v>960</v>
      </c>
      <c r="Y62" s="36">
        <v>960</v>
      </c>
      <c r="Z62" s="36">
        <v>0</v>
      </c>
      <c r="AA62" s="36">
        <v>0</v>
      </c>
      <c r="AB62" s="36"/>
      <c r="AC62" s="36">
        <v>0</v>
      </c>
      <c r="AD62" s="36"/>
      <c r="AE62" s="36"/>
      <c r="AF62" s="36">
        <f>X62/U62</f>
        <v>32</v>
      </c>
      <c r="AG62" s="36">
        <f t="shared" si="4"/>
        <v>32</v>
      </c>
      <c r="AH62" s="32">
        <v>45300</v>
      </c>
      <c r="AI62" s="32"/>
      <c r="AJ62" s="32"/>
      <c r="AK62" s="32">
        <v>45332</v>
      </c>
      <c r="AL62" s="32"/>
      <c r="AM62" s="40"/>
      <c r="AN62" s="35" t="s">
        <v>366</v>
      </c>
    </row>
    <row r="63" spans="1:40" ht="44.25" customHeight="1" x14ac:dyDescent="0.25">
      <c r="A63" s="31" t="s">
        <v>513</v>
      </c>
      <c r="B63" s="40">
        <v>45215</v>
      </c>
      <c r="C63" s="35">
        <v>545</v>
      </c>
      <c r="D63" s="33" t="s">
        <v>514</v>
      </c>
      <c r="E63" s="34" t="s">
        <v>515</v>
      </c>
      <c r="F63" s="32">
        <v>45237</v>
      </c>
      <c r="G63" s="30" t="s">
        <v>516</v>
      </c>
      <c r="H63" s="35" t="s">
        <v>86</v>
      </c>
      <c r="I63" s="35" t="s">
        <v>386</v>
      </c>
      <c r="J63" s="45">
        <v>5420807.7000000002</v>
      </c>
      <c r="K63" s="36">
        <v>5420807.7000000002</v>
      </c>
      <c r="L63" s="28">
        <f t="shared" si="5"/>
        <v>5420807.7000000002</v>
      </c>
      <c r="M63" s="28">
        <f t="shared" si="3"/>
        <v>5420807.7000000002</v>
      </c>
      <c r="N63" s="35" t="s">
        <v>312</v>
      </c>
      <c r="O63" s="35" t="s">
        <v>517</v>
      </c>
      <c r="P63" s="35" t="s">
        <v>518</v>
      </c>
      <c r="Q63" s="35" t="s">
        <v>315</v>
      </c>
      <c r="R63" s="38">
        <v>0</v>
      </c>
      <c r="S63" s="30">
        <v>100</v>
      </c>
      <c r="T63" s="30" t="s">
        <v>316</v>
      </c>
      <c r="U63" s="39">
        <v>15</v>
      </c>
      <c r="V63" s="28">
        <f>M63/X63</f>
        <v>25813.370000000003</v>
      </c>
      <c r="W63" s="36">
        <f t="shared" si="2"/>
        <v>387200.55000000005</v>
      </c>
      <c r="X63" s="36">
        <v>210</v>
      </c>
      <c r="Y63" s="36">
        <v>210</v>
      </c>
      <c r="Z63" s="36">
        <v>0</v>
      </c>
      <c r="AA63" s="36">
        <v>0</v>
      </c>
      <c r="AB63" s="36"/>
      <c r="AC63" s="36">
        <v>0</v>
      </c>
      <c r="AD63" s="36"/>
      <c r="AE63" s="36"/>
      <c r="AF63" s="36">
        <f>X63/U63</f>
        <v>14</v>
      </c>
      <c r="AG63" s="36">
        <f t="shared" si="4"/>
        <v>14</v>
      </c>
      <c r="AH63" s="32">
        <v>45300</v>
      </c>
      <c r="AI63" s="32"/>
      <c r="AJ63" s="32"/>
      <c r="AK63" s="32">
        <v>45332</v>
      </c>
      <c r="AL63" s="32"/>
      <c r="AM63" s="40"/>
      <c r="AN63" s="35" t="s">
        <v>366</v>
      </c>
    </row>
    <row r="64" spans="1:40" ht="126" x14ac:dyDescent="0.25">
      <c r="A64" s="31" t="s">
        <v>519</v>
      </c>
      <c r="B64" s="32">
        <v>45215</v>
      </c>
      <c r="C64" s="30">
        <v>545</v>
      </c>
      <c r="D64" s="33" t="s">
        <v>520</v>
      </c>
      <c r="E64" s="34" t="s">
        <v>521</v>
      </c>
      <c r="F64" s="32">
        <v>45237</v>
      </c>
      <c r="G64" s="30" t="s">
        <v>522</v>
      </c>
      <c r="H64" s="35" t="s">
        <v>86</v>
      </c>
      <c r="I64" s="35" t="s">
        <v>338</v>
      </c>
      <c r="J64" s="36">
        <v>17806060.800000001</v>
      </c>
      <c r="K64" s="36">
        <v>17806060.800000001</v>
      </c>
      <c r="L64" s="28">
        <f t="shared" si="5"/>
        <v>17806060.800000001</v>
      </c>
      <c r="M64" s="28">
        <f t="shared" si="3"/>
        <v>17806060.800000001</v>
      </c>
      <c r="N64" s="35" t="s">
        <v>339</v>
      </c>
      <c r="O64" s="35" t="s">
        <v>523</v>
      </c>
      <c r="P64" s="35" t="s">
        <v>341</v>
      </c>
      <c r="Q64" s="35" t="s">
        <v>59</v>
      </c>
      <c r="R64" s="38">
        <v>0</v>
      </c>
      <c r="S64" s="30">
        <v>100</v>
      </c>
      <c r="T64" s="30" t="s">
        <v>81</v>
      </c>
      <c r="U64" s="46">
        <v>9.6</v>
      </c>
      <c r="V64" s="28">
        <f>M64/X64</f>
        <v>618266</v>
      </c>
      <c r="W64" s="36">
        <f t="shared" si="2"/>
        <v>5935353.5999999996</v>
      </c>
      <c r="X64" s="36">
        <v>28.8</v>
      </c>
      <c r="Y64" s="36">
        <v>28.8</v>
      </c>
      <c r="Z64" s="36">
        <v>0</v>
      </c>
      <c r="AA64" s="36">
        <v>0</v>
      </c>
      <c r="AB64" s="36"/>
      <c r="AC64" s="36">
        <v>0</v>
      </c>
      <c r="AD64" s="36"/>
      <c r="AE64" s="36"/>
      <c r="AF64" s="36">
        <f>X64/U64</f>
        <v>3</v>
      </c>
      <c r="AG64" s="36">
        <f t="shared" si="4"/>
        <v>3</v>
      </c>
      <c r="AH64" s="32">
        <v>45300</v>
      </c>
      <c r="AI64" s="32"/>
      <c r="AJ64" s="32"/>
      <c r="AK64" s="32">
        <v>45332</v>
      </c>
      <c r="AL64" s="32"/>
      <c r="AM64" s="40"/>
      <c r="AN64" s="35" t="s">
        <v>366</v>
      </c>
    </row>
    <row r="65" spans="1:40" ht="85.5" customHeight="1" x14ac:dyDescent="0.25">
      <c r="A65" s="31" t="s">
        <v>524</v>
      </c>
      <c r="B65" s="32">
        <v>45217</v>
      </c>
      <c r="C65" s="30">
        <v>545</v>
      </c>
      <c r="D65" s="33" t="s">
        <v>525</v>
      </c>
      <c r="E65" s="34" t="s">
        <v>526</v>
      </c>
      <c r="F65" s="32">
        <v>45237</v>
      </c>
      <c r="G65" s="30" t="s">
        <v>527</v>
      </c>
      <c r="H65" s="35" t="s">
        <v>474</v>
      </c>
      <c r="I65" s="35" t="s">
        <v>475</v>
      </c>
      <c r="J65" s="36">
        <v>2210956</v>
      </c>
      <c r="K65" s="36">
        <v>2210956</v>
      </c>
      <c r="L65" s="28">
        <f t="shared" si="5"/>
        <v>2210956</v>
      </c>
      <c r="M65" s="28">
        <f t="shared" si="3"/>
        <v>2210956</v>
      </c>
      <c r="N65" s="35" t="s">
        <v>528</v>
      </c>
      <c r="O65" s="35" t="s">
        <v>529</v>
      </c>
      <c r="P65" s="35" t="s">
        <v>530</v>
      </c>
      <c r="Q65" s="35" t="s">
        <v>59</v>
      </c>
      <c r="R65" s="38">
        <v>0</v>
      </c>
      <c r="S65" s="30">
        <v>100</v>
      </c>
      <c r="T65" s="30" t="s">
        <v>297</v>
      </c>
      <c r="U65" s="39">
        <v>50</v>
      </c>
      <c r="V65" s="28">
        <f>M65/X65</f>
        <v>1004.98</v>
      </c>
      <c r="W65" s="36">
        <f t="shared" si="2"/>
        <v>50249</v>
      </c>
      <c r="X65" s="36">
        <v>2200</v>
      </c>
      <c r="Y65" s="36">
        <v>2200</v>
      </c>
      <c r="Z65" s="36">
        <v>0</v>
      </c>
      <c r="AA65" s="36">
        <v>0</v>
      </c>
      <c r="AB65" s="36"/>
      <c r="AC65" s="36">
        <v>0</v>
      </c>
      <c r="AD65" s="36"/>
      <c r="AE65" s="36"/>
      <c r="AF65" s="36">
        <f>X65/U65</f>
        <v>44</v>
      </c>
      <c r="AG65" s="36">
        <f t="shared" si="4"/>
        <v>44</v>
      </c>
      <c r="AH65" s="32">
        <v>45300</v>
      </c>
      <c r="AI65" s="32"/>
      <c r="AJ65" s="32"/>
      <c r="AK65" s="32">
        <v>45332</v>
      </c>
      <c r="AL65" s="32"/>
      <c r="AM65" s="40"/>
      <c r="AN65" s="35" t="s">
        <v>366</v>
      </c>
    </row>
    <row r="66" spans="1:40" ht="75" x14ac:dyDescent="0.25">
      <c r="A66" s="31" t="s">
        <v>531</v>
      </c>
      <c r="B66" s="32">
        <v>45217</v>
      </c>
      <c r="C66" s="30">
        <v>545</v>
      </c>
      <c r="D66" s="33" t="s">
        <v>532</v>
      </c>
      <c r="E66" s="34" t="s">
        <v>533</v>
      </c>
      <c r="F66" s="32">
        <v>45237</v>
      </c>
      <c r="G66" s="30" t="s">
        <v>534</v>
      </c>
      <c r="H66" s="35" t="s">
        <v>535</v>
      </c>
      <c r="I66" s="35" t="s">
        <v>536</v>
      </c>
      <c r="J66" s="36">
        <v>3519984.6</v>
      </c>
      <c r="K66" s="36">
        <v>3519984.6</v>
      </c>
      <c r="L66" s="28">
        <f t="shared" si="5"/>
        <v>3519984.6</v>
      </c>
      <c r="M66" s="28">
        <f t="shared" si="3"/>
        <v>3519984.6</v>
      </c>
      <c r="N66" s="35" t="s">
        <v>537</v>
      </c>
      <c r="O66" s="35" t="s">
        <v>538</v>
      </c>
      <c r="P66" s="35" t="s">
        <v>539</v>
      </c>
      <c r="Q66" s="35" t="s">
        <v>80</v>
      </c>
      <c r="R66" s="38">
        <v>100</v>
      </c>
      <c r="S66" s="30">
        <v>0</v>
      </c>
      <c r="T66" s="30" t="s">
        <v>359</v>
      </c>
      <c r="U66" s="39">
        <v>60</v>
      </c>
      <c r="V66" s="28">
        <f>M66/X66</f>
        <v>5333.31</v>
      </c>
      <c r="W66" s="36">
        <f t="shared" si="2"/>
        <v>319998.60000000003</v>
      </c>
      <c r="X66" s="36">
        <v>660</v>
      </c>
      <c r="Y66" s="36">
        <v>660</v>
      </c>
      <c r="Z66" s="36">
        <v>0</v>
      </c>
      <c r="AA66" s="36">
        <v>0</v>
      </c>
      <c r="AB66" s="36"/>
      <c r="AC66" s="36">
        <v>0</v>
      </c>
      <c r="AD66" s="36"/>
      <c r="AE66" s="36"/>
      <c r="AF66" s="36">
        <f>X66/U66</f>
        <v>11</v>
      </c>
      <c r="AG66" s="36">
        <f t="shared" si="4"/>
        <v>11</v>
      </c>
      <c r="AH66" s="32">
        <v>45300</v>
      </c>
      <c r="AI66" s="32"/>
      <c r="AJ66" s="32"/>
      <c r="AK66" s="32">
        <v>45332</v>
      </c>
      <c r="AL66" s="32"/>
      <c r="AM66" s="40"/>
      <c r="AN66" s="35" t="s">
        <v>49</v>
      </c>
    </row>
    <row r="67" spans="1:40" ht="94.5" x14ac:dyDescent="0.25">
      <c r="A67" s="31" t="s">
        <v>540</v>
      </c>
      <c r="B67" s="32">
        <v>45219</v>
      </c>
      <c r="C67" s="30">
        <v>545</v>
      </c>
      <c r="D67" s="33" t="s">
        <v>541</v>
      </c>
      <c r="E67" s="34" t="s">
        <v>542</v>
      </c>
      <c r="F67" s="32">
        <v>45240</v>
      </c>
      <c r="G67" s="30" t="s">
        <v>543</v>
      </c>
      <c r="H67" s="35" t="s">
        <v>292</v>
      </c>
      <c r="I67" s="35" t="s">
        <v>293</v>
      </c>
      <c r="J67" s="36">
        <v>18087484.800000001</v>
      </c>
      <c r="K67" s="36">
        <v>18087484.800000001</v>
      </c>
      <c r="L67" s="28">
        <f t="shared" si="5"/>
        <v>18087484.800000001</v>
      </c>
      <c r="M67" s="28">
        <f t="shared" si="3"/>
        <v>18087484.800000001</v>
      </c>
      <c r="N67" s="35" t="s">
        <v>294</v>
      </c>
      <c r="O67" s="35" t="s">
        <v>295</v>
      </c>
      <c r="P67" s="35" t="s">
        <v>296</v>
      </c>
      <c r="Q67" s="35" t="s">
        <v>140</v>
      </c>
      <c r="R67" s="38">
        <v>0</v>
      </c>
      <c r="S67" s="30">
        <v>100</v>
      </c>
      <c r="T67" s="30" t="s">
        <v>297</v>
      </c>
      <c r="U67" s="39">
        <v>140</v>
      </c>
      <c r="V67" s="28">
        <f>M67/X67</f>
        <v>10766.36</v>
      </c>
      <c r="W67" s="36">
        <f t="shared" si="2"/>
        <v>1507290.4000000001</v>
      </c>
      <c r="X67" s="36">
        <v>1680</v>
      </c>
      <c r="Y67" s="36">
        <v>1680</v>
      </c>
      <c r="Z67" s="36">
        <v>0</v>
      </c>
      <c r="AA67" s="36">
        <v>0</v>
      </c>
      <c r="AB67" s="36"/>
      <c r="AC67" s="36">
        <v>0</v>
      </c>
      <c r="AD67" s="36"/>
      <c r="AE67" s="36"/>
      <c r="AF67" s="36">
        <f>X67/U67</f>
        <v>12</v>
      </c>
      <c r="AG67" s="36">
        <f t="shared" si="4"/>
        <v>12</v>
      </c>
      <c r="AH67" s="32">
        <v>45300</v>
      </c>
      <c r="AI67" s="32"/>
      <c r="AJ67" s="32"/>
      <c r="AK67" s="32">
        <v>45332</v>
      </c>
      <c r="AL67" s="32"/>
      <c r="AM67" s="40"/>
      <c r="AN67" s="35" t="s">
        <v>366</v>
      </c>
    </row>
    <row r="68" spans="1:40" ht="75" x14ac:dyDescent="0.25">
      <c r="A68" s="31" t="s">
        <v>544</v>
      </c>
      <c r="B68" s="32">
        <v>45219</v>
      </c>
      <c r="C68" s="30">
        <v>545</v>
      </c>
      <c r="D68" s="33" t="s">
        <v>545</v>
      </c>
      <c r="E68" s="34" t="s">
        <v>546</v>
      </c>
      <c r="F68" s="32">
        <v>45240</v>
      </c>
      <c r="G68" s="30" t="s">
        <v>547</v>
      </c>
      <c r="H68" s="35" t="s">
        <v>54</v>
      </c>
      <c r="I68" s="35" t="s">
        <v>548</v>
      </c>
      <c r="J68" s="36">
        <v>96768822.079999998</v>
      </c>
      <c r="K68" s="36">
        <v>96768822.079999998</v>
      </c>
      <c r="L68" s="28">
        <v>119058673.16</v>
      </c>
      <c r="M68" s="28">
        <f t="shared" si="3"/>
        <v>119058673.16</v>
      </c>
      <c r="N68" s="35" t="s">
        <v>549</v>
      </c>
      <c r="O68" s="35" t="s">
        <v>550</v>
      </c>
      <c r="P68" s="35" t="s">
        <v>551</v>
      </c>
      <c r="Q68" s="35" t="s">
        <v>358</v>
      </c>
      <c r="R68" s="38">
        <v>0</v>
      </c>
      <c r="S68" s="30">
        <v>100</v>
      </c>
      <c r="T68" s="30" t="s">
        <v>359</v>
      </c>
      <c r="U68" s="39">
        <v>28</v>
      </c>
      <c r="V68" s="28">
        <f>M68/X68</f>
        <v>1281.9099999999999</v>
      </c>
      <c r="W68" s="36">
        <f t="shared" si="2"/>
        <v>35893.479999999996</v>
      </c>
      <c r="X68" s="36">
        <v>92876</v>
      </c>
      <c r="Y68" s="36">
        <v>92876</v>
      </c>
      <c r="Z68" s="36">
        <v>0</v>
      </c>
      <c r="AA68" s="36">
        <v>0</v>
      </c>
      <c r="AB68" s="36"/>
      <c r="AC68" s="36">
        <v>0</v>
      </c>
      <c r="AD68" s="36"/>
      <c r="AE68" s="36"/>
      <c r="AF68" s="36">
        <f>X68/U68</f>
        <v>3317</v>
      </c>
      <c r="AG68" s="36">
        <f t="shared" si="4"/>
        <v>3317</v>
      </c>
      <c r="AH68" s="32">
        <v>45352</v>
      </c>
      <c r="AI68" s="32"/>
      <c r="AJ68" s="32"/>
      <c r="AK68" s="32">
        <v>45383</v>
      </c>
      <c r="AL68" s="32"/>
      <c r="AM68" s="40"/>
      <c r="AN68" s="35" t="s">
        <v>49</v>
      </c>
    </row>
    <row r="69" spans="1:40" ht="75" x14ac:dyDescent="0.25">
      <c r="A69" s="31" t="s">
        <v>552</v>
      </c>
      <c r="B69" s="32">
        <v>45222</v>
      </c>
      <c r="C69" s="30">
        <v>545</v>
      </c>
      <c r="D69" s="33" t="s">
        <v>553</v>
      </c>
      <c r="E69" s="34" t="s">
        <v>554</v>
      </c>
      <c r="F69" s="32">
        <v>45243</v>
      </c>
      <c r="G69" s="30" t="s">
        <v>555</v>
      </c>
      <c r="H69" s="35" t="s">
        <v>247</v>
      </c>
      <c r="I69" s="35" t="s">
        <v>556</v>
      </c>
      <c r="J69" s="36">
        <v>21516462</v>
      </c>
      <c r="K69" s="36">
        <v>21516462</v>
      </c>
      <c r="L69" s="28">
        <v>27076896</v>
      </c>
      <c r="M69" s="28">
        <f t="shared" si="3"/>
        <v>27076896</v>
      </c>
      <c r="N69" s="35" t="s">
        <v>557</v>
      </c>
      <c r="O69" s="35" t="s">
        <v>558</v>
      </c>
      <c r="P69" s="35" t="s">
        <v>559</v>
      </c>
      <c r="Q69" s="35" t="s">
        <v>91</v>
      </c>
      <c r="R69" s="38">
        <v>0</v>
      </c>
      <c r="S69" s="30">
        <v>100</v>
      </c>
      <c r="T69" s="30" t="s">
        <v>359</v>
      </c>
      <c r="U69" s="39">
        <v>60</v>
      </c>
      <c r="V69" s="28">
        <f>M69/X69</f>
        <v>4029.3</v>
      </c>
      <c r="W69" s="36">
        <f t="shared" si="2"/>
        <v>241758</v>
      </c>
      <c r="X69" s="36">
        <v>6720</v>
      </c>
      <c r="Y69" s="36">
        <v>6720</v>
      </c>
      <c r="Z69" s="36">
        <v>0</v>
      </c>
      <c r="AA69" s="36">
        <v>0</v>
      </c>
      <c r="AB69" s="36"/>
      <c r="AC69" s="36">
        <v>0</v>
      </c>
      <c r="AD69" s="36"/>
      <c r="AE69" s="36"/>
      <c r="AF69" s="36">
        <f>X69/U69</f>
        <v>112</v>
      </c>
      <c r="AG69" s="36">
        <f t="shared" si="4"/>
        <v>112</v>
      </c>
      <c r="AH69" s="32">
        <v>45306</v>
      </c>
      <c r="AI69" s="32"/>
      <c r="AJ69" s="32"/>
      <c r="AK69" s="32">
        <v>45337</v>
      </c>
      <c r="AL69" s="32"/>
      <c r="AM69" s="40"/>
      <c r="AN69" s="35" t="s">
        <v>49</v>
      </c>
    </row>
    <row r="70" spans="1:40" ht="75" x14ac:dyDescent="0.25">
      <c r="A70" s="31" t="s">
        <v>560</v>
      </c>
      <c r="B70" s="32">
        <v>45222</v>
      </c>
      <c r="C70" s="30">
        <v>545</v>
      </c>
      <c r="D70" s="33" t="s">
        <v>404</v>
      </c>
      <c r="E70" s="34" t="s">
        <v>561</v>
      </c>
      <c r="F70" s="32" t="s">
        <v>404</v>
      </c>
      <c r="G70" s="30" t="s">
        <v>404</v>
      </c>
      <c r="H70" s="35" t="s">
        <v>404</v>
      </c>
      <c r="I70" s="35" t="s">
        <v>562</v>
      </c>
      <c r="J70" s="36">
        <v>11962491.300000001</v>
      </c>
      <c r="K70" s="36">
        <v>0</v>
      </c>
      <c r="L70" s="28">
        <f t="shared" ref="L70:L81" si="6">K70</f>
        <v>0</v>
      </c>
      <c r="M70" s="28">
        <f t="shared" si="3"/>
        <v>0</v>
      </c>
      <c r="N70" s="35"/>
      <c r="O70" s="35"/>
      <c r="P70" s="35"/>
      <c r="Q70" s="35"/>
      <c r="R70" s="38"/>
      <c r="S70" s="30"/>
      <c r="T70" s="30"/>
      <c r="U70" s="39"/>
      <c r="V70" s="28" t="e">
        <f>M70/X70</f>
        <v>#DIV/0!</v>
      </c>
      <c r="W70" s="36" t="e">
        <f t="shared" si="2"/>
        <v>#DIV/0!</v>
      </c>
      <c r="X70" s="36">
        <v>0</v>
      </c>
      <c r="Y70" s="36">
        <v>0</v>
      </c>
      <c r="Z70" s="36">
        <v>0</v>
      </c>
      <c r="AA70" s="36">
        <v>0</v>
      </c>
      <c r="AB70" s="36"/>
      <c r="AC70" s="36" t="e">
        <v>#DIV/0!</v>
      </c>
      <c r="AD70" s="36"/>
      <c r="AE70" s="36"/>
      <c r="AF70" s="36" t="e">
        <f>X70/U70</f>
        <v>#DIV/0!</v>
      </c>
      <c r="AG70" s="36" t="e">
        <f t="shared" si="4"/>
        <v>#DIV/0!</v>
      </c>
      <c r="AH70" s="32"/>
      <c r="AI70" s="32"/>
      <c r="AJ70" s="32"/>
      <c r="AK70" s="32"/>
      <c r="AL70" s="32"/>
      <c r="AM70" s="40"/>
      <c r="AN70" s="35" t="s">
        <v>404</v>
      </c>
    </row>
    <row r="71" spans="1:40" ht="75" x14ac:dyDescent="0.25">
      <c r="A71" s="31" t="s">
        <v>563</v>
      </c>
      <c r="B71" s="32">
        <v>45223</v>
      </c>
      <c r="C71" s="30">
        <v>545</v>
      </c>
      <c r="D71" s="33" t="s">
        <v>404</v>
      </c>
      <c r="E71" s="34" t="s">
        <v>564</v>
      </c>
      <c r="F71" s="32" t="s">
        <v>404</v>
      </c>
      <c r="G71" s="30" t="s">
        <v>404</v>
      </c>
      <c r="H71" s="35" t="s">
        <v>404</v>
      </c>
      <c r="I71" s="35" t="s">
        <v>565</v>
      </c>
      <c r="J71" s="36">
        <v>11225026.560000001</v>
      </c>
      <c r="K71" s="36">
        <v>0</v>
      </c>
      <c r="L71" s="28">
        <f t="shared" si="6"/>
        <v>0</v>
      </c>
      <c r="M71" s="28">
        <f t="shared" si="3"/>
        <v>0</v>
      </c>
      <c r="N71" s="35"/>
      <c r="O71" s="35"/>
      <c r="P71" s="35"/>
      <c r="Q71" s="35"/>
      <c r="R71" s="38"/>
      <c r="S71" s="30"/>
      <c r="T71" s="30"/>
      <c r="U71" s="39"/>
      <c r="V71" s="28" t="e">
        <f>M71/X71</f>
        <v>#DIV/0!</v>
      </c>
      <c r="W71" s="36" t="e">
        <f t="shared" si="2"/>
        <v>#DIV/0!</v>
      </c>
      <c r="X71" s="36">
        <v>0</v>
      </c>
      <c r="Y71" s="36">
        <v>0</v>
      </c>
      <c r="Z71" s="36">
        <v>0</v>
      </c>
      <c r="AA71" s="36">
        <v>0</v>
      </c>
      <c r="AB71" s="36"/>
      <c r="AC71" s="36" t="e">
        <v>#DIV/0!</v>
      </c>
      <c r="AD71" s="36"/>
      <c r="AE71" s="36"/>
      <c r="AF71" s="36" t="e">
        <f>X71/U71</f>
        <v>#DIV/0!</v>
      </c>
      <c r="AG71" s="36" t="e">
        <f t="shared" si="4"/>
        <v>#DIV/0!</v>
      </c>
      <c r="AH71" s="32"/>
      <c r="AI71" s="32"/>
      <c r="AJ71" s="32"/>
      <c r="AK71" s="32"/>
      <c r="AL71" s="32"/>
      <c r="AM71" s="40"/>
      <c r="AN71" s="35" t="s">
        <v>404</v>
      </c>
    </row>
    <row r="72" spans="1:40" ht="75" x14ac:dyDescent="0.25">
      <c r="A72" s="31" t="s">
        <v>566</v>
      </c>
      <c r="B72" s="32">
        <v>45225</v>
      </c>
      <c r="C72" s="30">
        <v>545</v>
      </c>
      <c r="D72" s="33" t="s">
        <v>567</v>
      </c>
      <c r="E72" s="34" t="s">
        <v>568</v>
      </c>
      <c r="F72" s="32">
        <v>45254</v>
      </c>
      <c r="G72" s="30" t="s">
        <v>569</v>
      </c>
      <c r="H72" s="35" t="s">
        <v>86</v>
      </c>
      <c r="I72" s="35" t="s">
        <v>570</v>
      </c>
      <c r="J72" s="36">
        <v>12464242.560000001</v>
      </c>
      <c r="K72" s="36">
        <v>12464242.560000001</v>
      </c>
      <c r="L72" s="28">
        <f t="shared" si="6"/>
        <v>12464242.560000001</v>
      </c>
      <c r="M72" s="28">
        <f t="shared" si="3"/>
        <v>12464242.560000001</v>
      </c>
      <c r="N72" s="35" t="s">
        <v>571</v>
      </c>
      <c r="O72" s="35" t="s">
        <v>572</v>
      </c>
      <c r="P72" s="35" t="s">
        <v>573</v>
      </c>
      <c r="Q72" s="35" t="s">
        <v>59</v>
      </c>
      <c r="R72" s="38">
        <v>0</v>
      </c>
      <c r="S72" s="30">
        <v>100</v>
      </c>
      <c r="T72" s="30" t="s">
        <v>81</v>
      </c>
      <c r="U72" s="39">
        <v>8.4</v>
      </c>
      <c r="V72" s="28">
        <f>M72/X72</f>
        <v>247306.40000000002</v>
      </c>
      <c r="W72" s="36">
        <f t="shared" si="2"/>
        <v>2077373.7600000002</v>
      </c>
      <c r="X72" s="36">
        <v>50.4</v>
      </c>
      <c r="Y72" s="36">
        <v>50.4</v>
      </c>
      <c r="Z72" s="36">
        <v>0</v>
      </c>
      <c r="AA72" s="36">
        <v>0</v>
      </c>
      <c r="AB72" s="36"/>
      <c r="AC72" s="36">
        <v>0</v>
      </c>
      <c r="AD72" s="36"/>
      <c r="AE72" s="36"/>
      <c r="AF72" s="36">
        <f>X72/U72</f>
        <v>6</v>
      </c>
      <c r="AG72" s="36">
        <f t="shared" si="4"/>
        <v>6</v>
      </c>
      <c r="AH72" s="32">
        <v>45306</v>
      </c>
      <c r="AI72" s="32">
        <v>45536</v>
      </c>
      <c r="AJ72" s="32"/>
      <c r="AK72" s="32">
        <v>45337</v>
      </c>
      <c r="AL72" s="32">
        <v>45200</v>
      </c>
      <c r="AM72" s="40"/>
      <c r="AN72" s="35" t="s">
        <v>366</v>
      </c>
    </row>
    <row r="73" spans="1:40" ht="78.75" x14ac:dyDescent="0.25">
      <c r="A73" s="31" t="s">
        <v>574</v>
      </c>
      <c r="B73" s="32">
        <v>45230</v>
      </c>
      <c r="C73" s="30">
        <v>1416</v>
      </c>
      <c r="D73" s="33" t="s">
        <v>575</v>
      </c>
      <c r="E73" s="34" t="s">
        <v>576</v>
      </c>
      <c r="F73" s="32">
        <v>45250</v>
      </c>
      <c r="G73" s="30" t="s">
        <v>577</v>
      </c>
      <c r="H73" s="35" t="s">
        <v>54</v>
      </c>
      <c r="I73" s="35" t="s">
        <v>578</v>
      </c>
      <c r="J73" s="36">
        <v>265649669</v>
      </c>
      <c r="K73" s="36">
        <v>265649669</v>
      </c>
      <c r="L73" s="28">
        <f t="shared" si="6"/>
        <v>265649669</v>
      </c>
      <c r="M73" s="28">
        <f t="shared" si="3"/>
        <v>265649669</v>
      </c>
      <c r="N73" s="35" t="s">
        <v>579</v>
      </c>
      <c r="O73" s="35" t="s">
        <v>580</v>
      </c>
      <c r="P73" s="35" t="s">
        <v>581</v>
      </c>
      <c r="Q73" s="35" t="s">
        <v>91</v>
      </c>
      <c r="R73" s="38">
        <v>0</v>
      </c>
      <c r="S73" s="30">
        <v>100</v>
      </c>
      <c r="T73" s="30" t="s">
        <v>81</v>
      </c>
      <c r="U73" s="39">
        <v>10</v>
      </c>
      <c r="V73" s="28">
        <f>M73/X73</f>
        <v>25791.23</v>
      </c>
      <c r="W73" s="36">
        <f t="shared" si="2"/>
        <v>257912.3</v>
      </c>
      <c r="X73" s="36">
        <v>10300</v>
      </c>
      <c r="Y73" s="36">
        <v>10300</v>
      </c>
      <c r="Z73" s="36">
        <v>0</v>
      </c>
      <c r="AA73" s="36">
        <v>0</v>
      </c>
      <c r="AB73" s="36"/>
      <c r="AC73" s="36">
        <v>0</v>
      </c>
      <c r="AD73" s="36"/>
      <c r="AE73" s="36"/>
      <c r="AF73" s="36">
        <f>X73/U73</f>
        <v>1030</v>
      </c>
      <c r="AG73" s="36">
        <f t="shared" si="4"/>
        <v>1030</v>
      </c>
      <c r="AH73" s="32">
        <v>45301</v>
      </c>
      <c r="AI73" s="32"/>
      <c r="AJ73" s="32"/>
      <c r="AK73" s="32">
        <v>45332</v>
      </c>
      <c r="AL73" s="32"/>
      <c r="AM73" s="40"/>
      <c r="AN73" s="35" t="s">
        <v>49</v>
      </c>
    </row>
    <row r="74" spans="1:40" ht="78.75" x14ac:dyDescent="0.25">
      <c r="A74" s="31" t="s">
        <v>582</v>
      </c>
      <c r="B74" s="32">
        <v>45230</v>
      </c>
      <c r="C74" s="30">
        <v>1416</v>
      </c>
      <c r="D74" s="33" t="s">
        <v>583</v>
      </c>
      <c r="E74" s="34" t="s">
        <v>584</v>
      </c>
      <c r="F74" s="32">
        <v>45250</v>
      </c>
      <c r="G74" s="30" t="s">
        <v>585</v>
      </c>
      <c r="H74" s="35" t="s">
        <v>54</v>
      </c>
      <c r="I74" s="35" t="s">
        <v>578</v>
      </c>
      <c r="J74" s="36">
        <v>299436180.30000001</v>
      </c>
      <c r="K74" s="36" t="e">
        <f>#REF!</f>
        <v>#REF!</v>
      </c>
      <c r="L74" s="28" t="e">
        <f t="shared" si="6"/>
        <v>#REF!</v>
      </c>
      <c r="M74" s="28" t="e">
        <f t="shared" si="3"/>
        <v>#REF!</v>
      </c>
      <c r="N74" s="35" t="s">
        <v>579</v>
      </c>
      <c r="O74" s="35" t="s">
        <v>580</v>
      </c>
      <c r="P74" s="35" t="s">
        <v>581</v>
      </c>
      <c r="Q74" s="35" t="s">
        <v>91</v>
      </c>
      <c r="R74" s="38">
        <v>0</v>
      </c>
      <c r="S74" s="30">
        <v>100</v>
      </c>
      <c r="T74" s="30" t="s">
        <v>81</v>
      </c>
      <c r="U74" s="39">
        <v>10</v>
      </c>
      <c r="V74" s="28" t="e">
        <f>M74/X74</f>
        <v>#REF!</v>
      </c>
      <c r="W74" s="36" t="e">
        <f t="shared" si="2"/>
        <v>#REF!</v>
      </c>
      <c r="X74" s="36">
        <v>11610</v>
      </c>
      <c r="Y74" s="36">
        <v>11610</v>
      </c>
      <c r="Z74" s="36">
        <v>0</v>
      </c>
      <c r="AA74" s="36">
        <v>0</v>
      </c>
      <c r="AB74" s="36"/>
      <c r="AC74" s="36">
        <v>0</v>
      </c>
      <c r="AD74" s="36"/>
      <c r="AE74" s="36"/>
      <c r="AF74" s="36">
        <f>X74/U74</f>
        <v>1161</v>
      </c>
      <c r="AG74" s="36">
        <f t="shared" si="4"/>
        <v>1161</v>
      </c>
      <c r="AH74" s="32">
        <v>45301</v>
      </c>
      <c r="AI74" s="32"/>
      <c r="AJ74" s="32"/>
      <c r="AK74" s="32">
        <v>45332</v>
      </c>
      <c r="AL74" s="32"/>
      <c r="AM74" s="40"/>
      <c r="AN74" s="35" t="s">
        <v>49</v>
      </c>
    </row>
    <row r="75" spans="1:40" ht="78.75" x14ac:dyDescent="0.25">
      <c r="A75" s="31" t="s">
        <v>586</v>
      </c>
      <c r="B75" s="32">
        <v>45230</v>
      </c>
      <c r="C75" s="30">
        <v>1416</v>
      </c>
      <c r="D75" s="33" t="s">
        <v>587</v>
      </c>
      <c r="E75" s="34" t="s">
        <v>588</v>
      </c>
      <c r="F75" s="32">
        <v>45250</v>
      </c>
      <c r="G75" s="30" t="s">
        <v>589</v>
      </c>
      <c r="H75" s="35" t="s">
        <v>54</v>
      </c>
      <c r="I75" s="35" t="s">
        <v>578</v>
      </c>
      <c r="J75" s="36">
        <v>296857057.30000001</v>
      </c>
      <c r="K75" s="36" t="e">
        <f>#REF!</f>
        <v>#REF!</v>
      </c>
      <c r="L75" s="28" t="e">
        <f t="shared" si="6"/>
        <v>#REF!</v>
      </c>
      <c r="M75" s="28" t="e">
        <f t="shared" si="3"/>
        <v>#REF!</v>
      </c>
      <c r="N75" s="35" t="s">
        <v>579</v>
      </c>
      <c r="O75" s="35" t="s">
        <v>580</v>
      </c>
      <c r="P75" s="35" t="s">
        <v>581</v>
      </c>
      <c r="Q75" s="35" t="s">
        <v>91</v>
      </c>
      <c r="R75" s="38">
        <v>0</v>
      </c>
      <c r="S75" s="30">
        <v>100</v>
      </c>
      <c r="T75" s="30" t="s">
        <v>81</v>
      </c>
      <c r="U75" s="39">
        <v>10</v>
      </c>
      <c r="V75" s="28" t="e">
        <f>M75/X75</f>
        <v>#REF!</v>
      </c>
      <c r="W75" s="36" t="e">
        <f t="shared" si="2"/>
        <v>#REF!</v>
      </c>
      <c r="X75" s="36">
        <v>11510</v>
      </c>
      <c r="Y75" s="36">
        <v>11510</v>
      </c>
      <c r="Z75" s="36">
        <v>0</v>
      </c>
      <c r="AA75" s="36">
        <v>0</v>
      </c>
      <c r="AB75" s="36"/>
      <c r="AC75" s="36">
        <v>0</v>
      </c>
      <c r="AD75" s="36"/>
      <c r="AE75" s="36"/>
      <c r="AF75" s="36">
        <f>X75/U75</f>
        <v>1151</v>
      </c>
      <c r="AG75" s="36">
        <f t="shared" si="4"/>
        <v>1151</v>
      </c>
      <c r="AH75" s="32">
        <v>45301</v>
      </c>
      <c r="AI75" s="32"/>
      <c r="AJ75" s="32"/>
      <c r="AK75" s="32">
        <v>45332</v>
      </c>
      <c r="AL75" s="32"/>
      <c r="AM75" s="40"/>
      <c r="AN75" s="35" t="s">
        <v>49</v>
      </c>
    </row>
    <row r="76" spans="1:40" ht="78.75" x14ac:dyDescent="0.25">
      <c r="A76" s="31" t="s">
        <v>590</v>
      </c>
      <c r="B76" s="32">
        <v>45230</v>
      </c>
      <c r="C76" s="30">
        <v>1416</v>
      </c>
      <c r="D76" s="33" t="s">
        <v>591</v>
      </c>
      <c r="E76" s="34" t="s">
        <v>592</v>
      </c>
      <c r="F76" s="32">
        <v>45250</v>
      </c>
      <c r="G76" s="30" t="s">
        <v>593</v>
      </c>
      <c r="H76" s="35" t="s">
        <v>54</v>
      </c>
      <c r="I76" s="35" t="s">
        <v>578</v>
      </c>
      <c r="J76" s="36">
        <v>296341232.69999999</v>
      </c>
      <c r="K76" s="36" t="e">
        <f>#REF!</f>
        <v>#REF!</v>
      </c>
      <c r="L76" s="28" t="e">
        <f t="shared" si="6"/>
        <v>#REF!</v>
      </c>
      <c r="M76" s="28" t="e">
        <f t="shared" si="3"/>
        <v>#REF!</v>
      </c>
      <c r="N76" s="35" t="s">
        <v>579</v>
      </c>
      <c r="O76" s="35" t="s">
        <v>580</v>
      </c>
      <c r="P76" s="35" t="s">
        <v>581</v>
      </c>
      <c r="Q76" s="35" t="s">
        <v>91</v>
      </c>
      <c r="R76" s="38">
        <v>0</v>
      </c>
      <c r="S76" s="30">
        <v>100</v>
      </c>
      <c r="T76" s="30" t="s">
        <v>81</v>
      </c>
      <c r="U76" s="39">
        <v>10</v>
      </c>
      <c r="V76" s="28" t="e">
        <f>M76/X76</f>
        <v>#REF!</v>
      </c>
      <c r="W76" s="36" t="e">
        <f t="shared" si="2"/>
        <v>#REF!</v>
      </c>
      <c r="X76" s="36">
        <v>11490</v>
      </c>
      <c r="Y76" s="36">
        <v>11490</v>
      </c>
      <c r="Z76" s="36">
        <v>0</v>
      </c>
      <c r="AA76" s="36">
        <v>0</v>
      </c>
      <c r="AB76" s="36"/>
      <c r="AC76" s="36">
        <v>0</v>
      </c>
      <c r="AD76" s="36"/>
      <c r="AE76" s="36"/>
      <c r="AF76" s="36">
        <f>X76/U76</f>
        <v>1149</v>
      </c>
      <c r="AG76" s="36">
        <f t="shared" si="4"/>
        <v>1149</v>
      </c>
      <c r="AH76" s="32">
        <v>45301</v>
      </c>
      <c r="AI76" s="32"/>
      <c r="AJ76" s="32"/>
      <c r="AK76" s="32">
        <v>45332</v>
      </c>
      <c r="AL76" s="32"/>
      <c r="AM76" s="40"/>
      <c r="AN76" s="35" t="s">
        <v>49</v>
      </c>
    </row>
    <row r="77" spans="1:40" ht="78.75" x14ac:dyDescent="0.25">
      <c r="A77" s="31" t="s">
        <v>594</v>
      </c>
      <c r="B77" s="32">
        <v>45230</v>
      </c>
      <c r="C77" s="30">
        <v>1416</v>
      </c>
      <c r="D77" s="33" t="s">
        <v>595</v>
      </c>
      <c r="E77" s="34" t="s">
        <v>596</v>
      </c>
      <c r="F77" s="32">
        <v>45250</v>
      </c>
      <c r="G77" s="30" t="s">
        <v>597</v>
      </c>
      <c r="H77" s="35" t="s">
        <v>54</v>
      </c>
      <c r="I77" s="35" t="s">
        <v>578</v>
      </c>
      <c r="J77" s="36">
        <v>291698811.30000001</v>
      </c>
      <c r="K77" s="36" t="e">
        <f>#REF!</f>
        <v>#REF!</v>
      </c>
      <c r="L77" s="28" t="e">
        <f t="shared" si="6"/>
        <v>#REF!</v>
      </c>
      <c r="M77" s="28" t="e">
        <f t="shared" si="3"/>
        <v>#REF!</v>
      </c>
      <c r="N77" s="35" t="s">
        <v>579</v>
      </c>
      <c r="O77" s="35" t="s">
        <v>580</v>
      </c>
      <c r="P77" s="35" t="s">
        <v>581</v>
      </c>
      <c r="Q77" s="35" t="s">
        <v>91</v>
      </c>
      <c r="R77" s="38">
        <v>0</v>
      </c>
      <c r="S77" s="30">
        <v>100</v>
      </c>
      <c r="T77" s="30" t="s">
        <v>81</v>
      </c>
      <c r="U77" s="39">
        <v>10</v>
      </c>
      <c r="V77" s="28" t="e">
        <f>M77/X77</f>
        <v>#REF!</v>
      </c>
      <c r="W77" s="36" t="e">
        <f t="shared" si="2"/>
        <v>#REF!</v>
      </c>
      <c r="X77" s="36">
        <v>11310</v>
      </c>
      <c r="Y77" s="36">
        <v>11310</v>
      </c>
      <c r="Z77" s="36">
        <v>0</v>
      </c>
      <c r="AA77" s="36">
        <v>0</v>
      </c>
      <c r="AB77" s="36"/>
      <c r="AC77" s="36">
        <v>0</v>
      </c>
      <c r="AD77" s="36"/>
      <c r="AE77" s="36"/>
      <c r="AF77" s="36">
        <f>X77/U77</f>
        <v>1131</v>
      </c>
      <c r="AG77" s="36">
        <f t="shared" si="4"/>
        <v>1131</v>
      </c>
      <c r="AH77" s="32">
        <v>45301</v>
      </c>
      <c r="AI77" s="32"/>
      <c r="AJ77" s="32"/>
      <c r="AK77" s="32">
        <v>45332</v>
      </c>
      <c r="AL77" s="32"/>
      <c r="AM77" s="40"/>
      <c r="AN77" s="35" t="s">
        <v>49</v>
      </c>
    </row>
    <row r="78" spans="1:40" ht="78.75" x14ac:dyDescent="0.25">
      <c r="A78" s="31" t="s">
        <v>598</v>
      </c>
      <c r="B78" s="32">
        <v>45230</v>
      </c>
      <c r="C78" s="30">
        <v>1416</v>
      </c>
      <c r="D78" s="33" t="s">
        <v>599</v>
      </c>
      <c r="E78" s="34" t="s">
        <v>600</v>
      </c>
      <c r="F78" s="32">
        <v>45250</v>
      </c>
      <c r="G78" s="30" t="s">
        <v>601</v>
      </c>
      <c r="H78" s="35" t="s">
        <v>54</v>
      </c>
      <c r="I78" s="35" t="s">
        <v>578</v>
      </c>
      <c r="J78" s="36">
        <v>291440899</v>
      </c>
      <c r="K78" s="36" t="e">
        <f>#REF!</f>
        <v>#REF!</v>
      </c>
      <c r="L78" s="28" t="e">
        <f t="shared" si="6"/>
        <v>#REF!</v>
      </c>
      <c r="M78" s="28" t="e">
        <f t="shared" si="3"/>
        <v>#REF!</v>
      </c>
      <c r="N78" s="35" t="s">
        <v>579</v>
      </c>
      <c r="O78" s="35" t="s">
        <v>580</v>
      </c>
      <c r="P78" s="35" t="s">
        <v>581</v>
      </c>
      <c r="Q78" s="35" t="s">
        <v>91</v>
      </c>
      <c r="R78" s="38">
        <v>0</v>
      </c>
      <c r="S78" s="30">
        <v>100</v>
      </c>
      <c r="T78" s="30" t="s">
        <v>81</v>
      </c>
      <c r="U78" s="39">
        <v>10</v>
      </c>
      <c r="V78" s="28" t="e">
        <f>M78/X78</f>
        <v>#REF!</v>
      </c>
      <c r="W78" s="36" t="e">
        <f t="shared" si="2"/>
        <v>#REF!</v>
      </c>
      <c r="X78" s="36">
        <v>11300</v>
      </c>
      <c r="Y78" s="36">
        <v>11300</v>
      </c>
      <c r="Z78" s="36">
        <v>0</v>
      </c>
      <c r="AA78" s="36">
        <v>0</v>
      </c>
      <c r="AB78" s="36"/>
      <c r="AC78" s="36">
        <v>0</v>
      </c>
      <c r="AD78" s="36"/>
      <c r="AE78" s="36"/>
      <c r="AF78" s="36">
        <f>X78/U78</f>
        <v>1130</v>
      </c>
      <c r="AG78" s="36">
        <f t="shared" si="4"/>
        <v>1130</v>
      </c>
      <c r="AH78" s="32">
        <v>45301</v>
      </c>
      <c r="AI78" s="32"/>
      <c r="AJ78" s="32"/>
      <c r="AK78" s="32">
        <v>45332</v>
      </c>
      <c r="AL78" s="32"/>
      <c r="AM78" s="40"/>
      <c r="AN78" s="35" t="s">
        <v>49</v>
      </c>
    </row>
    <row r="79" spans="1:40" ht="78.75" x14ac:dyDescent="0.25">
      <c r="A79" s="31" t="s">
        <v>602</v>
      </c>
      <c r="B79" s="32">
        <v>45230</v>
      </c>
      <c r="C79" s="30">
        <v>1416</v>
      </c>
      <c r="D79" s="33" t="s">
        <v>603</v>
      </c>
      <c r="E79" s="34" t="s">
        <v>604</v>
      </c>
      <c r="F79" s="32">
        <v>45250</v>
      </c>
      <c r="G79" s="30" t="s">
        <v>605</v>
      </c>
      <c r="H79" s="35" t="s">
        <v>54</v>
      </c>
      <c r="I79" s="35" t="s">
        <v>578</v>
      </c>
      <c r="J79" s="36">
        <v>295051671.19999999</v>
      </c>
      <c r="K79" s="36" t="e">
        <f>#REF!</f>
        <v>#REF!</v>
      </c>
      <c r="L79" s="28" t="e">
        <f t="shared" si="6"/>
        <v>#REF!</v>
      </c>
      <c r="M79" s="28" t="e">
        <f t="shared" si="3"/>
        <v>#REF!</v>
      </c>
      <c r="N79" s="35" t="s">
        <v>579</v>
      </c>
      <c r="O79" s="35" t="s">
        <v>580</v>
      </c>
      <c r="P79" s="35" t="s">
        <v>581</v>
      </c>
      <c r="Q79" s="35" t="s">
        <v>91</v>
      </c>
      <c r="R79" s="38">
        <v>0</v>
      </c>
      <c r="S79" s="30">
        <v>100</v>
      </c>
      <c r="T79" s="30" t="s">
        <v>81</v>
      </c>
      <c r="U79" s="39">
        <v>10</v>
      </c>
      <c r="V79" s="28" t="e">
        <f>M79/X79</f>
        <v>#REF!</v>
      </c>
      <c r="W79" s="36" t="e">
        <f t="shared" si="2"/>
        <v>#REF!</v>
      </c>
      <c r="X79" s="36">
        <v>11440</v>
      </c>
      <c r="Y79" s="36">
        <v>11440</v>
      </c>
      <c r="Z79" s="36">
        <v>0</v>
      </c>
      <c r="AA79" s="36">
        <v>0</v>
      </c>
      <c r="AB79" s="36"/>
      <c r="AC79" s="36">
        <v>0</v>
      </c>
      <c r="AD79" s="36"/>
      <c r="AE79" s="36"/>
      <c r="AF79" s="36">
        <f>X79/U79</f>
        <v>1144</v>
      </c>
      <c r="AG79" s="36">
        <f t="shared" si="4"/>
        <v>1144</v>
      </c>
      <c r="AH79" s="32">
        <v>45301</v>
      </c>
      <c r="AI79" s="32"/>
      <c r="AJ79" s="32"/>
      <c r="AK79" s="32">
        <v>45332</v>
      </c>
      <c r="AL79" s="32"/>
      <c r="AM79" s="40"/>
      <c r="AN79" s="35" t="s">
        <v>49</v>
      </c>
    </row>
    <row r="80" spans="1:40" ht="78.75" x14ac:dyDescent="0.25">
      <c r="A80" s="31" t="s">
        <v>606</v>
      </c>
      <c r="B80" s="32">
        <v>45230</v>
      </c>
      <c r="C80" s="30">
        <v>1416</v>
      </c>
      <c r="D80" s="33" t="s">
        <v>607</v>
      </c>
      <c r="E80" s="34" t="s">
        <v>608</v>
      </c>
      <c r="F80" s="32">
        <v>45250</v>
      </c>
      <c r="G80" s="30" t="s">
        <v>609</v>
      </c>
      <c r="H80" s="35" t="s">
        <v>54</v>
      </c>
      <c r="I80" s="35" t="s">
        <v>578</v>
      </c>
      <c r="J80" s="36">
        <v>195755435.69999999</v>
      </c>
      <c r="K80" s="36" t="e">
        <f>#REF!</f>
        <v>#REF!</v>
      </c>
      <c r="L80" s="28" t="e">
        <f t="shared" si="6"/>
        <v>#REF!</v>
      </c>
      <c r="M80" s="28" t="e">
        <f t="shared" si="3"/>
        <v>#REF!</v>
      </c>
      <c r="N80" s="35" t="s">
        <v>579</v>
      </c>
      <c r="O80" s="35" t="s">
        <v>580</v>
      </c>
      <c r="P80" s="35" t="s">
        <v>581</v>
      </c>
      <c r="Q80" s="35" t="s">
        <v>91</v>
      </c>
      <c r="R80" s="38">
        <v>0</v>
      </c>
      <c r="S80" s="30">
        <v>100</v>
      </c>
      <c r="T80" s="30" t="s">
        <v>81</v>
      </c>
      <c r="U80" s="39">
        <v>10</v>
      </c>
      <c r="V80" s="28" t="e">
        <f>M80/X80</f>
        <v>#REF!</v>
      </c>
      <c r="W80" s="36" t="e">
        <f t="shared" si="2"/>
        <v>#REF!</v>
      </c>
      <c r="X80" s="36">
        <v>7590</v>
      </c>
      <c r="Y80" s="36">
        <v>7590</v>
      </c>
      <c r="Z80" s="36">
        <v>0</v>
      </c>
      <c r="AA80" s="36">
        <v>0</v>
      </c>
      <c r="AB80" s="36"/>
      <c r="AC80" s="36">
        <v>0</v>
      </c>
      <c r="AD80" s="36"/>
      <c r="AE80" s="36"/>
      <c r="AF80" s="36">
        <f>X80/U80</f>
        <v>759</v>
      </c>
      <c r="AG80" s="36">
        <f t="shared" si="4"/>
        <v>759</v>
      </c>
      <c r="AH80" s="32">
        <v>45301</v>
      </c>
      <c r="AI80" s="32"/>
      <c r="AJ80" s="32"/>
      <c r="AK80" s="32">
        <v>45332</v>
      </c>
      <c r="AL80" s="32"/>
      <c r="AM80" s="40"/>
      <c r="AN80" s="35" t="s">
        <v>49</v>
      </c>
    </row>
    <row r="81" spans="1:40" ht="69" customHeight="1" x14ac:dyDescent="0.25">
      <c r="A81" s="31" t="s">
        <v>610</v>
      </c>
      <c r="B81" s="32">
        <v>45230</v>
      </c>
      <c r="C81" s="30">
        <v>1416</v>
      </c>
      <c r="D81" s="33" t="s">
        <v>611</v>
      </c>
      <c r="E81" s="34" t="s">
        <v>612</v>
      </c>
      <c r="F81" s="32">
        <v>45250</v>
      </c>
      <c r="G81" s="30" t="s">
        <v>613</v>
      </c>
      <c r="H81" s="35" t="s">
        <v>54</v>
      </c>
      <c r="I81" s="35" t="s">
        <v>578</v>
      </c>
      <c r="J81" s="36">
        <v>279576933.19999999</v>
      </c>
      <c r="K81" s="36" t="e">
        <f>#REF!</f>
        <v>#REF!</v>
      </c>
      <c r="L81" s="28" t="e">
        <f t="shared" si="6"/>
        <v>#REF!</v>
      </c>
      <c r="M81" s="28" t="e">
        <f t="shared" si="3"/>
        <v>#REF!</v>
      </c>
      <c r="N81" s="35" t="s">
        <v>579</v>
      </c>
      <c r="O81" s="35" t="s">
        <v>580</v>
      </c>
      <c r="P81" s="35" t="s">
        <v>581</v>
      </c>
      <c r="Q81" s="35" t="s">
        <v>91</v>
      </c>
      <c r="R81" s="38">
        <v>0</v>
      </c>
      <c r="S81" s="30">
        <v>100</v>
      </c>
      <c r="T81" s="30" t="s">
        <v>81</v>
      </c>
      <c r="U81" s="39">
        <v>10</v>
      </c>
      <c r="V81" s="28" t="e">
        <f>M81/X81</f>
        <v>#REF!</v>
      </c>
      <c r="W81" s="36" t="e">
        <f t="shared" si="2"/>
        <v>#REF!</v>
      </c>
      <c r="X81" s="36">
        <v>10840</v>
      </c>
      <c r="Y81" s="36">
        <v>10840</v>
      </c>
      <c r="Z81" s="36">
        <v>0</v>
      </c>
      <c r="AA81" s="36">
        <v>0</v>
      </c>
      <c r="AB81" s="36"/>
      <c r="AC81" s="36">
        <v>0</v>
      </c>
      <c r="AD81" s="36"/>
      <c r="AE81" s="36"/>
      <c r="AF81" s="36">
        <f>X81/U81</f>
        <v>1084</v>
      </c>
      <c r="AG81" s="36">
        <f t="shared" si="4"/>
        <v>1084</v>
      </c>
      <c r="AH81" s="32">
        <v>45301</v>
      </c>
      <c r="AI81" s="32"/>
      <c r="AJ81" s="32"/>
      <c r="AK81" s="32">
        <v>45332</v>
      </c>
      <c r="AL81" s="32"/>
      <c r="AM81" s="40"/>
      <c r="AN81" s="35" t="s">
        <v>49</v>
      </c>
    </row>
    <row r="82" spans="1:40" ht="69" customHeight="1" x14ac:dyDescent="0.25">
      <c r="A82" s="31" t="s">
        <v>614</v>
      </c>
      <c r="B82" s="40">
        <v>45237</v>
      </c>
      <c r="C82" s="35">
        <v>545</v>
      </c>
      <c r="D82" s="33" t="s">
        <v>615</v>
      </c>
      <c r="E82" s="34" t="s">
        <v>616</v>
      </c>
      <c r="F82" s="32">
        <v>45258</v>
      </c>
      <c r="G82" s="30" t="s">
        <v>617</v>
      </c>
      <c r="H82" s="35" t="s">
        <v>247</v>
      </c>
      <c r="I82" s="35" t="s">
        <v>562</v>
      </c>
      <c r="J82" s="45">
        <v>13158732.6</v>
      </c>
      <c r="K82" s="36">
        <v>13158732.6</v>
      </c>
      <c r="L82" s="28">
        <v>16788727.800000001</v>
      </c>
      <c r="M82" s="28">
        <f t="shared" si="3"/>
        <v>16788727.800000001</v>
      </c>
      <c r="N82" s="35" t="s">
        <v>618</v>
      </c>
      <c r="O82" s="35" t="s">
        <v>619</v>
      </c>
      <c r="P82" s="35" t="s">
        <v>620</v>
      </c>
      <c r="Q82" s="35" t="s">
        <v>358</v>
      </c>
      <c r="R82" s="38">
        <v>0</v>
      </c>
      <c r="S82" s="30">
        <v>100</v>
      </c>
      <c r="T82" s="30" t="s">
        <v>359</v>
      </c>
      <c r="U82" s="39">
        <v>90</v>
      </c>
      <c r="V82" s="28">
        <f>M82/X82</f>
        <v>5041.66</v>
      </c>
      <c r="W82" s="36">
        <f t="shared" si="2"/>
        <v>453749.39999999997</v>
      </c>
      <c r="X82" s="36">
        <v>3330</v>
      </c>
      <c r="Y82" s="36">
        <v>1530</v>
      </c>
      <c r="Z82" s="36">
        <v>1800</v>
      </c>
      <c r="AA82" s="36">
        <v>0</v>
      </c>
      <c r="AB82" s="36"/>
      <c r="AC82" s="36">
        <v>0</v>
      </c>
      <c r="AD82" s="36"/>
      <c r="AE82" s="36"/>
      <c r="AF82" s="36">
        <f>X82/U82</f>
        <v>37</v>
      </c>
      <c r="AG82" s="36">
        <f t="shared" si="4"/>
        <v>37</v>
      </c>
      <c r="AH82" s="32">
        <v>45322</v>
      </c>
      <c r="AI82" s="32">
        <v>45352</v>
      </c>
      <c r="AJ82" s="32"/>
      <c r="AK82" s="32">
        <v>45382</v>
      </c>
      <c r="AL82" s="32">
        <v>45383</v>
      </c>
      <c r="AM82" s="40"/>
      <c r="AN82" s="35" t="s">
        <v>49</v>
      </c>
    </row>
    <row r="83" spans="1:40" ht="69" customHeight="1" x14ac:dyDescent="0.25">
      <c r="A83" s="31" t="s">
        <v>621</v>
      </c>
      <c r="B83" s="40">
        <v>45239</v>
      </c>
      <c r="C83" s="35">
        <v>545</v>
      </c>
      <c r="D83" s="33" t="s">
        <v>404</v>
      </c>
      <c r="E83" s="35"/>
      <c r="F83" s="32" t="s">
        <v>404</v>
      </c>
      <c r="G83" s="30" t="s">
        <v>404</v>
      </c>
      <c r="H83" s="35" t="s">
        <v>404</v>
      </c>
      <c r="I83" s="35" t="s">
        <v>622</v>
      </c>
      <c r="J83" s="45">
        <v>4595525000</v>
      </c>
      <c r="K83" s="36">
        <v>0</v>
      </c>
      <c r="L83" s="28">
        <f t="shared" ref="L83:M101" si="7">K83</f>
        <v>0</v>
      </c>
      <c r="M83" s="28">
        <f t="shared" si="3"/>
        <v>0</v>
      </c>
      <c r="N83" s="35"/>
      <c r="O83" s="35"/>
      <c r="P83" s="35"/>
      <c r="Q83" s="35"/>
      <c r="R83" s="38"/>
      <c r="S83" s="30"/>
      <c r="T83" s="30"/>
      <c r="U83" s="39"/>
      <c r="V83" s="28" t="e">
        <f>M83/X83</f>
        <v>#DIV/0!</v>
      </c>
      <c r="W83" s="36" t="e">
        <f t="shared" si="2"/>
        <v>#DIV/0!</v>
      </c>
      <c r="X83" s="36">
        <v>0</v>
      </c>
      <c r="Y83" s="36">
        <v>0</v>
      </c>
      <c r="Z83" s="36">
        <v>0</v>
      </c>
      <c r="AA83" s="36">
        <v>0</v>
      </c>
      <c r="AB83" s="36"/>
      <c r="AC83" s="36" t="e">
        <v>#DIV/0!</v>
      </c>
      <c r="AD83" s="36"/>
      <c r="AE83" s="36"/>
      <c r="AF83" s="36" t="e">
        <f>X83/U83</f>
        <v>#DIV/0!</v>
      </c>
      <c r="AG83" s="36" t="e">
        <f t="shared" si="4"/>
        <v>#DIV/0!</v>
      </c>
      <c r="AH83" s="32">
        <v>45657</v>
      </c>
      <c r="AI83" s="32"/>
      <c r="AJ83" s="32"/>
      <c r="AK83" s="32"/>
      <c r="AL83" s="32"/>
      <c r="AM83" s="40"/>
      <c r="AN83" s="35" t="s">
        <v>404</v>
      </c>
    </row>
    <row r="84" spans="1:40" ht="69" customHeight="1" x14ac:dyDescent="0.25">
      <c r="A84" s="31" t="s">
        <v>623</v>
      </c>
      <c r="B84" s="40">
        <v>45243</v>
      </c>
      <c r="C84" s="35">
        <v>1416</v>
      </c>
      <c r="D84" s="33" t="s">
        <v>624</v>
      </c>
      <c r="E84" s="34" t="s">
        <v>625</v>
      </c>
      <c r="F84" s="32">
        <v>45264</v>
      </c>
      <c r="G84" s="30" t="s">
        <v>626</v>
      </c>
      <c r="H84" s="35" t="s">
        <v>627</v>
      </c>
      <c r="I84" s="35" t="s">
        <v>628</v>
      </c>
      <c r="J84" s="45">
        <v>5403201.5</v>
      </c>
      <c r="K84" s="36">
        <v>4673693.5999999996</v>
      </c>
      <c r="L84" s="28">
        <f t="shared" si="7"/>
        <v>4673693.5999999996</v>
      </c>
      <c r="M84" s="28">
        <f t="shared" si="3"/>
        <v>4673693.5999999996</v>
      </c>
      <c r="N84" s="35" t="s">
        <v>629</v>
      </c>
      <c r="O84" s="35" t="s">
        <v>630</v>
      </c>
      <c r="P84" s="35" t="s">
        <v>631</v>
      </c>
      <c r="Q84" s="35" t="s">
        <v>80</v>
      </c>
      <c r="R84" s="38">
        <v>100</v>
      </c>
      <c r="S84" s="30">
        <v>0</v>
      </c>
      <c r="T84" s="30" t="s">
        <v>81</v>
      </c>
      <c r="U84" s="39">
        <v>20</v>
      </c>
      <c r="V84" s="28">
        <f>M84/X84</f>
        <v>557.71999999999991</v>
      </c>
      <c r="W84" s="36">
        <f t="shared" si="2"/>
        <v>11154.399999999998</v>
      </c>
      <c r="X84" s="36">
        <v>8380</v>
      </c>
      <c r="Y84" s="36">
        <v>8380</v>
      </c>
      <c r="Z84" s="36">
        <v>0</v>
      </c>
      <c r="AA84" s="36">
        <v>0</v>
      </c>
      <c r="AB84" s="36"/>
      <c r="AC84" s="36">
        <v>0</v>
      </c>
      <c r="AD84" s="36"/>
      <c r="AE84" s="36"/>
      <c r="AF84" s="36">
        <f>X84/U84</f>
        <v>419</v>
      </c>
      <c r="AG84" s="36">
        <f t="shared" si="4"/>
        <v>419</v>
      </c>
      <c r="AH84" s="32">
        <v>45301</v>
      </c>
      <c r="AI84" s="32"/>
      <c r="AJ84" s="32"/>
      <c r="AK84" s="32">
        <v>45332</v>
      </c>
      <c r="AL84" s="32"/>
      <c r="AM84" s="40"/>
      <c r="AN84" s="35" t="s">
        <v>49</v>
      </c>
    </row>
    <row r="85" spans="1:40" ht="69" customHeight="1" x14ac:dyDescent="0.25">
      <c r="A85" s="31" t="s">
        <v>632</v>
      </c>
      <c r="B85" s="40">
        <v>45243</v>
      </c>
      <c r="C85" s="35">
        <v>1416</v>
      </c>
      <c r="D85" s="33" t="s">
        <v>633</v>
      </c>
      <c r="E85" s="34" t="s">
        <v>634</v>
      </c>
      <c r="F85" s="32">
        <v>45264</v>
      </c>
      <c r="G85" s="30" t="s">
        <v>635</v>
      </c>
      <c r="H85" s="35" t="s">
        <v>42</v>
      </c>
      <c r="I85" s="35" t="s">
        <v>636</v>
      </c>
      <c r="J85" s="45">
        <v>4459520</v>
      </c>
      <c r="K85" s="36">
        <v>4459520</v>
      </c>
      <c r="L85" s="28">
        <f t="shared" si="7"/>
        <v>4459520</v>
      </c>
      <c r="M85" s="28">
        <f t="shared" si="3"/>
        <v>4459520</v>
      </c>
      <c r="N85" s="35" t="s">
        <v>637</v>
      </c>
      <c r="O85" s="35" t="s">
        <v>638</v>
      </c>
      <c r="P85" s="35" t="s">
        <v>639</v>
      </c>
      <c r="Q85" s="35" t="s">
        <v>640</v>
      </c>
      <c r="R85" s="38">
        <v>0</v>
      </c>
      <c r="S85" s="30">
        <v>100</v>
      </c>
      <c r="T85" s="30" t="s">
        <v>48</v>
      </c>
      <c r="U85" s="44" t="s">
        <v>641</v>
      </c>
      <c r="V85" s="28">
        <f>M85/X85</f>
        <v>10.72</v>
      </c>
      <c r="W85" s="36" t="e">
        <f t="shared" si="2"/>
        <v>#VALUE!</v>
      </c>
      <c r="X85" s="36">
        <v>416000</v>
      </c>
      <c r="Y85" s="36">
        <v>416000</v>
      </c>
      <c r="Z85" s="36">
        <v>0</v>
      </c>
      <c r="AA85" s="36">
        <v>0</v>
      </c>
      <c r="AB85" s="36"/>
      <c r="AC85" s="36">
        <v>0</v>
      </c>
      <c r="AD85" s="36"/>
      <c r="AE85" s="36"/>
      <c r="AF85" s="36" t="e">
        <f>X85/U85</f>
        <v>#VALUE!</v>
      </c>
      <c r="AG85" s="36" t="e">
        <f t="shared" si="4"/>
        <v>#VALUE!</v>
      </c>
      <c r="AH85" s="32">
        <v>45301</v>
      </c>
      <c r="AI85" s="32"/>
      <c r="AJ85" s="32"/>
      <c r="AK85" s="32">
        <v>45332</v>
      </c>
      <c r="AL85" s="32"/>
      <c r="AM85" s="40"/>
      <c r="AN85" s="35" t="s">
        <v>49</v>
      </c>
    </row>
    <row r="86" spans="1:40" ht="69" customHeight="1" x14ac:dyDescent="0.25">
      <c r="A86" s="31" t="s">
        <v>642</v>
      </c>
      <c r="B86" s="40">
        <v>45243</v>
      </c>
      <c r="C86" s="35">
        <v>1416</v>
      </c>
      <c r="D86" s="33" t="s">
        <v>643</v>
      </c>
      <c r="E86" s="34" t="s">
        <v>644</v>
      </c>
      <c r="F86" s="32">
        <v>45264</v>
      </c>
      <c r="G86" s="30" t="s">
        <v>645</v>
      </c>
      <c r="H86" s="35" t="s">
        <v>42</v>
      </c>
      <c r="I86" s="35" t="s">
        <v>646</v>
      </c>
      <c r="J86" s="45">
        <v>3530112</v>
      </c>
      <c r="K86" s="36">
        <v>3530112</v>
      </c>
      <c r="L86" s="28">
        <f t="shared" si="7"/>
        <v>3530112</v>
      </c>
      <c r="M86" s="28">
        <f t="shared" si="3"/>
        <v>3530112</v>
      </c>
      <c r="N86" s="35" t="s">
        <v>647</v>
      </c>
      <c r="O86" s="35" t="s">
        <v>648</v>
      </c>
      <c r="P86" s="35" t="s">
        <v>649</v>
      </c>
      <c r="Q86" s="35" t="s">
        <v>91</v>
      </c>
      <c r="R86" s="38">
        <v>0</v>
      </c>
      <c r="S86" s="30">
        <v>100</v>
      </c>
      <c r="T86" s="30" t="s">
        <v>48</v>
      </c>
      <c r="U86" s="39">
        <v>1200</v>
      </c>
      <c r="V86" s="28">
        <f>M86/X86</f>
        <v>12.68</v>
      </c>
      <c r="W86" s="36">
        <f t="shared" si="2"/>
        <v>15216</v>
      </c>
      <c r="X86" s="36">
        <v>278400</v>
      </c>
      <c r="Y86" s="36">
        <v>278400</v>
      </c>
      <c r="Z86" s="36">
        <v>0</v>
      </c>
      <c r="AA86" s="36">
        <v>0</v>
      </c>
      <c r="AB86" s="36"/>
      <c r="AC86" s="36">
        <v>0</v>
      </c>
      <c r="AD86" s="36"/>
      <c r="AE86" s="36"/>
      <c r="AF86" s="36">
        <f>X86/U86</f>
        <v>232</v>
      </c>
      <c r="AG86" s="36">
        <f t="shared" si="4"/>
        <v>232</v>
      </c>
      <c r="AH86" s="32">
        <v>45301</v>
      </c>
      <c r="AI86" s="32"/>
      <c r="AJ86" s="32"/>
      <c r="AK86" s="32">
        <v>45332</v>
      </c>
      <c r="AL86" s="32"/>
      <c r="AM86" s="40"/>
      <c r="AN86" s="35" t="s">
        <v>49</v>
      </c>
    </row>
    <row r="87" spans="1:40" ht="69" customHeight="1" x14ac:dyDescent="0.25">
      <c r="A87" s="31" t="s">
        <v>650</v>
      </c>
      <c r="B87" s="40">
        <v>45243</v>
      </c>
      <c r="C87" s="35">
        <v>1416</v>
      </c>
      <c r="D87" s="33" t="s">
        <v>651</v>
      </c>
      <c r="E87" s="34" t="s">
        <v>652</v>
      </c>
      <c r="F87" s="32">
        <v>45264</v>
      </c>
      <c r="G87" s="30" t="s">
        <v>653</v>
      </c>
      <c r="H87" s="35" t="s">
        <v>42</v>
      </c>
      <c r="I87" s="35" t="s">
        <v>654</v>
      </c>
      <c r="J87" s="45">
        <v>20764800</v>
      </c>
      <c r="K87" s="36">
        <v>20764800</v>
      </c>
      <c r="L87" s="28">
        <f t="shared" si="7"/>
        <v>20764800</v>
      </c>
      <c r="M87" s="28">
        <f t="shared" si="3"/>
        <v>20764800</v>
      </c>
      <c r="N87" s="35" t="s">
        <v>88</v>
      </c>
      <c r="O87" s="35" t="s">
        <v>655</v>
      </c>
      <c r="P87" s="35" t="s">
        <v>90</v>
      </c>
      <c r="Q87" s="35" t="s">
        <v>140</v>
      </c>
      <c r="R87" s="38">
        <v>0</v>
      </c>
      <c r="S87" s="30">
        <v>100</v>
      </c>
      <c r="T87" s="30" t="s">
        <v>48</v>
      </c>
      <c r="U87" s="39">
        <v>500</v>
      </c>
      <c r="V87" s="28">
        <f>M87/X87</f>
        <v>12.36</v>
      </c>
      <c r="W87" s="36">
        <f t="shared" si="2"/>
        <v>6180</v>
      </c>
      <c r="X87" s="36">
        <v>1680000</v>
      </c>
      <c r="Y87" s="36">
        <v>1680000</v>
      </c>
      <c r="Z87" s="36">
        <v>0</v>
      </c>
      <c r="AA87" s="36">
        <v>0</v>
      </c>
      <c r="AB87" s="36"/>
      <c r="AC87" s="36">
        <v>0</v>
      </c>
      <c r="AD87" s="36"/>
      <c r="AE87" s="36"/>
      <c r="AF87" s="36">
        <f>X87/U87</f>
        <v>3360</v>
      </c>
      <c r="AG87" s="36">
        <f t="shared" si="4"/>
        <v>3360</v>
      </c>
      <c r="AH87" s="32">
        <v>45301</v>
      </c>
      <c r="AI87" s="32"/>
      <c r="AJ87" s="32"/>
      <c r="AK87" s="32">
        <v>45332</v>
      </c>
      <c r="AL87" s="32"/>
      <c r="AM87" s="40"/>
      <c r="AN87" s="35" t="s">
        <v>49</v>
      </c>
    </row>
    <row r="88" spans="1:40" ht="66" customHeight="1" x14ac:dyDescent="0.25">
      <c r="A88" s="31" t="s">
        <v>656</v>
      </c>
      <c r="B88" s="40">
        <v>45243</v>
      </c>
      <c r="C88" s="35">
        <v>1416</v>
      </c>
      <c r="D88" s="33" t="s">
        <v>657</v>
      </c>
      <c r="E88" s="34" t="s">
        <v>658</v>
      </c>
      <c r="F88" s="32">
        <v>45264</v>
      </c>
      <c r="G88" s="30" t="s">
        <v>659</v>
      </c>
      <c r="H88" s="35" t="s">
        <v>42</v>
      </c>
      <c r="I88" s="35" t="s">
        <v>660</v>
      </c>
      <c r="J88" s="45">
        <v>5343840</v>
      </c>
      <c r="K88" s="36">
        <v>5343840</v>
      </c>
      <c r="L88" s="28">
        <f t="shared" si="7"/>
        <v>5343840</v>
      </c>
      <c r="M88" s="28">
        <f t="shared" si="3"/>
        <v>5343840</v>
      </c>
      <c r="N88" s="35" t="s">
        <v>88</v>
      </c>
      <c r="O88" s="35" t="s">
        <v>661</v>
      </c>
      <c r="P88" s="35" t="s">
        <v>90</v>
      </c>
      <c r="Q88" s="35" t="s">
        <v>140</v>
      </c>
      <c r="R88" s="38">
        <v>0</v>
      </c>
      <c r="S88" s="30">
        <v>100</v>
      </c>
      <c r="T88" s="30" t="s">
        <v>48</v>
      </c>
      <c r="U88" s="39">
        <v>3000</v>
      </c>
      <c r="V88" s="28">
        <f>M88/X88</f>
        <v>12.37</v>
      </c>
      <c r="W88" s="36">
        <f t="shared" si="2"/>
        <v>37110</v>
      </c>
      <c r="X88" s="36">
        <v>432000</v>
      </c>
      <c r="Y88" s="36">
        <v>432000</v>
      </c>
      <c r="Z88" s="36">
        <v>0</v>
      </c>
      <c r="AA88" s="36">
        <v>0</v>
      </c>
      <c r="AB88" s="36"/>
      <c r="AC88" s="36">
        <v>0</v>
      </c>
      <c r="AD88" s="36"/>
      <c r="AE88" s="36"/>
      <c r="AF88" s="36">
        <f>X88/U88</f>
        <v>144</v>
      </c>
      <c r="AG88" s="36">
        <f t="shared" si="4"/>
        <v>144</v>
      </c>
      <c r="AH88" s="32">
        <v>45301</v>
      </c>
      <c r="AI88" s="32"/>
      <c r="AJ88" s="32"/>
      <c r="AK88" s="32">
        <v>45332</v>
      </c>
      <c r="AL88" s="32"/>
      <c r="AM88" s="40"/>
      <c r="AN88" s="35" t="s">
        <v>49</v>
      </c>
    </row>
    <row r="89" spans="1:40" ht="66" customHeight="1" x14ac:dyDescent="0.25">
      <c r="A89" s="31" t="s">
        <v>662</v>
      </c>
      <c r="B89" s="40">
        <v>45245</v>
      </c>
      <c r="C89" s="35">
        <v>1416</v>
      </c>
      <c r="D89" s="33" t="s">
        <v>663</v>
      </c>
      <c r="E89" s="34" t="s">
        <v>664</v>
      </c>
      <c r="F89" s="32">
        <v>45265</v>
      </c>
      <c r="G89" s="30" t="s">
        <v>665</v>
      </c>
      <c r="H89" s="35" t="s">
        <v>42</v>
      </c>
      <c r="I89" s="35" t="s">
        <v>666</v>
      </c>
      <c r="J89" s="45">
        <v>54898060</v>
      </c>
      <c r="K89" s="36">
        <v>54898060</v>
      </c>
      <c r="L89" s="28">
        <f t="shared" si="7"/>
        <v>54898060</v>
      </c>
      <c r="M89" s="28">
        <f t="shared" si="3"/>
        <v>54898060</v>
      </c>
      <c r="N89" s="35" t="s">
        <v>88</v>
      </c>
      <c r="O89" s="35" t="s">
        <v>103</v>
      </c>
      <c r="P89" s="35" t="s">
        <v>90</v>
      </c>
      <c r="Q89" s="35" t="s">
        <v>667</v>
      </c>
      <c r="R89" s="38">
        <v>0</v>
      </c>
      <c r="S89" s="30">
        <v>100</v>
      </c>
      <c r="T89" s="30" t="s">
        <v>48</v>
      </c>
      <c r="U89" s="39">
        <v>1000</v>
      </c>
      <c r="V89" s="28">
        <f>M89/X89</f>
        <v>12.37</v>
      </c>
      <c r="W89" s="36">
        <f t="shared" si="2"/>
        <v>12370</v>
      </c>
      <c r="X89" s="36">
        <v>4438000</v>
      </c>
      <c r="Y89" s="36">
        <v>4438000</v>
      </c>
      <c r="Z89" s="36">
        <v>0</v>
      </c>
      <c r="AA89" s="36">
        <v>0</v>
      </c>
      <c r="AB89" s="36"/>
      <c r="AC89" s="36">
        <v>0</v>
      </c>
      <c r="AD89" s="36"/>
      <c r="AE89" s="36"/>
      <c r="AF89" s="36">
        <f>X89/U89</f>
        <v>4438</v>
      </c>
      <c r="AG89" s="36">
        <f t="shared" si="4"/>
        <v>4438</v>
      </c>
      <c r="AH89" s="32">
        <v>45301</v>
      </c>
      <c r="AI89" s="32"/>
      <c r="AJ89" s="32"/>
      <c r="AK89" s="32">
        <v>45332</v>
      </c>
      <c r="AL89" s="32"/>
      <c r="AM89" s="40"/>
      <c r="AN89" s="35" t="s">
        <v>49</v>
      </c>
    </row>
    <row r="90" spans="1:40" ht="66" customHeight="1" x14ac:dyDescent="0.25">
      <c r="A90" s="31" t="s">
        <v>668</v>
      </c>
      <c r="B90" s="40">
        <v>45246</v>
      </c>
      <c r="C90" s="35">
        <v>1416</v>
      </c>
      <c r="D90" s="33" t="s">
        <v>669</v>
      </c>
      <c r="E90" s="34" t="s">
        <v>670</v>
      </c>
      <c r="F90" s="32">
        <v>45265</v>
      </c>
      <c r="G90" s="30" t="s">
        <v>671</v>
      </c>
      <c r="H90" s="35" t="s">
        <v>42</v>
      </c>
      <c r="I90" s="35" t="s">
        <v>672</v>
      </c>
      <c r="J90" s="45">
        <v>2674640</v>
      </c>
      <c r="K90" s="36">
        <v>2674640</v>
      </c>
      <c r="L90" s="28">
        <f t="shared" si="7"/>
        <v>2674640</v>
      </c>
      <c r="M90" s="28">
        <f t="shared" si="3"/>
        <v>2674640</v>
      </c>
      <c r="N90" s="35" t="s">
        <v>673</v>
      </c>
      <c r="O90" s="35" t="s">
        <v>674</v>
      </c>
      <c r="P90" s="35" t="s">
        <v>675</v>
      </c>
      <c r="Q90" s="35" t="s">
        <v>640</v>
      </c>
      <c r="R90" s="38">
        <v>0</v>
      </c>
      <c r="S90" s="30">
        <v>100</v>
      </c>
      <c r="T90" s="30" t="s">
        <v>48</v>
      </c>
      <c r="U90" s="39">
        <v>500</v>
      </c>
      <c r="V90" s="28">
        <f>M90/X90</f>
        <v>10.72</v>
      </c>
      <c r="W90" s="36">
        <f t="shared" si="2"/>
        <v>5360</v>
      </c>
      <c r="X90" s="36">
        <v>249500</v>
      </c>
      <c r="Y90" s="36">
        <v>249500</v>
      </c>
      <c r="Z90" s="36">
        <v>0</v>
      </c>
      <c r="AA90" s="36">
        <v>0</v>
      </c>
      <c r="AB90" s="36"/>
      <c r="AC90" s="36">
        <v>0</v>
      </c>
      <c r="AD90" s="36"/>
      <c r="AE90" s="36"/>
      <c r="AF90" s="36">
        <f>X90/U90</f>
        <v>499</v>
      </c>
      <c r="AG90" s="36">
        <f t="shared" si="4"/>
        <v>499</v>
      </c>
      <c r="AH90" s="32">
        <v>45301</v>
      </c>
      <c r="AI90" s="32"/>
      <c r="AJ90" s="32"/>
      <c r="AK90" s="32">
        <v>45332</v>
      </c>
      <c r="AL90" s="32"/>
      <c r="AM90" s="40"/>
      <c r="AN90" s="35" t="s">
        <v>49</v>
      </c>
    </row>
    <row r="91" spans="1:40" ht="66" customHeight="1" x14ac:dyDescent="0.25">
      <c r="A91" s="31" t="s">
        <v>676</v>
      </c>
      <c r="B91" s="40">
        <v>45246</v>
      </c>
      <c r="C91" s="35">
        <v>1416</v>
      </c>
      <c r="D91" s="33" t="s">
        <v>677</v>
      </c>
      <c r="E91" s="34" t="s">
        <v>678</v>
      </c>
      <c r="F91" s="32">
        <v>45265</v>
      </c>
      <c r="G91" s="30" t="s">
        <v>679</v>
      </c>
      <c r="H91" s="35" t="s">
        <v>42</v>
      </c>
      <c r="I91" s="35" t="s">
        <v>680</v>
      </c>
      <c r="J91" s="45">
        <v>10963680</v>
      </c>
      <c r="K91" s="36">
        <v>10963680</v>
      </c>
      <c r="L91" s="28">
        <f t="shared" si="7"/>
        <v>10963680</v>
      </c>
      <c r="M91" s="28">
        <f t="shared" si="3"/>
        <v>10963680</v>
      </c>
      <c r="N91" s="35" t="s">
        <v>44</v>
      </c>
      <c r="O91" s="35" t="s">
        <v>45</v>
      </c>
      <c r="P91" s="35" t="s">
        <v>46</v>
      </c>
      <c r="Q91" s="35" t="s">
        <v>681</v>
      </c>
      <c r="R91" s="38">
        <v>0</v>
      </c>
      <c r="S91" s="30">
        <v>100</v>
      </c>
      <c r="T91" s="30" t="s">
        <v>48</v>
      </c>
      <c r="U91" s="39">
        <v>1000</v>
      </c>
      <c r="V91" s="28">
        <f>M91/X91</f>
        <v>7.28</v>
      </c>
      <c r="W91" s="36">
        <f t="shared" si="2"/>
        <v>7280</v>
      </c>
      <c r="X91" s="36">
        <v>1506000</v>
      </c>
      <c r="Y91" s="36">
        <v>1506000</v>
      </c>
      <c r="Z91" s="36">
        <v>0</v>
      </c>
      <c r="AA91" s="36">
        <v>0</v>
      </c>
      <c r="AB91" s="36"/>
      <c r="AC91" s="36">
        <v>0</v>
      </c>
      <c r="AD91" s="36"/>
      <c r="AE91" s="36"/>
      <c r="AF91" s="36">
        <f>X91/U91</f>
        <v>1506</v>
      </c>
      <c r="AG91" s="36">
        <f t="shared" si="4"/>
        <v>1506</v>
      </c>
      <c r="AH91" s="32">
        <v>45301</v>
      </c>
      <c r="AI91" s="32"/>
      <c r="AJ91" s="32"/>
      <c r="AK91" s="32">
        <v>45332</v>
      </c>
      <c r="AL91" s="32"/>
      <c r="AM91" s="40"/>
      <c r="AN91" s="35" t="s">
        <v>49</v>
      </c>
    </row>
    <row r="92" spans="1:40" ht="66" customHeight="1" x14ac:dyDescent="0.25">
      <c r="A92" s="31" t="s">
        <v>682</v>
      </c>
      <c r="B92" s="40">
        <v>45246</v>
      </c>
      <c r="C92" s="35">
        <v>1416</v>
      </c>
      <c r="D92" s="33" t="s">
        <v>683</v>
      </c>
      <c r="E92" s="34" t="s">
        <v>684</v>
      </c>
      <c r="F92" s="32">
        <v>45265</v>
      </c>
      <c r="G92" s="30" t="s">
        <v>685</v>
      </c>
      <c r="H92" s="35" t="s">
        <v>627</v>
      </c>
      <c r="I92" s="35" t="s">
        <v>686</v>
      </c>
      <c r="J92" s="45">
        <v>20917831.34</v>
      </c>
      <c r="K92" s="36">
        <v>18825759</v>
      </c>
      <c r="L92" s="28">
        <f t="shared" si="7"/>
        <v>18825759</v>
      </c>
      <c r="M92" s="28">
        <f t="shared" si="3"/>
        <v>18825759</v>
      </c>
      <c r="N92" s="35" t="s">
        <v>629</v>
      </c>
      <c r="O92" s="35" t="s">
        <v>687</v>
      </c>
      <c r="P92" s="35" t="s">
        <v>631</v>
      </c>
      <c r="Q92" s="35" t="s">
        <v>80</v>
      </c>
      <c r="R92" s="38">
        <v>100</v>
      </c>
      <c r="S92" s="30">
        <v>0</v>
      </c>
      <c r="T92" s="30" t="s">
        <v>81</v>
      </c>
      <c r="U92" s="39">
        <v>50</v>
      </c>
      <c r="V92" s="28">
        <f>M92/X92</f>
        <v>581.94000000000005</v>
      </c>
      <c r="W92" s="36">
        <f t="shared" si="2"/>
        <v>29097.000000000004</v>
      </c>
      <c r="X92" s="36">
        <v>32350</v>
      </c>
      <c r="Y92" s="36">
        <v>32350</v>
      </c>
      <c r="Z92" s="36">
        <v>0</v>
      </c>
      <c r="AA92" s="36">
        <v>0</v>
      </c>
      <c r="AB92" s="36"/>
      <c r="AC92" s="36">
        <v>0</v>
      </c>
      <c r="AD92" s="36"/>
      <c r="AE92" s="36"/>
      <c r="AF92" s="36">
        <f>X92/U92</f>
        <v>647</v>
      </c>
      <c r="AG92" s="36">
        <f t="shared" si="4"/>
        <v>647</v>
      </c>
      <c r="AH92" s="32">
        <v>45301</v>
      </c>
      <c r="AI92" s="32"/>
      <c r="AJ92" s="32"/>
      <c r="AK92" s="32">
        <v>45332</v>
      </c>
      <c r="AL92" s="32"/>
      <c r="AM92" s="40"/>
      <c r="AN92" s="35" t="s">
        <v>49</v>
      </c>
    </row>
    <row r="93" spans="1:40" ht="66" customHeight="1" x14ac:dyDescent="0.25">
      <c r="A93" s="31" t="s">
        <v>688</v>
      </c>
      <c r="B93" s="40">
        <v>45246</v>
      </c>
      <c r="C93" s="35">
        <v>1416</v>
      </c>
      <c r="D93" s="33" t="s">
        <v>39</v>
      </c>
      <c r="E93" s="34" t="s">
        <v>689</v>
      </c>
      <c r="F93" s="32"/>
      <c r="G93" s="30"/>
      <c r="H93" s="35"/>
      <c r="I93" s="35" t="s">
        <v>690</v>
      </c>
      <c r="J93" s="45">
        <v>20509500</v>
      </c>
      <c r="K93" s="36">
        <v>0</v>
      </c>
      <c r="L93" s="28">
        <f t="shared" si="7"/>
        <v>0</v>
      </c>
      <c r="M93" s="28">
        <f t="shared" si="3"/>
        <v>0</v>
      </c>
      <c r="N93" s="35"/>
      <c r="O93" s="35"/>
      <c r="P93" s="35"/>
      <c r="Q93" s="35"/>
      <c r="R93" s="38"/>
      <c r="S93" s="30"/>
      <c r="T93" s="30"/>
      <c r="U93" s="39"/>
      <c r="V93" s="28" t="e">
        <f>M93/X93</f>
        <v>#DIV/0!</v>
      </c>
      <c r="W93" s="36" t="e">
        <f t="shared" si="2"/>
        <v>#DIV/0!</v>
      </c>
      <c r="X93" s="36">
        <v>0</v>
      </c>
      <c r="Y93" s="36">
        <v>0</v>
      </c>
      <c r="Z93" s="36">
        <v>0</v>
      </c>
      <c r="AA93" s="36">
        <v>0</v>
      </c>
      <c r="AB93" s="36"/>
      <c r="AC93" s="36" t="e">
        <v>#DIV/0!</v>
      </c>
      <c r="AD93" s="36"/>
      <c r="AE93" s="36"/>
      <c r="AF93" s="36" t="e">
        <f>X93/U93</f>
        <v>#DIV/0!</v>
      </c>
      <c r="AG93" s="36" t="e">
        <f t="shared" si="4"/>
        <v>#DIV/0!</v>
      </c>
      <c r="AH93" s="32">
        <v>45301</v>
      </c>
      <c r="AI93" s="32"/>
      <c r="AJ93" s="32"/>
      <c r="AK93" s="32"/>
      <c r="AL93" s="32"/>
      <c r="AM93" s="40"/>
      <c r="AN93" s="35"/>
    </row>
    <row r="94" spans="1:40" ht="60.75" customHeight="1" x14ac:dyDescent="0.25">
      <c r="A94" s="31" t="s">
        <v>691</v>
      </c>
      <c r="B94" s="40">
        <v>45252</v>
      </c>
      <c r="C94" s="35">
        <v>1416</v>
      </c>
      <c r="D94" s="33" t="s">
        <v>692</v>
      </c>
      <c r="E94" s="34" t="s">
        <v>693</v>
      </c>
      <c r="F94" s="32">
        <v>45272</v>
      </c>
      <c r="G94" s="30" t="s">
        <v>694</v>
      </c>
      <c r="H94" s="35" t="s">
        <v>695</v>
      </c>
      <c r="I94" s="35" t="s">
        <v>696</v>
      </c>
      <c r="J94" s="45">
        <v>120813651.86</v>
      </c>
      <c r="K94" s="36">
        <v>120813651.86</v>
      </c>
      <c r="L94" s="28">
        <f t="shared" si="7"/>
        <v>120813651.86</v>
      </c>
      <c r="M94" s="28">
        <f t="shared" si="3"/>
        <v>120813651.86</v>
      </c>
      <c r="N94" s="35" t="s">
        <v>697</v>
      </c>
      <c r="O94" s="35" t="s">
        <v>698</v>
      </c>
      <c r="P94" s="35" t="s">
        <v>699</v>
      </c>
      <c r="Q94" s="35" t="s">
        <v>242</v>
      </c>
      <c r="R94" s="38">
        <v>0</v>
      </c>
      <c r="S94" s="30">
        <v>100</v>
      </c>
      <c r="T94" s="30" t="s">
        <v>81</v>
      </c>
      <c r="U94" s="39">
        <v>1</v>
      </c>
      <c r="V94" s="28">
        <f>M94/X94</f>
        <v>250650.73</v>
      </c>
      <c r="W94" s="36">
        <f t="shared" si="2"/>
        <v>250650.73</v>
      </c>
      <c r="X94" s="36">
        <v>482</v>
      </c>
      <c r="Y94" s="36">
        <v>482</v>
      </c>
      <c r="Z94" s="36">
        <v>0</v>
      </c>
      <c r="AA94" s="36">
        <v>0</v>
      </c>
      <c r="AB94" s="36"/>
      <c r="AC94" s="36">
        <v>0</v>
      </c>
      <c r="AD94" s="36"/>
      <c r="AE94" s="36"/>
      <c r="AF94" s="36">
        <f>X94/U94</f>
        <v>482</v>
      </c>
      <c r="AG94" s="36">
        <f t="shared" si="4"/>
        <v>482</v>
      </c>
      <c r="AH94" s="32">
        <v>45301</v>
      </c>
      <c r="AI94" s="32"/>
      <c r="AJ94" s="32"/>
      <c r="AK94" s="32">
        <v>45332</v>
      </c>
      <c r="AL94" s="32"/>
      <c r="AM94" s="40"/>
      <c r="AN94" s="35" t="s">
        <v>49</v>
      </c>
    </row>
    <row r="95" spans="1:40" ht="60.75" customHeight="1" x14ac:dyDescent="0.25">
      <c r="A95" s="31" t="s">
        <v>700</v>
      </c>
      <c r="B95" s="40">
        <v>45252</v>
      </c>
      <c r="C95" s="35">
        <v>1416</v>
      </c>
      <c r="D95" s="33" t="s">
        <v>701</v>
      </c>
      <c r="E95" s="34" t="s">
        <v>702</v>
      </c>
      <c r="F95" s="32">
        <v>45272</v>
      </c>
      <c r="G95" s="30" t="s">
        <v>703</v>
      </c>
      <c r="H95" s="35" t="s">
        <v>281</v>
      </c>
      <c r="I95" s="35" t="s">
        <v>704</v>
      </c>
      <c r="J95" s="45">
        <v>112543483.09999999</v>
      </c>
      <c r="K95" s="36">
        <v>112543483.09999999</v>
      </c>
      <c r="L95" s="28">
        <f t="shared" si="7"/>
        <v>112543483.09999999</v>
      </c>
      <c r="M95" s="28">
        <f t="shared" si="3"/>
        <v>112543483.09999999</v>
      </c>
      <c r="N95" s="35" t="s">
        <v>705</v>
      </c>
      <c r="O95" s="35" t="s">
        <v>706</v>
      </c>
      <c r="P95" s="35" t="s">
        <v>707</v>
      </c>
      <c r="Q95" s="35" t="s">
        <v>91</v>
      </c>
      <c r="R95" s="38">
        <v>0</v>
      </c>
      <c r="S95" s="30">
        <v>100</v>
      </c>
      <c r="T95" s="30" t="s">
        <v>81</v>
      </c>
      <c r="U95" s="46">
        <v>1.2</v>
      </c>
      <c r="V95" s="28">
        <f>M95/X95</f>
        <v>200397.93999287748</v>
      </c>
      <c r="W95" s="36">
        <f t="shared" ref="W95:W158" si="8">V95*U95</f>
        <v>240477.52799145295</v>
      </c>
      <c r="X95" s="36">
        <v>561.6</v>
      </c>
      <c r="Y95" s="36">
        <v>561.6</v>
      </c>
      <c r="Z95" s="36">
        <v>0</v>
      </c>
      <c r="AA95" s="36">
        <v>0</v>
      </c>
      <c r="AB95" s="36"/>
      <c r="AC95" s="36">
        <v>0</v>
      </c>
      <c r="AD95" s="36"/>
      <c r="AE95" s="36"/>
      <c r="AF95" s="36">
        <f>X95/U95</f>
        <v>468.00000000000006</v>
      </c>
      <c r="AG95" s="36">
        <f t="shared" si="4"/>
        <v>468</v>
      </c>
      <c r="AH95" s="32">
        <v>45323</v>
      </c>
      <c r="AI95" s="32"/>
      <c r="AJ95" s="32"/>
      <c r="AK95" s="32">
        <v>45352</v>
      </c>
      <c r="AL95" s="32"/>
      <c r="AM95" s="40"/>
      <c r="AN95" s="35" t="s">
        <v>49</v>
      </c>
    </row>
    <row r="96" spans="1:40" ht="60.75" customHeight="1" x14ac:dyDescent="0.25">
      <c r="A96" s="31" t="s">
        <v>708</v>
      </c>
      <c r="B96" s="40">
        <v>45252</v>
      </c>
      <c r="C96" s="35">
        <v>545</v>
      </c>
      <c r="D96" s="33" t="s">
        <v>709</v>
      </c>
      <c r="E96" s="34" t="s">
        <v>710</v>
      </c>
      <c r="F96" s="32">
        <v>45272</v>
      </c>
      <c r="G96" s="30" t="s">
        <v>711</v>
      </c>
      <c r="H96" s="35" t="s">
        <v>247</v>
      </c>
      <c r="I96" s="35" t="s">
        <v>712</v>
      </c>
      <c r="J96" s="45">
        <v>236402362.34999999</v>
      </c>
      <c r="K96" s="36">
        <v>236402362.34999999</v>
      </c>
      <c r="L96" s="28">
        <f t="shared" si="7"/>
        <v>236402362.34999999</v>
      </c>
      <c r="M96" s="28">
        <f t="shared" si="3"/>
        <v>236402362.34999999</v>
      </c>
      <c r="N96" s="35" t="s">
        <v>713</v>
      </c>
      <c r="O96" s="35" t="s">
        <v>714</v>
      </c>
      <c r="P96" s="35" t="s">
        <v>715</v>
      </c>
      <c r="Q96" s="35" t="s">
        <v>140</v>
      </c>
      <c r="R96" s="38">
        <v>0</v>
      </c>
      <c r="S96" s="30">
        <v>100</v>
      </c>
      <c r="T96" s="30" t="s">
        <v>81</v>
      </c>
      <c r="U96" s="46">
        <v>4.5</v>
      </c>
      <c r="V96" s="28">
        <f>M96/X96</f>
        <v>204411.9</v>
      </c>
      <c r="W96" s="36">
        <f t="shared" si="8"/>
        <v>919853.54999999993</v>
      </c>
      <c r="X96" s="36">
        <v>1156.5</v>
      </c>
      <c r="Y96" s="36">
        <v>1156.5</v>
      </c>
      <c r="Z96" s="36">
        <v>0</v>
      </c>
      <c r="AA96" s="36">
        <v>0</v>
      </c>
      <c r="AB96" s="36"/>
      <c r="AC96" s="36">
        <v>0</v>
      </c>
      <c r="AD96" s="36"/>
      <c r="AE96" s="36"/>
      <c r="AF96" s="36">
        <f>X96/U96</f>
        <v>257</v>
      </c>
      <c r="AG96" s="36">
        <f t="shared" si="4"/>
        <v>257</v>
      </c>
      <c r="AH96" s="32">
        <v>45322</v>
      </c>
      <c r="AI96" s="32"/>
      <c r="AJ96" s="32"/>
      <c r="AK96" s="32">
        <v>45352</v>
      </c>
      <c r="AL96" s="32"/>
      <c r="AM96" s="40"/>
      <c r="AN96" s="35" t="s">
        <v>49</v>
      </c>
    </row>
    <row r="97" spans="1:40" ht="60.75" customHeight="1" x14ac:dyDescent="0.25">
      <c r="A97" s="31" t="s">
        <v>716</v>
      </c>
      <c r="B97" s="40">
        <v>45254</v>
      </c>
      <c r="C97" s="35">
        <v>1416</v>
      </c>
      <c r="D97" s="33" t="s">
        <v>717</v>
      </c>
      <c r="E97" s="34" t="s">
        <v>718</v>
      </c>
      <c r="F97" s="32">
        <v>45275</v>
      </c>
      <c r="G97" s="30" t="s">
        <v>719</v>
      </c>
      <c r="H97" s="35" t="s">
        <v>86</v>
      </c>
      <c r="I97" s="35" t="s">
        <v>720</v>
      </c>
      <c r="J97" s="45">
        <v>197227280</v>
      </c>
      <c r="K97" s="36">
        <v>197227280</v>
      </c>
      <c r="L97" s="28">
        <f t="shared" si="7"/>
        <v>197227280</v>
      </c>
      <c r="M97" s="28">
        <f t="shared" si="7"/>
        <v>197227280</v>
      </c>
      <c r="N97" s="35" t="s">
        <v>721</v>
      </c>
      <c r="O97" s="35" t="s">
        <v>722</v>
      </c>
      <c r="P97" s="35" t="s">
        <v>723</v>
      </c>
      <c r="Q97" s="35" t="s">
        <v>724</v>
      </c>
      <c r="R97" s="38">
        <v>0</v>
      </c>
      <c r="S97" s="30">
        <v>100</v>
      </c>
      <c r="T97" s="30" t="s">
        <v>48</v>
      </c>
      <c r="U97" s="39">
        <v>2000</v>
      </c>
      <c r="V97" s="28">
        <f>M97/X97</f>
        <v>12.37</v>
      </c>
      <c r="W97" s="36">
        <f t="shared" si="8"/>
        <v>24740</v>
      </c>
      <c r="X97" s="36">
        <v>15944000</v>
      </c>
      <c r="Y97" s="36">
        <v>15944000</v>
      </c>
      <c r="Z97" s="36">
        <v>0</v>
      </c>
      <c r="AA97" s="36">
        <v>0</v>
      </c>
      <c r="AB97" s="36"/>
      <c r="AC97" s="36">
        <v>0</v>
      </c>
      <c r="AD97" s="36"/>
      <c r="AE97" s="36"/>
      <c r="AF97" s="36">
        <f>X97/U97</f>
        <v>7972</v>
      </c>
      <c r="AG97" s="36">
        <f t="shared" ref="AG97:AG160" si="9">_xlfn.CEILING.MATH(AF97)</f>
        <v>7972</v>
      </c>
      <c r="AH97" s="32">
        <v>45323</v>
      </c>
      <c r="AI97" s="32"/>
      <c r="AJ97" s="32"/>
      <c r="AK97" s="32">
        <v>44986</v>
      </c>
      <c r="AL97" s="32"/>
      <c r="AM97" s="40"/>
      <c r="AN97" s="35" t="s">
        <v>49</v>
      </c>
    </row>
    <row r="98" spans="1:40" ht="60.75" customHeight="1" x14ac:dyDescent="0.25">
      <c r="A98" s="31" t="s">
        <v>725</v>
      </c>
      <c r="B98" s="40">
        <v>45254</v>
      </c>
      <c r="C98" s="35">
        <v>1416</v>
      </c>
      <c r="D98" s="33" t="s">
        <v>726</v>
      </c>
      <c r="E98" s="34" t="s">
        <v>727</v>
      </c>
      <c r="F98" s="32">
        <v>45282</v>
      </c>
      <c r="G98" s="30" t="s">
        <v>728</v>
      </c>
      <c r="H98" s="35" t="s">
        <v>695</v>
      </c>
      <c r="I98" s="35" t="s">
        <v>729</v>
      </c>
      <c r="J98" s="45">
        <v>968144403.38</v>
      </c>
      <c r="K98" s="36">
        <v>968144403.38</v>
      </c>
      <c r="L98" s="28">
        <f t="shared" si="7"/>
        <v>968144403.38</v>
      </c>
      <c r="M98" s="28">
        <f t="shared" si="7"/>
        <v>968144403.38</v>
      </c>
      <c r="N98" s="35" t="s">
        <v>697</v>
      </c>
      <c r="O98" s="35" t="s">
        <v>730</v>
      </c>
      <c r="P98" s="35" t="s">
        <v>699</v>
      </c>
      <c r="Q98" s="35" t="s">
        <v>242</v>
      </c>
      <c r="R98" s="38">
        <v>0</v>
      </c>
      <c r="S98" s="30">
        <v>100</v>
      </c>
      <c r="T98" s="30" t="s">
        <v>81</v>
      </c>
      <c r="U98" s="46">
        <v>0.7</v>
      </c>
      <c r="V98" s="28">
        <f>M98/X98</f>
        <v>263842.7</v>
      </c>
      <c r="W98" s="36">
        <f t="shared" si="8"/>
        <v>184689.88999999998</v>
      </c>
      <c r="X98" s="36">
        <v>3669.4</v>
      </c>
      <c r="Y98" s="36">
        <v>606.9</v>
      </c>
      <c r="Z98" s="36">
        <v>3062.5</v>
      </c>
      <c r="AA98" s="36">
        <v>0</v>
      </c>
      <c r="AB98" s="36"/>
      <c r="AC98" s="36">
        <v>0</v>
      </c>
      <c r="AD98" s="36"/>
      <c r="AE98" s="36"/>
      <c r="AF98" s="36">
        <f>X98/U98</f>
        <v>5242.0000000000009</v>
      </c>
      <c r="AG98" s="36">
        <f t="shared" si="9"/>
        <v>5242</v>
      </c>
      <c r="AH98" s="32">
        <v>45306</v>
      </c>
      <c r="AI98" s="32">
        <v>45413</v>
      </c>
      <c r="AJ98" s="32"/>
      <c r="AK98" s="32">
        <v>45337</v>
      </c>
      <c r="AL98" s="32">
        <v>45444</v>
      </c>
      <c r="AM98" s="40"/>
      <c r="AN98" s="35" t="s">
        <v>49</v>
      </c>
    </row>
    <row r="99" spans="1:40" ht="60.75" customHeight="1" x14ac:dyDescent="0.25">
      <c r="A99" s="31" t="s">
        <v>731</v>
      </c>
      <c r="B99" s="40">
        <v>45254</v>
      </c>
      <c r="C99" s="35">
        <v>1416</v>
      </c>
      <c r="D99" s="33" t="s">
        <v>732</v>
      </c>
      <c r="E99" s="34" t="s">
        <v>733</v>
      </c>
      <c r="F99" s="32">
        <v>45275</v>
      </c>
      <c r="G99" s="30" t="s">
        <v>734</v>
      </c>
      <c r="H99" s="35" t="s">
        <v>86</v>
      </c>
      <c r="I99" s="35" t="s">
        <v>735</v>
      </c>
      <c r="J99" s="45">
        <v>58205312</v>
      </c>
      <c r="K99" s="36">
        <v>58205312</v>
      </c>
      <c r="L99" s="28">
        <f t="shared" si="7"/>
        <v>58205312</v>
      </c>
      <c r="M99" s="28">
        <f t="shared" si="7"/>
        <v>58205312</v>
      </c>
      <c r="N99" s="35" t="s">
        <v>736</v>
      </c>
      <c r="O99" s="35" t="s">
        <v>737</v>
      </c>
      <c r="P99" s="35" t="s">
        <v>738</v>
      </c>
      <c r="Q99" s="35" t="s">
        <v>739</v>
      </c>
      <c r="R99" s="38">
        <v>0</v>
      </c>
      <c r="S99" s="30">
        <v>100</v>
      </c>
      <c r="T99" s="30" t="s">
        <v>48</v>
      </c>
      <c r="U99" s="39">
        <v>400</v>
      </c>
      <c r="V99" s="28">
        <f>M99/X99</f>
        <v>29.48</v>
      </c>
      <c r="W99" s="36">
        <f t="shared" si="8"/>
        <v>11792</v>
      </c>
      <c r="X99" s="36">
        <v>1974400</v>
      </c>
      <c r="Y99" s="36">
        <v>1974400</v>
      </c>
      <c r="Z99" s="36">
        <v>0</v>
      </c>
      <c r="AA99" s="36">
        <v>0</v>
      </c>
      <c r="AB99" s="36"/>
      <c r="AC99" s="36">
        <v>0</v>
      </c>
      <c r="AD99" s="36"/>
      <c r="AE99" s="36"/>
      <c r="AF99" s="36">
        <f>X99/U99</f>
        <v>4936</v>
      </c>
      <c r="AG99" s="36">
        <f t="shared" si="9"/>
        <v>4936</v>
      </c>
      <c r="AH99" s="32">
        <v>45323</v>
      </c>
      <c r="AI99" s="32"/>
      <c r="AJ99" s="32"/>
      <c r="AK99" s="32">
        <v>45352</v>
      </c>
      <c r="AL99" s="32"/>
      <c r="AM99" s="40"/>
      <c r="AN99" s="35" t="s">
        <v>49</v>
      </c>
    </row>
    <row r="100" spans="1:40" ht="60.75" customHeight="1" x14ac:dyDescent="0.25">
      <c r="A100" s="31" t="s">
        <v>740</v>
      </c>
      <c r="B100" s="40">
        <v>45254</v>
      </c>
      <c r="C100" s="35">
        <v>1416</v>
      </c>
      <c r="D100" s="33" t="s">
        <v>741</v>
      </c>
      <c r="E100" s="34" t="s">
        <v>742</v>
      </c>
      <c r="F100" s="32">
        <v>45275</v>
      </c>
      <c r="G100" s="30" t="s">
        <v>743</v>
      </c>
      <c r="H100" s="35" t="s">
        <v>86</v>
      </c>
      <c r="I100" s="35" t="s">
        <v>744</v>
      </c>
      <c r="J100" s="45">
        <v>46219245</v>
      </c>
      <c r="K100" s="36">
        <v>46219245</v>
      </c>
      <c r="L100" s="28">
        <f t="shared" si="7"/>
        <v>46219245</v>
      </c>
      <c r="M100" s="28">
        <f t="shared" si="7"/>
        <v>46219245</v>
      </c>
      <c r="N100" s="35" t="s">
        <v>745</v>
      </c>
      <c r="O100" s="35" t="s">
        <v>746</v>
      </c>
      <c r="P100" s="35" t="s">
        <v>747</v>
      </c>
      <c r="Q100" s="35" t="s">
        <v>724</v>
      </c>
      <c r="R100" s="38">
        <v>0</v>
      </c>
      <c r="S100" s="30">
        <v>100</v>
      </c>
      <c r="T100" s="30" t="s">
        <v>48</v>
      </c>
      <c r="U100" s="39">
        <v>500</v>
      </c>
      <c r="V100" s="28">
        <f>M100/X100</f>
        <v>12.49</v>
      </c>
      <c r="W100" s="36">
        <f t="shared" si="8"/>
        <v>6245</v>
      </c>
      <c r="X100" s="36">
        <v>3700500</v>
      </c>
      <c r="Y100" s="36">
        <v>3700500</v>
      </c>
      <c r="Z100" s="36">
        <v>0</v>
      </c>
      <c r="AA100" s="36">
        <v>0</v>
      </c>
      <c r="AB100" s="36"/>
      <c r="AC100" s="36">
        <v>0</v>
      </c>
      <c r="AD100" s="36"/>
      <c r="AE100" s="36"/>
      <c r="AF100" s="36">
        <f>X100/U100</f>
        <v>7401</v>
      </c>
      <c r="AG100" s="36">
        <f t="shared" si="9"/>
        <v>7401</v>
      </c>
      <c r="AH100" s="32">
        <v>45301</v>
      </c>
      <c r="AI100" s="32"/>
      <c r="AJ100" s="32"/>
      <c r="AK100" s="32">
        <v>45332</v>
      </c>
      <c r="AL100" s="32"/>
      <c r="AM100" s="40"/>
      <c r="AN100" s="35" t="s">
        <v>49</v>
      </c>
    </row>
    <row r="101" spans="1:40" ht="60.75" customHeight="1" x14ac:dyDescent="0.25">
      <c r="A101" s="31" t="s">
        <v>748</v>
      </c>
      <c r="B101" s="40">
        <v>45254</v>
      </c>
      <c r="C101" s="35">
        <v>1416</v>
      </c>
      <c r="D101" s="33" t="s">
        <v>749</v>
      </c>
      <c r="E101" s="34" t="s">
        <v>750</v>
      </c>
      <c r="F101" s="32">
        <v>45282</v>
      </c>
      <c r="G101" s="30" t="s">
        <v>751</v>
      </c>
      <c r="H101" s="35" t="s">
        <v>86</v>
      </c>
      <c r="I101" s="35" t="s">
        <v>752</v>
      </c>
      <c r="J101" s="45">
        <v>332011680</v>
      </c>
      <c r="K101" s="36">
        <v>332011680</v>
      </c>
      <c r="L101" s="28">
        <f t="shared" si="7"/>
        <v>332011680</v>
      </c>
      <c r="M101" s="28">
        <f t="shared" si="7"/>
        <v>332011680</v>
      </c>
      <c r="N101" s="35" t="s">
        <v>745</v>
      </c>
      <c r="O101" s="35" t="s">
        <v>753</v>
      </c>
      <c r="P101" s="35" t="s">
        <v>747</v>
      </c>
      <c r="Q101" s="35" t="s">
        <v>724</v>
      </c>
      <c r="R101" s="38">
        <v>0</v>
      </c>
      <c r="S101" s="30">
        <v>100</v>
      </c>
      <c r="T101" s="30" t="s">
        <v>48</v>
      </c>
      <c r="U101" s="39">
        <v>1000</v>
      </c>
      <c r="V101" s="28">
        <f>M101/X101</f>
        <v>12.32</v>
      </c>
      <c r="W101" s="36">
        <f t="shared" si="8"/>
        <v>12320</v>
      </c>
      <c r="X101" s="36">
        <v>26949000</v>
      </c>
      <c r="Y101" s="36">
        <v>26949000</v>
      </c>
      <c r="Z101" s="36">
        <v>0</v>
      </c>
      <c r="AA101" s="36">
        <v>0</v>
      </c>
      <c r="AB101" s="36"/>
      <c r="AC101" s="36">
        <v>0</v>
      </c>
      <c r="AD101" s="36"/>
      <c r="AE101" s="36"/>
      <c r="AF101" s="36">
        <f>X101/U101</f>
        <v>26949</v>
      </c>
      <c r="AG101" s="36">
        <f t="shared" si="9"/>
        <v>26949</v>
      </c>
      <c r="AH101" s="32">
        <v>45301</v>
      </c>
      <c r="AI101" s="32"/>
      <c r="AJ101" s="32"/>
      <c r="AK101" s="32">
        <v>45332</v>
      </c>
      <c r="AL101" s="32"/>
      <c r="AM101" s="40"/>
      <c r="AN101" s="35" t="s">
        <v>49</v>
      </c>
    </row>
    <row r="102" spans="1:40" ht="60.75" customHeight="1" x14ac:dyDescent="0.25">
      <c r="A102" s="31" t="s">
        <v>754</v>
      </c>
      <c r="B102" s="40">
        <v>45254</v>
      </c>
      <c r="C102" s="35">
        <v>545</v>
      </c>
      <c r="D102" s="33" t="s">
        <v>755</v>
      </c>
      <c r="E102" s="34" t="s">
        <v>756</v>
      </c>
      <c r="F102" s="32">
        <v>45275</v>
      </c>
      <c r="G102" s="30" t="s">
        <v>757</v>
      </c>
      <c r="H102" s="35" t="s">
        <v>247</v>
      </c>
      <c r="I102" s="35" t="s">
        <v>758</v>
      </c>
      <c r="J102" s="45">
        <v>15491197.199999999</v>
      </c>
      <c r="K102" s="36">
        <v>15491197.199999999</v>
      </c>
      <c r="L102" s="28">
        <v>19634191.800000001</v>
      </c>
      <c r="M102" s="28">
        <f t="shared" ref="M102:M165" si="10">L102</f>
        <v>19634191.800000001</v>
      </c>
      <c r="N102" s="35" t="s">
        <v>400</v>
      </c>
      <c r="O102" s="35" t="s">
        <v>421</v>
      </c>
      <c r="P102" s="35" t="s">
        <v>402</v>
      </c>
      <c r="Q102" s="35" t="s">
        <v>91</v>
      </c>
      <c r="R102" s="38">
        <v>0</v>
      </c>
      <c r="S102" s="30">
        <v>100</v>
      </c>
      <c r="T102" s="30" t="s">
        <v>359</v>
      </c>
      <c r="U102" s="39">
        <v>60</v>
      </c>
      <c r="V102" s="28">
        <f>M102/X102</f>
        <v>3002.17</v>
      </c>
      <c r="W102" s="36">
        <f t="shared" si="8"/>
        <v>180130.2</v>
      </c>
      <c r="X102" s="36">
        <v>6540</v>
      </c>
      <c r="Y102" s="36">
        <v>6540</v>
      </c>
      <c r="Z102" s="36">
        <v>0</v>
      </c>
      <c r="AA102" s="36">
        <v>0</v>
      </c>
      <c r="AB102" s="36"/>
      <c r="AC102" s="36">
        <v>0</v>
      </c>
      <c r="AD102" s="36"/>
      <c r="AE102" s="36"/>
      <c r="AF102" s="36">
        <f>X102/U102</f>
        <v>109</v>
      </c>
      <c r="AG102" s="36">
        <f t="shared" si="9"/>
        <v>109</v>
      </c>
      <c r="AH102" s="32">
        <v>45301</v>
      </c>
      <c r="AI102" s="32"/>
      <c r="AJ102" s="32"/>
      <c r="AK102" s="32">
        <v>45332</v>
      </c>
      <c r="AL102" s="32"/>
      <c r="AM102" s="40"/>
      <c r="AN102" s="35" t="s">
        <v>366</v>
      </c>
    </row>
    <row r="103" spans="1:40" ht="32.450000000000003" customHeight="1" x14ac:dyDescent="0.25">
      <c r="A103" s="31" t="s">
        <v>759</v>
      </c>
      <c r="B103" s="40">
        <v>45258</v>
      </c>
      <c r="C103" s="35">
        <v>545</v>
      </c>
      <c r="D103" s="33" t="s">
        <v>760</v>
      </c>
      <c r="E103" s="34" t="s">
        <v>761</v>
      </c>
      <c r="F103" s="32">
        <v>45278</v>
      </c>
      <c r="G103" s="30" t="s">
        <v>762</v>
      </c>
      <c r="H103" s="35" t="s">
        <v>247</v>
      </c>
      <c r="I103" s="35" t="s">
        <v>399</v>
      </c>
      <c r="J103" s="45">
        <v>9798465.5999999996</v>
      </c>
      <c r="K103" s="36">
        <v>9798465.5999999996</v>
      </c>
      <c r="L103" s="28">
        <f t="shared" ref="L103:M166" si="11">K103</f>
        <v>9798465.5999999996</v>
      </c>
      <c r="M103" s="28">
        <f t="shared" si="10"/>
        <v>9798465.5999999996</v>
      </c>
      <c r="N103" s="35" t="s">
        <v>400</v>
      </c>
      <c r="O103" s="35" t="s">
        <v>401</v>
      </c>
      <c r="P103" s="35" t="s">
        <v>402</v>
      </c>
      <c r="Q103" s="35" t="s">
        <v>91</v>
      </c>
      <c r="R103" s="38">
        <v>0</v>
      </c>
      <c r="S103" s="30">
        <v>100</v>
      </c>
      <c r="T103" s="30" t="s">
        <v>359</v>
      </c>
      <c r="U103" s="39">
        <v>60</v>
      </c>
      <c r="V103" s="28">
        <f>M103/X103</f>
        <v>2916.21</v>
      </c>
      <c r="W103" s="36">
        <f t="shared" si="8"/>
        <v>174972.6</v>
      </c>
      <c r="X103" s="36">
        <v>3360</v>
      </c>
      <c r="Y103" s="36">
        <v>3360</v>
      </c>
      <c r="Z103" s="36">
        <v>0</v>
      </c>
      <c r="AA103" s="36">
        <v>0</v>
      </c>
      <c r="AB103" s="36"/>
      <c r="AC103" s="36">
        <v>0</v>
      </c>
      <c r="AD103" s="36"/>
      <c r="AE103" s="36"/>
      <c r="AF103" s="36">
        <f>X103/U103</f>
        <v>56</v>
      </c>
      <c r="AG103" s="36">
        <f t="shared" si="9"/>
        <v>56</v>
      </c>
      <c r="AH103" s="32">
        <v>45306</v>
      </c>
      <c r="AI103" s="32"/>
      <c r="AJ103" s="32"/>
      <c r="AK103" s="32">
        <v>45332</v>
      </c>
      <c r="AL103" s="32"/>
      <c r="AM103" s="40"/>
      <c r="AN103" s="35" t="s">
        <v>366</v>
      </c>
    </row>
    <row r="104" spans="1:40" ht="42.6" customHeight="1" x14ac:dyDescent="0.25">
      <c r="A104" s="31" t="s">
        <v>763</v>
      </c>
      <c r="B104" s="40">
        <v>45259</v>
      </c>
      <c r="C104" s="35">
        <v>1416</v>
      </c>
      <c r="D104" s="33" t="s">
        <v>764</v>
      </c>
      <c r="E104" s="34" t="s">
        <v>765</v>
      </c>
      <c r="F104" s="32">
        <v>45279</v>
      </c>
      <c r="G104" s="30" t="s">
        <v>766</v>
      </c>
      <c r="H104" s="35" t="s">
        <v>86</v>
      </c>
      <c r="I104" s="35" t="s">
        <v>767</v>
      </c>
      <c r="J104" s="45">
        <v>225303312</v>
      </c>
      <c r="K104" s="36">
        <v>225303312</v>
      </c>
      <c r="L104" s="28">
        <f t="shared" si="11"/>
        <v>225303312</v>
      </c>
      <c r="M104" s="28">
        <f t="shared" si="10"/>
        <v>225303312</v>
      </c>
      <c r="N104" s="35" t="s">
        <v>647</v>
      </c>
      <c r="O104" s="35" t="s">
        <v>648</v>
      </c>
      <c r="P104" s="35" t="s">
        <v>649</v>
      </c>
      <c r="Q104" s="35" t="s">
        <v>91</v>
      </c>
      <c r="R104" s="38">
        <v>0</v>
      </c>
      <c r="S104" s="30">
        <v>100</v>
      </c>
      <c r="T104" s="30" t="s">
        <v>48</v>
      </c>
      <c r="U104" s="39">
        <v>1200</v>
      </c>
      <c r="V104" s="28">
        <f>M104/X104</f>
        <v>12.68</v>
      </c>
      <c r="W104" s="36">
        <f t="shared" si="8"/>
        <v>15216</v>
      </c>
      <c r="X104" s="36">
        <v>17768400</v>
      </c>
      <c r="Y104" s="36">
        <v>9120000</v>
      </c>
      <c r="Z104" s="36">
        <v>8648400</v>
      </c>
      <c r="AA104" s="36">
        <v>0</v>
      </c>
      <c r="AB104" s="36"/>
      <c r="AC104" s="36">
        <v>0</v>
      </c>
      <c r="AD104" s="36"/>
      <c r="AE104" s="36"/>
      <c r="AF104" s="36">
        <f>X104/U104</f>
        <v>14807</v>
      </c>
      <c r="AG104" s="36">
        <f t="shared" si="9"/>
        <v>14807</v>
      </c>
      <c r="AH104" s="32">
        <v>45352</v>
      </c>
      <c r="AI104" s="32">
        <v>45443</v>
      </c>
      <c r="AJ104" s="32"/>
      <c r="AK104" s="32">
        <v>45383</v>
      </c>
      <c r="AL104" s="32">
        <v>45474</v>
      </c>
      <c r="AM104" s="40"/>
      <c r="AN104" s="35" t="s">
        <v>49</v>
      </c>
    </row>
    <row r="105" spans="1:40" ht="41.45" customHeight="1" x14ac:dyDescent="0.25">
      <c r="A105" s="31" t="s">
        <v>768</v>
      </c>
      <c r="B105" s="40">
        <v>45259</v>
      </c>
      <c r="C105" s="35">
        <v>1416</v>
      </c>
      <c r="D105" s="33" t="s">
        <v>404</v>
      </c>
      <c r="E105" s="34" t="s">
        <v>769</v>
      </c>
      <c r="F105" s="32" t="s">
        <v>404</v>
      </c>
      <c r="G105" s="30" t="s">
        <v>404</v>
      </c>
      <c r="H105" s="35" t="s">
        <v>404</v>
      </c>
      <c r="I105" s="35" t="s">
        <v>770</v>
      </c>
      <c r="J105" s="45">
        <v>11989016.76</v>
      </c>
      <c r="K105" s="36">
        <v>0</v>
      </c>
      <c r="L105" s="28">
        <f t="shared" si="11"/>
        <v>0</v>
      </c>
      <c r="M105" s="28">
        <f t="shared" si="10"/>
        <v>0</v>
      </c>
      <c r="N105" s="35"/>
      <c r="O105" s="35"/>
      <c r="P105" s="35"/>
      <c r="Q105" s="35"/>
      <c r="R105" s="38"/>
      <c r="S105" s="30"/>
      <c r="T105" s="30"/>
      <c r="U105" s="39"/>
      <c r="V105" s="28" t="e">
        <f>M105/X105</f>
        <v>#DIV/0!</v>
      </c>
      <c r="W105" s="36" t="e">
        <f t="shared" si="8"/>
        <v>#DIV/0!</v>
      </c>
      <c r="X105" s="36">
        <v>0</v>
      </c>
      <c r="Y105" s="36">
        <v>0</v>
      </c>
      <c r="Z105" s="36">
        <v>0</v>
      </c>
      <c r="AA105" s="36">
        <v>0</v>
      </c>
      <c r="AB105" s="36"/>
      <c r="AC105" s="36" t="e">
        <v>#DIV/0!</v>
      </c>
      <c r="AD105" s="36"/>
      <c r="AE105" s="36"/>
      <c r="AF105" s="36" t="e">
        <f>X105/U105</f>
        <v>#DIV/0!</v>
      </c>
      <c r="AG105" s="36" t="e">
        <f t="shared" si="9"/>
        <v>#DIV/0!</v>
      </c>
      <c r="AH105" s="32">
        <v>45413</v>
      </c>
      <c r="AI105" s="32"/>
      <c r="AJ105" s="32"/>
      <c r="AK105" s="32"/>
      <c r="AL105" s="32"/>
      <c r="AM105" s="40"/>
      <c r="AN105" s="35" t="s">
        <v>404</v>
      </c>
    </row>
    <row r="106" spans="1:40" ht="42" customHeight="1" x14ac:dyDescent="0.25">
      <c r="A106" s="31" t="s">
        <v>771</v>
      </c>
      <c r="B106" s="40">
        <v>45259</v>
      </c>
      <c r="C106" s="35" t="s">
        <v>405</v>
      </c>
      <c r="D106" s="33" t="s">
        <v>772</v>
      </c>
      <c r="E106" s="34" t="s">
        <v>773</v>
      </c>
      <c r="F106" s="32">
        <v>45282</v>
      </c>
      <c r="G106" s="30" t="s">
        <v>774</v>
      </c>
      <c r="H106" s="35" t="s">
        <v>775</v>
      </c>
      <c r="I106" s="35" t="s">
        <v>776</v>
      </c>
      <c r="J106" s="45">
        <v>270804811.19999999</v>
      </c>
      <c r="K106" s="36">
        <v>270804811.19999999</v>
      </c>
      <c r="L106" s="28">
        <f t="shared" si="11"/>
        <v>270804811.19999999</v>
      </c>
      <c r="M106" s="28">
        <f t="shared" si="10"/>
        <v>270804811.19999999</v>
      </c>
      <c r="N106" s="35" t="s">
        <v>777</v>
      </c>
      <c r="O106" s="35" t="s">
        <v>778</v>
      </c>
      <c r="P106" s="35" t="s">
        <v>779</v>
      </c>
      <c r="Q106" s="35" t="s">
        <v>80</v>
      </c>
      <c r="R106" s="38">
        <v>100</v>
      </c>
      <c r="S106" s="30">
        <v>0</v>
      </c>
      <c r="T106" s="30" t="s">
        <v>359</v>
      </c>
      <c r="U106" s="39">
        <v>30</v>
      </c>
      <c r="V106" s="28">
        <f>M106/X106</f>
        <v>204.82</v>
      </c>
      <c r="W106" s="36">
        <f t="shared" si="8"/>
        <v>6144.5999999999995</v>
      </c>
      <c r="X106" s="36">
        <v>1322160</v>
      </c>
      <c r="Y106" s="36">
        <v>1322160</v>
      </c>
      <c r="Z106" s="36">
        <v>0</v>
      </c>
      <c r="AA106" s="36">
        <v>0</v>
      </c>
      <c r="AB106" s="36"/>
      <c r="AC106" s="36">
        <v>0</v>
      </c>
      <c r="AD106" s="36"/>
      <c r="AE106" s="36"/>
      <c r="AF106" s="36">
        <f>X106/U106</f>
        <v>44072</v>
      </c>
      <c r="AG106" s="36">
        <f t="shared" si="9"/>
        <v>44072</v>
      </c>
      <c r="AH106" s="32">
        <v>45323</v>
      </c>
      <c r="AI106" s="32"/>
      <c r="AJ106" s="32"/>
      <c r="AK106" s="32">
        <v>45352</v>
      </c>
      <c r="AL106" s="32"/>
      <c r="AM106" s="40"/>
      <c r="AN106" s="35" t="s">
        <v>49</v>
      </c>
    </row>
    <row r="107" spans="1:40" ht="42" customHeight="1" x14ac:dyDescent="0.25">
      <c r="A107" s="31" t="s">
        <v>780</v>
      </c>
      <c r="B107" s="40">
        <v>45259</v>
      </c>
      <c r="C107" s="35" t="s">
        <v>405</v>
      </c>
      <c r="D107" s="33" t="s">
        <v>781</v>
      </c>
      <c r="E107" s="34" t="s">
        <v>782</v>
      </c>
      <c r="F107" s="32">
        <v>45282</v>
      </c>
      <c r="G107" s="30" t="s">
        <v>783</v>
      </c>
      <c r="H107" s="35" t="s">
        <v>775</v>
      </c>
      <c r="I107" s="35" t="s">
        <v>776</v>
      </c>
      <c r="J107" s="45">
        <v>204885542.40000001</v>
      </c>
      <c r="K107" s="36">
        <v>204885542.40000001</v>
      </c>
      <c r="L107" s="28">
        <f t="shared" si="11"/>
        <v>204885542.40000001</v>
      </c>
      <c r="M107" s="28">
        <f t="shared" si="10"/>
        <v>204885542.40000001</v>
      </c>
      <c r="N107" s="35" t="s">
        <v>777</v>
      </c>
      <c r="O107" s="35" t="s">
        <v>778</v>
      </c>
      <c r="P107" s="35" t="s">
        <v>779</v>
      </c>
      <c r="Q107" s="35" t="s">
        <v>80</v>
      </c>
      <c r="R107" s="38">
        <v>100</v>
      </c>
      <c r="S107" s="30">
        <v>0</v>
      </c>
      <c r="T107" s="30" t="s">
        <v>359</v>
      </c>
      <c r="U107" s="39">
        <v>30</v>
      </c>
      <c r="V107" s="28">
        <f>M107/X107</f>
        <v>204.82</v>
      </c>
      <c r="W107" s="36">
        <f t="shared" si="8"/>
        <v>6144.5999999999995</v>
      </c>
      <c r="X107" s="36">
        <v>1000320</v>
      </c>
      <c r="Y107" s="36">
        <v>1000320</v>
      </c>
      <c r="Z107" s="36">
        <v>0</v>
      </c>
      <c r="AA107" s="36">
        <v>0</v>
      </c>
      <c r="AB107" s="36"/>
      <c r="AC107" s="36">
        <v>0</v>
      </c>
      <c r="AD107" s="36"/>
      <c r="AE107" s="36"/>
      <c r="AF107" s="36">
        <f>X107/U107</f>
        <v>33344</v>
      </c>
      <c r="AG107" s="36">
        <f t="shared" si="9"/>
        <v>33344</v>
      </c>
      <c r="AH107" s="32">
        <v>45323</v>
      </c>
      <c r="AI107" s="32"/>
      <c r="AJ107" s="32"/>
      <c r="AK107" s="32">
        <v>45352</v>
      </c>
      <c r="AL107" s="32"/>
      <c r="AM107" s="40"/>
      <c r="AN107" s="35" t="s">
        <v>49</v>
      </c>
    </row>
    <row r="108" spans="1:40" ht="42" customHeight="1" x14ac:dyDescent="0.25">
      <c r="A108" s="31" t="s">
        <v>784</v>
      </c>
      <c r="B108" s="40">
        <v>45264</v>
      </c>
      <c r="C108" s="35">
        <v>1416</v>
      </c>
      <c r="D108" s="33" t="s">
        <v>785</v>
      </c>
      <c r="E108" s="34" t="s">
        <v>786</v>
      </c>
      <c r="F108" s="32">
        <v>45285</v>
      </c>
      <c r="G108" s="30" t="s">
        <v>787</v>
      </c>
      <c r="H108" s="35" t="s">
        <v>207</v>
      </c>
      <c r="I108" s="35" t="s">
        <v>788</v>
      </c>
      <c r="J108" s="45">
        <v>10021808.16</v>
      </c>
      <c r="K108" s="36">
        <v>1229027.52</v>
      </c>
      <c r="L108" s="28">
        <f t="shared" si="11"/>
        <v>1229027.52</v>
      </c>
      <c r="M108" s="28">
        <f t="shared" si="10"/>
        <v>1229027.52</v>
      </c>
      <c r="N108" s="35" t="s">
        <v>789</v>
      </c>
      <c r="O108" s="35" t="s">
        <v>790</v>
      </c>
      <c r="P108" s="35" t="s">
        <v>791</v>
      </c>
      <c r="Q108" s="35" t="s">
        <v>80</v>
      </c>
      <c r="R108" s="38">
        <v>100</v>
      </c>
      <c r="S108" s="30">
        <v>0</v>
      </c>
      <c r="T108" s="30" t="s">
        <v>359</v>
      </c>
      <c r="U108" s="39">
        <v>21</v>
      </c>
      <c r="V108" s="28">
        <f>M108/X108</f>
        <v>98.86</v>
      </c>
      <c r="W108" s="36">
        <f t="shared" si="8"/>
        <v>2076.06</v>
      </c>
      <c r="X108" s="36">
        <v>12432</v>
      </c>
      <c r="Y108" s="36">
        <v>12432</v>
      </c>
      <c r="Z108" s="36">
        <v>0</v>
      </c>
      <c r="AA108" s="36">
        <v>0</v>
      </c>
      <c r="AB108" s="36"/>
      <c r="AC108" s="36">
        <v>0</v>
      </c>
      <c r="AD108" s="36"/>
      <c r="AE108" s="36"/>
      <c r="AF108" s="36">
        <f>X108/U108</f>
        <v>592</v>
      </c>
      <c r="AG108" s="36">
        <f t="shared" si="9"/>
        <v>592</v>
      </c>
      <c r="AH108" s="32">
        <v>45352</v>
      </c>
      <c r="AI108" s="32"/>
      <c r="AJ108" s="32"/>
      <c r="AK108" s="32">
        <v>45383</v>
      </c>
      <c r="AL108" s="32"/>
      <c r="AM108" s="40"/>
      <c r="AN108" s="35" t="s">
        <v>49</v>
      </c>
    </row>
    <row r="109" spans="1:40" ht="42" customHeight="1" x14ac:dyDescent="0.25">
      <c r="A109" s="31" t="s">
        <v>792</v>
      </c>
      <c r="B109" s="40">
        <v>45264</v>
      </c>
      <c r="C109" s="35" t="s">
        <v>405</v>
      </c>
      <c r="D109" s="33" t="s">
        <v>793</v>
      </c>
      <c r="E109" s="34" t="s">
        <v>794</v>
      </c>
      <c r="F109" s="32">
        <v>45285</v>
      </c>
      <c r="G109" s="30" t="s">
        <v>795</v>
      </c>
      <c r="H109" s="35" t="s">
        <v>54</v>
      </c>
      <c r="I109" s="35" t="s">
        <v>796</v>
      </c>
      <c r="J109" s="45">
        <v>299991938.39999998</v>
      </c>
      <c r="K109" s="36">
        <v>299991938.39999998</v>
      </c>
      <c r="L109" s="28">
        <f t="shared" si="11"/>
        <v>299991938.39999998</v>
      </c>
      <c r="M109" s="28">
        <f t="shared" si="10"/>
        <v>299991938.39999998</v>
      </c>
      <c r="N109" s="35" t="s">
        <v>549</v>
      </c>
      <c r="O109" s="35" t="s">
        <v>797</v>
      </c>
      <c r="P109" s="35" t="s">
        <v>798</v>
      </c>
      <c r="Q109" s="35" t="s">
        <v>59</v>
      </c>
      <c r="R109" s="38">
        <v>0</v>
      </c>
      <c r="S109" s="30">
        <v>100</v>
      </c>
      <c r="T109" s="30" t="s">
        <v>359</v>
      </c>
      <c r="U109" s="39">
        <v>84</v>
      </c>
      <c r="V109" s="28">
        <f>M109/X109</f>
        <v>2248.9499999999998</v>
      </c>
      <c r="W109" s="36">
        <f t="shared" si="8"/>
        <v>188911.8</v>
      </c>
      <c r="X109" s="36">
        <v>133392</v>
      </c>
      <c r="Y109" s="48">
        <v>76175.137799999997</v>
      </c>
      <c r="Z109" s="48">
        <v>57216.862200000003</v>
      </c>
      <c r="AA109" s="36">
        <v>0</v>
      </c>
      <c r="AB109" s="36"/>
      <c r="AC109" s="36">
        <v>0</v>
      </c>
      <c r="AD109" s="36"/>
      <c r="AE109" s="36"/>
      <c r="AF109" s="36">
        <f>X109/U109</f>
        <v>1588</v>
      </c>
      <c r="AG109" s="36">
        <f t="shared" si="9"/>
        <v>1588</v>
      </c>
      <c r="AH109" s="32">
        <v>45306</v>
      </c>
      <c r="AI109" s="32">
        <v>45366</v>
      </c>
      <c r="AJ109" s="32"/>
      <c r="AK109" s="32">
        <v>45337</v>
      </c>
      <c r="AL109" s="32">
        <v>45397</v>
      </c>
      <c r="AM109" s="40"/>
      <c r="AN109" s="35" t="s">
        <v>799</v>
      </c>
    </row>
    <row r="110" spans="1:40" ht="42" customHeight="1" x14ac:dyDescent="0.25">
      <c r="A110" s="31" t="s">
        <v>800</v>
      </c>
      <c r="B110" s="40">
        <v>45264</v>
      </c>
      <c r="C110" s="35">
        <v>1416</v>
      </c>
      <c r="D110" s="33" t="s">
        <v>801</v>
      </c>
      <c r="E110" s="34" t="s">
        <v>802</v>
      </c>
      <c r="F110" s="32">
        <v>45285</v>
      </c>
      <c r="G110" s="30" t="s">
        <v>803</v>
      </c>
      <c r="H110" s="35" t="s">
        <v>54</v>
      </c>
      <c r="I110" s="35" t="s">
        <v>804</v>
      </c>
      <c r="J110" s="45">
        <v>24725220.030000001</v>
      </c>
      <c r="K110" s="36">
        <v>24601593.93</v>
      </c>
      <c r="L110" s="28">
        <v>24601583.789999999</v>
      </c>
      <c r="M110" s="28">
        <f t="shared" si="10"/>
        <v>24601583.789999999</v>
      </c>
      <c r="N110" s="35" t="s">
        <v>805</v>
      </c>
      <c r="O110" s="35" t="s">
        <v>806</v>
      </c>
      <c r="P110" s="35" t="s">
        <v>807</v>
      </c>
      <c r="Q110" s="35" t="s">
        <v>80</v>
      </c>
      <c r="R110" s="38">
        <v>100</v>
      </c>
      <c r="S110" s="30">
        <v>0</v>
      </c>
      <c r="T110" s="30" t="s">
        <v>359</v>
      </c>
      <c r="U110" s="39">
        <v>21</v>
      </c>
      <c r="V110" s="28">
        <f>M110/X110</f>
        <v>10554.09</v>
      </c>
      <c r="W110" s="36">
        <f t="shared" si="8"/>
        <v>221635.89</v>
      </c>
      <c r="X110" s="36">
        <v>2331</v>
      </c>
      <c r="Y110" s="36">
        <v>2331</v>
      </c>
      <c r="Z110" s="36">
        <v>0</v>
      </c>
      <c r="AA110" s="36">
        <v>0</v>
      </c>
      <c r="AB110" s="36"/>
      <c r="AC110" s="36">
        <v>0</v>
      </c>
      <c r="AD110" s="36"/>
      <c r="AE110" s="36"/>
      <c r="AF110" s="36">
        <f>X110/U110</f>
        <v>111</v>
      </c>
      <c r="AG110" s="36">
        <f t="shared" si="9"/>
        <v>111</v>
      </c>
      <c r="AH110" s="32">
        <v>45352</v>
      </c>
      <c r="AI110" s="32"/>
      <c r="AJ110" s="32"/>
      <c r="AK110" s="32">
        <v>45017</v>
      </c>
      <c r="AL110" s="32"/>
      <c r="AM110" s="40"/>
      <c r="AN110" s="35" t="s">
        <v>49</v>
      </c>
    </row>
    <row r="111" spans="1:40" ht="75" x14ac:dyDescent="0.25">
      <c r="A111" s="31" t="s">
        <v>808</v>
      </c>
      <c r="B111" s="40">
        <v>45264</v>
      </c>
      <c r="C111" s="35">
        <v>1416</v>
      </c>
      <c r="D111" s="33" t="s">
        <v>404</v>
      </c>
      <c r="E111" s="34" t="s">
        <v>809</v>
      </c>
      <c r="F111" s="32" t="s">
        <v>404</v>
      </c>
      <c r="G111" s="30" t="s">
        <v>404</v>
      </c>
      <c r="H111" s="35" t="s">
        <v>404</v>
      </c>
      <c r="I111" s="35" t="s">
        <v>810</v>
      </c>
      <c r="J111" s="45">
        <v>1009470</v>
      </c>
      <c r="K111" s="36">
        <v>0</v>
      </c>
      <c r="L111" s="28">
        <f t="shared" si="11"/>
        <v>0</v>
      </c>
      <c r="M111" s="28">
        <f t="shared" si="10"/>
        <v>0</v>
      </c>
      <c r="N111" s="35"/>
      <c r="O111" s="35"/>
      <c r="P111" s="35"/>
      <c r="Q111" s="35"/>
      <c r="R111" s="38"/>
      <c r="S111" s="30"/>
      <c r="T111" s="30"/>
      <c r="U111" s="39"/>
      <c r="V111" s="28" t="e">
        <f>M111/X111</f>
        <v>#DIV/0!</v>
      </c>
      <c r="W111" s="36" t="e">
        <f t="shared" si="8"/>
        <v>#DIV/0!</v>
      </c>
      <c r="X111" s="36">
        <v>0</v>
      </c>
      <c r="Y111" s="36">
        <v>0</v>
      </c>
      <c r="Z111" s="36">
        <v>0</v>
      </c>
      <c r="AA111" s="36">
        <v>0</v>
      </c>
      <c r="AB111" s="36"/>
      <c r="AC111" s="36" t="e">
        <v>#DIV/0!</v>
      </c>
      <c r="AD111" s="36"/>
      <c r="AE111" s="36"/>
      <c r="AF111" s="36" t="e">
        <f>X111/U111</f>
        <v>#DIV/0!</v>
      </c>
      <c r="AG111" s="36" t="e">
        <f t="shared" si="9"/>
        <v>#DIV/0!</v>
      </c>
      <c r="AH111" s="32">
        <v>45352</v>
      </c>
      <c r="AI111" s="32"/>
      <c r="AJ111" s="32"/>
      <c r="AK111" s="32"/>
      <c r="AL111" s="32"/>
      <c r="AM111" s="40"/>
      <c r="AN111" s="35" t="s">
        <v>404</v>
      </c>
    </row>
    <row r="112" spans="1:40" ht="87" customHeight="1" x14ac:dyDescent="0.25">
      <c r="A112" s="31" t="s">
        <v>811</v>
      </c>
      <c r="B112" s="40">
        <v>45268</v>
      </c>
      <c r="C112" s="35">
        <v>1416</v>
      </c>
      <c r="D112" s="33" t="s">
        <v>812</v>
      </c>
      <c r="E112" s="34" t="s">
        <v>813</v>
      </c>
      <c r="F112" s="32">
        <v>45289</v>
      </c>
      <c r="G112" s="30" t="s">
        <v>814</v>
      </c>
      <c r="H112" s="35" t="s">
        <v>135</v>
      </c>
      <c r="I112" s="35" t="s">
        <v>815</v>
      </c>
      <c r="J112" s="45">
        <v>14412600</v>
      </c>
      <c r="K112" s="36">
        <v>14412600</v>
      </c>
      <c r="L112" s="28">
        <f t="shared" si="11"/>
        <v>14412600</v>
      </c>
      <c r="M112" s="28">
        <f t="shared" si="10"/>
        <v>14412600</v>
      </c>
      <c r="N112" s="35" t="s">
        <v>816</v>
      </c>
      <c r="O112" s="35" t="s">
        <v>817</v>
      </c>
      <c r="P112" s="35" t="s">
        <v>818</v>
      </c>
      <c r="Q112" s="35" t="s">
        <v>80</v>
      </c>
      <c r="R112" s="38">
        <v>100</v>
      </c>
      <c r="S112" s="30">
        <v>0</v>
      </c>
      <c r="T112" s="30" t="s">
        <v>48</v>
      </c>
      <c r="U112" s="39">
        <v>500</v>
      </c>
      <c r="V112" s="28">
        <f>M112/X112</f>
        <v>7.85</v>
      </c>
      <c r="W112" s="36">
        <f t="shared" si="8"/>
        <v>3925</v>
      </c>
      <c r="X112" s="36">
        <v>1836000</v>
      </c>
      <c r="Y112" s="36">
        <v>1836000</v>
      </c>
      <c r="Z112" s="36">
        <v>0</v>
      </c>
      <c r="AA112" s="36">
        <v>0</v>
      </c>
      <c r="AB112" s="36"/>
      <c r="AC112" s="36">
        <v>4812050</v>
      </c>
      <c r="AD112" s="36"/>
      <c r="AE112" s="36"/>
      <c r="AF112" s="36">
        <f>X112/U112</f>
        <v>3672</v>
      </c>
      <c r="AG112" s="36">
        <f t="shared" si="9"/>
        <v>3672</v>
      </c>
      <c r="AH112" s="32">
        <v>45383</v>
      </c>
      <c r="AI112" s="32"/>
      <c r="AJ112" s="32"/>
      <c r="AK112" s="32">
        <v>45413</v>
      </c>
      <c r="AL112" s="32"/>
      <c r="AM112" s="40"/>
      <c r="AN112" s="35" t="s">
        <v>49</v>
      </c>
    </row>
    <row r="113" spans="1:40" ht="87" customHeight="1" x14ac:dyDescent="0.25">
      <c r="A113" s="31" t="s">
        <v>819</v>
      </c>
      <c r="B113" s="40">
        <v>45268</v>
      </c>
      <c r="C113" s="35">
        <v>1416</v>
      </c>
      <c r="D113" s="33"/>
      <c r="E113" s="34" t="s">
        <v>820</v>
      </c>
      <c r="F113" s="32">
        <v>45302</v>
      </c>
      <c r="G113" s="30" t="s">
        <v>821</v>
      </c>
      <c r="H113" s="35" t="s">
        <v>86</v>
      </c>
      <c r="I113" s="35" t="s">
        <v>822</v>
      </c>
      <c r="J113" s="45">
        <v>312035112</v>
      </c>
      <c r="K113" s="36">
        <v>312035112</v>
      </c>
      <c r="L113" s="28">
        <f t="shared" si="11"/>
        <v>312035112</v>
      </c>
      <c r="M113" s="28">
        <f t="shared" si="10"/>
        <v>312035112</v>
      </c>
      <c r="N113" s="35" t="s">
        <v>647</v>
      </c>
      <c r="O113" s="35" t="s">
        <v>823</v>
      </c>
      <c r="P113" s="35" t="s">
        <v>649</v>
      </c>
      <c r="Q113" s="35" t="s">
        <v>91</v>
      </c>
      <c r="R113" s="38">
        <v>0</v>
      </c>
      <c r="S113" s="30">
        <v>100</v>
      </c>
      <c r="T113" s="30" t="s">
        <v>48</v>
      </c>
      <c r="U113" s="39">
        <v>2400</v>
      </c>
      <c r="V113" s="28">
        <f>M113/X113</f>
        <v>12.84</v>
      </c>
      <c r="W113" s="36">
        <f t="shared" si="8"/>
        <v>30816</v>
      </c>
      <c r="X113" s="36">
        <v>24301800</v>
      </c>
      <c r="Y113" s="36">
        <v>11232000</v>
      </c>
      <c r="Z113" s="36">
        <v>13069800</v>
      </c>
      <c r="AA113" s="36">
        <v>0</v>
      </c>
      <c r="AB113" s="36"/>
      <c r="AC113" s="36">
        <v>126276264</v>
      </c>
      <c r="AD113" s="36"/>
      <c r="AE113" s="36"/>
      <c r="AF113" s="36">
        <f>X113/U113</f>
        <v>10125.75</v>
      </c>
      <c r="AG113" s="36">
        <f t="shared" si="9"/>
        <v>10126</v>
      </c>
      <c r="AH113" s="32">
        <v>45352</v>
      </c>
      <c r="AI113" s="32">
        <v>45444</v>
      </c>
      <c r="AJ113" s="32"/>
      <c r="AK113" s="32">
        <v>45383</v>
      </c>
      <c r="AL113" s="32">
        <v>45474</v>
      </c>
      <c r="AM113" s="40"/>
      <c r="AN113" s="35" t="s">
        <v>49</v>
      </c>
    </row>
    <row r="114" spans="1:40" ht="75" x14ac:dyDescent="0.25">
      <c r="A114" s="31" t="s">
        <v>824</v>
      </c>
      <c r="B114" s="40">
        <v>45268</v>
      </c>
      <c r="C114" s="35">
        <v>1416</v>
      </c>
      <c r="D114" s="33" t="s">
        <v>825</v>
      </c>
      <c r="E114" s="34" t="s">
        <v>826</v>
      </c>
      <c r="F114" s="32">
        <v>45300</v>
      </c>
      <c r="G114" s="30" t="s">
        <v>827</v>
      </c>
      <c r="H114" s="35" t="s">
        <v>207</v>
      </c>
      <c r="I114" s="35" t="s">
        <v>828</v>
      </c>
      <c r="J114" s="45">
        <v>26867326.5</v>
      </c>
      <c r="K114" s="36">
        <v>26732989.870000001</v>
      </c>
      <c r="L114" s="28">
        <v>26723938.5</v>
      </c>
      <c r="M114" s="28">
        <f t="shared" si="10"/>
        <v>26723938.5</v>
      </c>
      <c r="N114" s="35" t="s">
        <v>829</v>
      </c>
      <c r="O114" s="35" t="s">
        <v>830</v>
      </c>
      <c r="P114" s="35" t="s">
        <v>831</v>
      </c>
      <c r="Q114" s="35" t="s">
        <v>80</v>
      </c>
      <c r="R114" s="38">
        <v>100</v>
      </c>
      <c r="S114" s="30">
        <v>0</v>
      </c>
      <c r="T114" s="30" t="s">
        <v>359</v>
      </c>
      <c r="U114" s="39">
        <v>50</v>
      </c>
      <c r="V114" s="28">
        <f>M114/X114</f>
        <v>14.91</v>
      </c>
      <c r="W114" s="36">
        <f t="shared" si="8"/>
        <v>745.5</v>
      </c>
      <c r="X114" s="36">
        <v>1792350</v>
      </c>
      <c r="Y114" s="36">
        <v>1792350</v>
      </c>
      <c r="Z114" s="36">
        <v>0</v>
      </c>
      <c r="AA114" s="36">
        <v>0</v>
      </c>
      <c r="AB114" s="36"/>
      <c r="AC114" s="36">
        <v>851361</v>
      </c>
      <c r="AD114" s="36"/>
      <c r="AE114" s="36"/>
      <c r="AF114" s="36">
        <f>X114/U114</f>
        <v>35847</v>
      </c>
      <c r="AG114" s="36">
        <f t="shared" si="9"/>
        <v>35847</v>
      </c>
      <c r="AH114" s="32">
        <v>45323</v>
      </c>
      <c r="AI114" s="32"/>
      <c r="AJ114" s="32"/>
      <c r="AK114" s="32">
        <v>45352</v>
      </c>
      <c r="AL114" s="32"/>
      <c r="AM114" s="40"/>
      <c r="AN114" s="35" t="s">
        <v>49</v>
      </c>
    </row>
    <row r="115" spans="1:40" ht="75" x14ac:dyDescent="0.25">
      <c r="A115" s="31" t="s">
        <v>832</v>
      </c>
      <c r="B115" s="40">
        <v>45264</v>
      </c>
      <c r="C115" s="35">
        <v>1416</v>
      </c>
      <c r="D115" s="33" t="s">
        <v>404</v>
      </c>
      <c r="E115" s="34" t="s">
        <v>833</v>
      </c>
      <c r="F115" s="32" t="s">
        <v>404</v>
      </c>
      <c r="G115" s="30" t="s">
        <v>404</v>
      </c>
      <c r="H115" s="35" t="s">
        <v>404</v>
      </c>
      <c r="I115" s="35" t="s">
        <v>834</v>
      </c>
      <c r="J115" s="45">
        <v>90409106.969999999</v>
      </c>
      <c r="K115" s="36">
        <v>0</v>
      </c>
      <c r="L115" s="28">
        <f t="shared" si="11"/>
        <v>0</v>
      </c>
      <c r="M115" s="28">
        <f t="shared" si="10"/>
        <v>0</v>
      </c>
      <c r="N115" s="35"/>
      <c r="O115" s="35"/>
      <c r="P115" s="35"/>
      <c r="Q115" s="35"/>
      <c r="R115" s="38"/>
      <c r="S115" s="30"/>
      <c r="T115" s="30"/>
      <c r="U115" s="39"/>
      <c r="V115" s="28" t="e">
        <f>M115/X115</f>
        <v>#DIV/0!</v>
      </c>
      <c r="W115" s="36" t="e">
        <f t="shared" si="8"/>
        <v>#DIV/0!</v>
      </c>
      <c r="X115" s="36">
        <v>0</v>
      </c>
      <c r="Y115" s="36">
        <v>0</v>
      </c>
      <c r="Z115" s="36">
        <v>0</v>
      </c>
      <c r="AA115" s="36">
        <v>0</v>
      </c>
      <c r="AB115" s="36"/>
      <c r="AC115" s="36" t="e">
        <v>#DIV/0!</v>
      </c>
      <c r="AD115" s="36"/>
      <c r="AE115" s="36"/>
      <c r="AF115" s="36" t="e">
        <f>X115/U115</f>
        <v>#DIV/0!</v>
      </c>
      <c r="AG115" s="36" t="e">
        <f t="shared" si="9"/>
        <v>#DIV/0!</v>
      </c>
      <c r="AH115" s="32">
        <v>45412</v>
      </c>
      <c r="AI115" s="32"/>
      <c r="AJ115" s="32"/>
      <c r="AK115" s="32"/>
      <c r="AL115" s="32"/>
      <c r="AM115" s="40"/>
      <c r="AN115" s="35" t="s">
        <v>404</v>
      </c>
    </row>
    <row r="116" spans="1:40" ht="80.25" customHeight="1" x14ac:dyDescent="0.25">
      <c r="A116" s="31" t="s">
        <v>835</v>
      </c>
      <c r="B116" s="40">
        <v>45266</v>
      </c>
      <c r="C116" s="35">
        <v>545</v>
      </c>
      <c r="D116" s="33"/>
      <c r="E116" s="34" t="s">
        <v>836</v>
      </c>
      <c r="F116" s="32">
        <v>45303</v>
      </c>
      <c r="G116" s="30" t="s">
        <v>837</v>
      </c>
      <c r="H116" s="35" t="s">
        <v>86</v>
      </c>
      <c r="I116" s="35" t="s">
        <v>838</v>
      </c>
      <c r="J116" s="45">
        <v>4675000000</v>
      </c>
      <c r="K116" s="36">
        <v>4675000000</v>
      </c>
      <c r="L116" s="28">
        <f t="shared" si="11"/>
        <v>4675000000</v>
      </c>
      <c r="M116" s="28">
        <f t="shared" si="10"/>
        <v>4675000000</v>
      </c>
      <c r="N116" s="35" t="s">
        <v>839</v>
      </c>
      <c r="O116" s="35" t="s">
        <v>840</v>
      </c>
      <c r="P116" s="35" t="s">
        <v>841</v>
      </c>
      <c r="Q116" s="35" t="s">
        <v>358</v>
      </c>
      <c r="R116" s="38">
        <v>0</v>
      </c>
      <c r="S116" s="30">
        <v>100</v>
      </c>
      <c r="T116" s="30" t="s">
        <v>359</v>
      </c>
      <c r="U116" s="39">
        <v>1</v>
      </c>
      <c r="V116" s="28">
        <f>M116/X116</f>
        <v>93500000</v>
      </c>
      <c r="W116" s="36">
        <f t="shared" si="8"/>
        <v>93500000</v>
      </c>
      <c r="X116" s="36">
        <v>50</v>
      </c>
      <c r="Y116" s="36">
        <v>50</v>
      </c>
      <c r="Z116" s="36">
        <v>0</v>
      </c>
      <c r="AA116" s="36">
        <v>0</v>
      </c>
      <c r="AB116" s="36"/>
      <c r="AC116" s="36">
        <v>0</v>
      </c>
      <c r="AD116" s="36"/>
      <c r="AE116" s="36"/>
      <c r="AF116" s="36">
        <f>X116/U116</f>
        <v>50</v>
      </c>
      <c r="AG116" s="36">
        <f t="shared" si="9"/>
        <v>50</v>
      </c>
      <c r="AH116" s="32">
        <v>45657</v>
      </c>
      <c r="AI116" s="32"/>
      <c r="AJ116" s="32"/>
      <c r="AK116" s="32"/>
      <c r="AL116" s="32"/>
      <c r="AM116" s="40"/>
      <c r="AN116" s="35" t="s">
        <v>49</v>
      </c>
    </row>
    <row r="117" spans="1:40" ht="81.75" customHeight="1" x14ac:dyDescent="0.25">
      <c r="A117" s="31" t="s">
        <v>842</v>
      </c>
      <c r="B117" s="40">
        <v>45268</v>
      </c>
      <c r="C117" s="35">
        <v>1416</v>
      </c>
      <c r="D117" s="33" t="s">
        <v>843</v>
      </c>
      <c r="E117" s="34" t="s">
        <v>844</v>
      </c>
      <c r="F117" s="32">
        <v>45289</v>
      </c>
      <c r="G117" s="30" t="s">
        <v>845</v>
      </c>
      <c r="H117" s="35" t="s">
        <v>207</v>
      </c>
      <c r="I117" s="35" t="s">
        <v>846</v>
      </c>
      <c r="J117" s="45">
        <v>215192050</v>
      </c>
      <c r="K117" s="36">
        <v>215192050</v>
      </c>
      <c r="L117" s="28">
        <f t="shared" si="11"/>
        <v>215192050</v>
      </c>
      <c r="M117" s="28">
        <f t="shared" si="10"/>
        <v>215192050</v>
      </c>
      <c r="N117" s="35" t="s">
        <v>847</v>
      </c>
      <c r="O117" s="35" t="s">
        <v>848</v>
      </c>
      <c r="P117" s="35" t="s">
        <v>849</v>
      </c>
      <c r="Q117" s="35" t="s">
        <v>80</v>
      </c>
      <c r="R117" s="38">
        <v>100</v>
      </c>
      <c r="S117" s="30">
        <v>0</v>
      </c>
      <c r="T117" s="30" t="s">
        <v>48</v>
      </c>
      <c r="U117" s="39">
        <v>1000</v>
      </c>
      <c r="V117" s="28">
        <f>M117/X117</f>
        <v>7.85</v>
      </c>
      <c r="W117" s="36">
        <f t="shared" si="8"/>
        <v>7850</v>
      </c>
      <c r="X117" s="36">
        <v>27413000</v>
      </c>
      <c r="Y117" s="36">
        <v>27413000</v>
      </c>
      <c r="Z117" s="36">
        <v>0</v>
      </c>
      <c r="AA117" s="36">
        <v>0</v>
      </c>
      <c r="AB117" s="36"/>
      <c r="AC117" s="36">
        <v>57022400</v>
      </c>
      <c r="AD117" s="36"/>
      <c r="AE117" s="36"/>
      <c r="AF117" s="36">
        <f>X117/U117</f>
        <v>27413</v>
      </c>
      <c r="AG117" s="36">
        <f t="shared" si="9"/>
        <v>27413</v>
      </c>
      <c r="AH117" s="32">
        <v>45383</v>
      </c>
      <c r="AI117" s="32"/>
      <c r="AJ117" s="32"/>
      <c r="AK117" s="32"/>
      <c r="AL117" s="32"/>
      <c r="AM117" s="40"/>
      <c r="AN117" s="35" t="s">
        <v>49</v>
      </c>
    </row>
    <row r="118" spans="1:40" ht="78.75" x14ac:dyDescent="0.25">
      <c r="A118" s="31" t="s">
        <v>850</v>
      </c>
      <c r="B118" s="40">
        <v>45268</v>
      </c>
      <c r="C118" s="35">
        <v>1416</v>
      </c>
      <c r="D118" s="33" t="s">
        <v>404</v>
      </c>
      <c r="E118" s="34" t="s">
        <v>851</v>
      </c>
      <c r="F118" s="32" t="s">
        <v>404</v>
      </c>
      <c r="G118" s="30" t="s">
        <v>404</v>
      </c>
      <c r="H118" s="35" t="s">
        <v>404</v>
      </c>
      <c r="I118" s="35" t="s">
        <v>852</v>
      </c>
      <c r="J118" s="45">
        <v>378638760</v>
      </c>
      <c r="K118" s="36">
        <v>0</v>
      </c>
      <c r="L118" s="28">
        <f t="shared" si="11"/>
        <v>0</v>
      </c>
      <c r="M118" s="28">
        <f t="shared" si="10"/>
        <v>0</v>
      </c>
      <c r="N118" s="35"/>
      <c r="O118" s="35"/>
      <c r="P118" s="35"/>
      <c r="Q118" s="35"/>
      <c r="R118" s="38"/>
      <c r="S118" s="30"/>
      <c r="T118" s="30"/>
      <c r="U118" s="39"/>
      <c r="V118" s="28" t="e">
        <f>M118/X118</f>
        <v>#DIV/0!</v>
      </c>
      <c r="W118" s="36" t="e">
        <f t="shared" si="8"/>
        <v>#DIV/0!</v>
      </c>
      <c r="X118" s="36">
        <v>0</v>
      </c>
      <c r="Y118" s="36">
        <v>0</v>
      </c>
      <c r="Z118" s="36">
        <v>0</v>
      </c>
      <c r="AA118" s="36">
        <v>0</v>
      </c>
      <c r="AB118" s="36"/>
      <c r="AC118" s="36" t="e">
        <v>#DIV/0!</v>
      </c>
      <c r="AD118" s="36"/>
      <c r="AE118" s="36"/>
      <c r="AF118" s="36" t="e">
        <f>X118/U118</f>
        <v>#DIV/0!</v>
      </c>
      <c r="AG118" s="36" t="e">
        <f t="shared" si="9"/>
        <v>#DIV/0!</v>
      </c>
      <c r="AH118" s="32">
        <v>45323</v>
      </c>
      <c r="AI118" s="32"/>
      <c r="AJ118" s="32"/>
      <c r="AK118" s="32"/>
      <c r="AL118" s="32"/>
      <c r="AM118" s="40"/>
      <c r="AN118" s="35" t="s">
        <v>404</v>
      </c>
    </row>
    <row r="119" spans="1:40" ht="75" x14ac:dyDescent="0.25">
      <c r="A119" s="31" t="s">
        <v>853</v>
      </c>
      <c r="B119" s="40">
        <v>45268</v>
      </c>
      <c r="C119" s="35">
        <v>1416</v>
      </c>
      <c r="D119" s="33" t="s">
        <v>404</v>
      </c>
      <c r="E119" s="34" t="s">
        <v>854</v>
      </c>
      <c r="F119" s="32" t="s">
        <v>404</v>
      </c>
      <c r="G119" s="30" t="s">
        <v>404</v>
      </c>
      <c r="H119" s="35" t="s">
        <v>404</v>
      </c>
      <c r="I119" s="35" t="s">
        <v>855</v>
      </c>
      <c r="J119" s="45">
        <v>2719716153</v>
      </c>
      <c r="K119" s="36">
        <v>0</v>
      </c>
      <c r="L119" s="28">
        <f t="shared" si="11"/>
        <v>0</v>
      </c>
      <c r="M119" s="28">
        <f t="shared" si="10"/>
        <v>0</v>
      </c>
      <c r="N119" s="35"/>
      <c r="O119" s="35"/>
      <c r="P119" s="35"/>
      <c r="Q119" s="35"/>
      <c r="R119" s="38"/>
      <c r="S119" s="30"/>
      <c r="T119" s="30"/>
      <c r="U119" s="39"/>
      <c r="V119" s="28" t="e">
        <f>M119/X119</f>
        <v>#DIV/0!</v>
      </c>
      <c r="W119" s="36" t="e">
        <f t="shared" si="8"/>
        <v>#DIV/0!</v>
      </c>
      <c r="X119" s="36">
        <v>0</v>
      </c>
      <c r="Y119" s="36">
        <v>0</v>
      </c>
      <c r="Z119" s="36">
        <v>0</v>
      </c>
      <c r="AA119" s="36">
        <v>0</v>
      </c>
      <c r="AB119" s="36"/>
      <c r="AC119" s="36" t="e">
        <v>#DIV/0!</v>
      </c>
      <c r="AD119" s="36"/>
      <c r="AE119" s="36"/>
      <c r="AF119" s="36" t="e">
        <f>X119/U119</f>
        <v>#DIV/0!</v>
      </c>
      <c r="AG119" s="36" t="e">
        <f t="shared" si="9"/>
        <v>#DIV/0!</v>
      </c>
      <c r="AH119" s="32">
        <v>45352</v>
      </c>
      <c r="AI119" s="32">
        <v>45427</v>
      </c>
      <c r="AJ119" s="32">
        <v>45458</v>
      </c>
      <c r="AK119" s="32"/>
      <c r="AL119" s="32"/>
      <c r="AM119" s="40"/>
      <c r="AN119" s="35" t="s">
        <v>404</v>
      </c>
    </row>
    <row r="120" spans="1:40" ht="78.75" x14ac:dyDescent="0.25">
      <c r="A120" s="31" t="s">
        <v>856</v>
      </c>
      <c r="B120" s="40">
        <v>45268</v>
      </c>
      <c r="C120" s="35">
        <v>1416</v>
      </c>
      <c r="D120" s="33" t="s">
        <v>404</v>
      </c>
      <c r="E120" s="34" t="s">
        <v>857</v>
      </c>
      <c r="F120" s="32" t="s">
        <v>404</v>
      </c>
      <c r="G120" s="30" t="s">
        <v>404</v>
      </c>
      <c r="H120" s="35" t="s">
        <v>404</v>
      </c>
      <c r="I120" s="35" t="s">
        <v>858</v>
      </c>
      <c r="J120" s="45">
        <v>360840</v>
      </c>
      <c r="K120" s="36">
        <v>0</v>
      </c>
      <c r="L120" s="28">
        <f t="shared" si="11"/>
        <v>0</v>
      </c>
      <c r="M120" s="28">
        <f t="shared" si="10"/>
        <v>0</v>
      </c>
      <c r="N120" s="35"/>
      <c r="O120" s="35"/>
      <c r="P120" s="35"/>
      <c r="Q120" s="35"/>
      <c r="R120" s="38"/>
      <c r="S120" s="30"/>
      <c r="T120" s="30"/>
      <c r="U120" s="39"/>
      <c r="V120" s="28" t="e">
        <f>M120/X120</f>
        <v>#DIV/0!</v>
      </c>
      <c r="W120" s="36" t="e">
        <f t="shared" si="8"/>
        <v>#DIV/0!</v>
      </c>
      <c r="X120" s="36">
        <v>0</v>
      </c>
      <c r="Y120" s="36">
        <v>0</v>
      </c>
      <c r="Z120" s="36">
        <v>0</v>
      </c>
      <c r="AA120" s="36">
        <v>0</v>
      </c>
      <c r="AB120" s="36"/>
      <c r="AC120" s="36" t="e">
        <v>#DIV/0!</v>
      </c>
      <c r="AD120" s="36"/>
      <c r="AE120" s="36"/>
      <c r="AF120" s="36" t="e">
        <f>X120/U120</f>
        <v>#DIV/0!</v>
      </c>
      <c r="AG120" s="36" t="e">
        <f t="shared" si="9"/>
        <v>#DIV/0!</v>
      </c>
      <c r="AH120" s="32">
        <v>45323</v>
      </c>
      <c r="AI120" s="32"/>
      <c r="AJ120" s="32"/>
      <c r="AK120" s="32"/>
      <c r="AL120" s="32"/>
      <c r="AM120" s="40"/>
      <c r="AN120" s="35" t="s">
        <v>404</v>
      </c>
    </row>
    <row r="121" spans="1:40" ht="75" x14ac:dyDescent="0.25">
      <c r="A121" s="31" t="s">
        <v>859</v>
      </c>
      <c r="B121" s="40">
        <v>45268</v>
      </c>
      <c r="C121" s="35">
        <v>1416</v>
      </c>
      <c r="D121" s="33" t="s">
        <v>860</v>
      </c>
      <c r="E121" s="34" t="s">
        <v>861</v>
      </c>
      <c r="F121" s="32">
        <v>45300</v>
      </c>
      <c r="G121" s="30" t="s">
        <v>862</v>
      </c>
      <c r="H121" s="49" t="s">
        <v>863</v>
      </c>
      <c r="I121" s="35" t="s">
        <v>864</v>
      </c>
      <c r="J121" s="45">
        <v>16921827.09</v>
      </c>
      <c r="K121" s="36">
        <v>1673607.97</v>
      </c>
      <c r="L121" s="28">
        <f t="shared" si="11"/>
        <v>1673607.97</v>
      </c>
      <c r="M121" s="28">
        <f t="shared" si="10"/>
        <v>1673607.97</v>
      </c>
      <c r="N121" s="35" t="s">
        <v>865</v>
      </c>
      <c r="O121" s="35" t="s">
        <v>866</v>
      </c>
      <c r="P121" s="35" t="s">
        <v>867</v>
      </c>
      <c r="Q121" s="35" t="s">
        <v>80</v>
      </c>
      <c r="R121" s="38">
        <v>100</v>
      </c>
      <c r="S121" s="30">
        <v>0</v>
      </c>
      <c r="T121" s="30" t="s">
        <v>359</v>
      </c>
      <c r="U121" s="39">
        <v>21</v>
      </c>
      <c r="V121" s="28">
        <f>M121/X121</f>
        <v>92.56169293733754</v>
      </c>
      <c r="W121" s="36">
        <f t="shared" si="8"/>
        <v>1943.7955516840884</v>
      </c>
      <c r="X121" s="36">
        <v>18081</v>
      </c>
      <c r="Y121" s="36">
        <v>18081</v>
      </c>
      <c r="Z121" s="36">
        <v>0</v>
      </c>
      <c r="AA121" s="36">
        <v>0</v>
      </c>
      <c r="AB121" s="36"/>
      <c r="AC121" s="36">
        <v>0</v>
      </c>
      <c r="AD121" s="36"/>
      <c r="AE121" s="36"/>
      <c r="AF121" s="36">
        <f>X121/U121</f>
        <v>861</v>
      </c>
      <c r="AG121" s="36">
        <f t="shared" si="9"/>
        <v>861</v>
      </c>
      <c r="AH121" s="32">
        <v>45323</v>
      </c>
      <c r="AI121" s="32"/>
      <c r="AJ121" s="32"/>
      <c r="AK121" s="32">
        <v>45352</v>
      </c>
      <c r="AL121" s="32"/>
      <c r="AM121" s="40"/>
      <c r="AN121" s="35" t="s">
        <v>49</v>
      </c>
    </row>
    <row r="122" spans="1:40" ht="87.75" customHeight="1" x14ac:dyDescent="0.25">
      <c r="A122" s="31" t="s">
        <v>868</v>
      </c>
      <c r="B122" s="40">
        <v>45268</v>
      </c>
      <c r="C122" s="35">
        <v>1416</v>
      </c>
      <c r="D122" s="33" t="s">
        <v>869</v>
      </c>
      <c r="E122" s="34" t="s">
        <v>870</v>
      </c>
      <c r="F122" s="32">
        <v>45289</v>
      </c>
      <c r="G122" s="30" t="s">
        <v>871</v>
      </c>
      <c r="H122" s="35" t="s">
        <v>86</v>
      </c>
      <c r="I122" s="35" t="s">
        <v>872</v>
      </c>
      <c r="J122" s="45">
        <v>9649710</v>
      </c>
      <c r="K122" s="36">
        <v>4824855</v>
      </c>
      <c r="L122" s="28">
        <f t="shared" si="11"/>
        <v>4824855</v>
      </c>
      <c r="M122" s="28">
        <v>9649710</v>
      </c>
      <c r="N122" s="35" t="s">
        <v>873</v>
      </c>
      <c r="O122" s="35" t="s">
        <v>874</v>
      </c>
      <c r="P122" s="35" t="s">
        <v>875</v>
      </c>
      <c r="Q122" s="35" t="s">
        <v>876</v>
      </c>
      <c r="R122" s="38">
        <v>0</v>
      </c>
      <c r="S122" s="30">
        <v>100</v>
      </c>
      <c r="T122" s="30" t="s">
        <v>48</v>
      </c>
      <c r="U122" s="39">
        <v>250</v>
      </c>
      <c r="V122" s="28">
        <f>M122/X122</f>
        <v>7.42</v>
      </c>
      <c r="W122" s="36">
        <f t="shared" si="8"/>
        <v>1855</v>
      </c>
      <c r="X122" s="36">
        <v>1300500</v>
      </c>
      <c r="Y122" s="36">
        <v>433750</v>
      </c>
      <c r="Z122" s="36">
        <v>216500</v>
      </c>
      <c r="AA122" s="36">
        <v>650250</v>
      </c>
      <c r="AB122" s="36"/>
      <c r="AC122" s="36">
        <v>3147935</v>
      </c>
      <c r="AD122" s="36"/>
      <c r="AE122" s="36"/>
      <c r="AF122" s="36">
        <f>X122/U122</f>
        <v>5202</v>
      </c>
      <c r="AG122" s="36">
        <f t="shared" si="9"/>
        <v>5202</v>
      </c>
      <c r="AH122" s="32">
        <v>45352</v>
      </c>
      <c r="AI122" s="32">
        <v>45565</v>
      </c>
      <c r="AJ122" s="32">
        <v>45717</v>
      </c>
      <c r="AK122" s="32">
        <v>45383</v>
      </c>
      <c r="AL122" s="32">
        <v>45597</v>
      </c>
      <c r="AM122" s="40">
        <v>45748</v>
      </c>
      <c r="AN122" s="35" t="s">
        <v>49</v>
      </c>
    </row>
    <row r="123" spans="1:40" ht="78.75" x14ac:dyDescent="0.25">
      <c r="A123" s="31" t="s">
        <v>877</v>
      </c>
      <c r="B123" s="40">
        <v>45268</v>
      </c>
      <c r="C123" s="35">
        <v>1416</v>
      </c>
      <c r="D123" s="33" t="s">
        <v>878</v>
      </c>
      <c r="E123" s="34" t="s">
        <v>879</v>
      </c>
      <c r="F123" s="32">
        <v>45303</v>
      </c>
      <c r="G123" s="30" t="s">
        <v>880</v>
      </c>
      <c r="H123" s="35" t="s">
        <v>135</v>
      </c>
      <c r="I123" s="35" t="s">
        <v>881</v>
      </c>
      <c r="J123" s="45">
        <v>4389001226.3999996</v>
      </c>
      <c r="K123" s="36">
        <v>4389001226.3999996</v>
      </c>
      <c r="L123" s="28">
        <f t="shared" si="11"/>
        <v>4389001226.3999996</v>
      </c>
      <c r="M123" s="28">
        <f t="shared" si="10"/>
        <v>4389001226.3999996</v>
      </c>
      <c r="N123" s="35" t="s">
        <v>882</v>
      </c>
      <c r="O123" s="35" t="s">
        <v>883</v>
      </c>
      <c r="P123" s="35" t="s">
        <v>884</v>
      </c>
      <c r="Q123" s="35" t="s">
        <v>80</v>
      </c>
      <c r="R123" s="38">
        <v>100</v>
      </c>
      <c r="S123" s="30">
        <v>0</v>
      </c>
      <c r="T123" s="30" t="s">
        <v>81</v>
      </c>
      <c r="U123" s="39">
        <v>30</v>
      </c>
      <c r="V123" s="28">
        <f>M123/X123</f>
        <v>9102.7899999999991</v>
      </c>
      <c r="W123" s="36">
        <f t="shared" si="8"/>
        <v>273083.69999999995</v>
      </c>
      <c r="X123" s="36">
        <v>482160</v>
      </c>
      <c r="Y123" s="36">
        <v>482160</v>
      </c>
      <c r="Z123" s="36">
        <v>0</v>
      </c>
      <c r="AA123" s="36">
        <v>0</v>
      </c>
      <c r="AB123" s="36"/>
      <c r="AC123" s="36">
        <v>2507181449.6999998</v>
      </c>
      <c r="AD123" s="36"/>
      <c r="AE123" s="36"/>
      <c r="AF123" s="36">
        <f>X123/U123</f>
        <v>16072</v>
      </c>
      <c r="AG123" s="36">
        <f t="shared" si="9"/>
        <v>16072</v>
      </c>
      <c r="AH123" s="32">
        <v>45381</v>
      </c>
      <c r="AI123" s="32"/>
      <c r="AJ123" s="32"/>
      <c r="AK123" s="32">
        <v>45413</v>
      </c>
      <c r="AL123" s="32"/>
      <c r="AM123" s="40"/>
      <c r="AN123" s="35" t="s">
        <v>49</v>
      </c>
    </row>
    <row r="124" spans="1:40" ht="75" x14ac:dyDescent="0.25">
      <c r="A124" s="31" t="s">
        <v>885</v>
      </c>
      <c r="B124" s="40">
        <v>45268</v>
      </c>
      <c r="C124" s="35">
        <v>1416</v>
      </c>
      <c r="D124" s="33" t="s">
        <v>886</v>
      </c>
      <c r="E124" s="34" t="s">
        <v>887</v>
      </c>
      <c r="F124" s="32">
        <v>45300</v>
      </c>
      <c r="G124" s="30" t="s">
        <v>888</v>
      </c>
      <c r="H124" s="35" t="s">
        <v>198</v>
      </c>
      <c r="I124" s="35" t="s">
        <v>889</v>
      </c>
      <c r="J124" s="45">
        <v>14067507.300000001</v>
      </c>
      <c r="K124" s="36">
        <v>699690</v>
      </c>
      <c r="L124" s="28">
        <f t="shared" si="11"/>
        <v>699690</v>
      </c>
      <c r="M124" s="28">
        <f t="shared" si="10"/>
        <v>699690</v>
      </c>
      <c r="N124" s="35" t="s">
        <v>200</v>
      </c>
      <c r="O124" s="35" t="s">
        <v>217</v>
      </c>
      <c r="P124" s="35" t="s">
        <v>202</v>
      </c>
      <c r="Q124" s="35" t="s">
        <v>80</v>
      </c>
      <c r="R124" s="38">
        <v>100</v>
      </c>
      <c r="S124" s="30">
        <v>0</v>
      </c>
      <c r="T124" s="30" t="s">
        <v>359</v>
      </c>
      <c r="U124" s="39">
        <v>21</v>
      </c>
      <c r="V124" s="28">
        <f>M124/X124</f>
        <v>220.65279091769159</v>
      </c>
      <c r="W124" s="36">
        <f t="shared" si="8"/>
        <v>4633.7086092715235</v>
      </c>
      <c r="X124" s="36">
        <v>3171</v>
      </c>
      <c r="Y124" s="36">
        <v>3171</v>
      </c>
      <c r="Z124" s="36">
        <v>0</v>
      </c>
      <c r="AA124" s="36">
        <v>0</v>
      </c>
      <c r="AB124" s="36"/>
      <c r="AC124" s="36">
        <v>0</v>
      </c>
      <c r="AD124" s="36"/>
      <c r="AE124" s="36"/>
      <c r="AF124" s="36">
        <f>X124/U124</f>
        <v>151</v>
      </c>
      <c r="AG124" s="36">
        <f t="shared" si="9"/>
        <v>151</v>
      </c>
      <c r="AH124" s="32">
        <v>45383</v>
      </c>
      <c r="AI124" s="32"/>
      <c r="AJ124" s="32"/>
      <c r="AK124" s="32">
        <v>45413</v>
      </c>
      <c r="AL124" s="32"/>
      <c r="AM124" s="40"/>
      <c r="AN124" s="35" t="s">
        <v>49</v>
      </c>
    </row>
    <row r="125" spans="1:40" ht="108" customHeight="1" x14ac:dyDescent="0.25">
      <c r="A125" s="31" t="s">
        <v>890</v>
      </c>
      <c r="B125" s="40">
        <v>45268</v>
      </c>
      <c r="C125" s="35">
        <v>1416</v>
      </c>
      <c r="D125" s="33" t="s">
        <v>891</v>
      </c>
      <c r="E125" s="34" t="s">
        <v>892</v>
      </c>
      <c r="F125" s="32">
        <v>45289</v>
      </c>
      <c r="G125" s="30" t="s">
        <v>893</v>
      </c>
      <c r="H125" s="35" t="s">
        <v>86</v>
      </c>
      <c r="I125" s="35" t="s">
        <v>894</v>
      </c>
      <c r="J125" s="45">
        <v>41731032</v>
      </c>
      <c r="K125" s="36">
        <v>41731032</v>
      </c>
      <c r="L125" s="28">
        <f t="shared" si="11"/>
        <v>41731032</v>
      </c>
      <c r="M125" s="28">
        <f t="shared" si="10"/>
        <v>41731032</v>
      </c>
      <c r="N125" s="35" t="s">
        <v>647</v>
      </c>
      <c r="O125" s="35" t="s">
        <v>895</v>
      </c>
      <c r="P125" s="35" t="s">
        <v>649</v>
      </c>
      <c r="Q125" s="35" t="s">
        <v>91</v>
      </c>
      <c r="R125" s="38">
        <v>0</v>
      </c>
      <c r="S125" s="30">
        <v>100</v>
      </c>
      <c r="T125" s="30" t="s">
        <v>48</v>
      </c>
      <c r="U125" s="39">
        <v>600</v>
      </c>
      <c r="V125" s="28">
        <f>M125/X125</f>
        <v>22.12674019088017</v>
      </c>
      <c r="W125" s="36">
        <f t="shared" si="8"/>
        <v>13276.044114528102</v>
      </c>
      <c r="X125" s="36">
        <v>1886000</v>
      </c>
      <c r="Y125" s="36">
        <v>1346000</v>
      </c>
      <c r="Z125" s="36">
        <v>540000</v>
      </c>
      <c r="AA125" s="36">
        <v>0</v>
      </c>
      <c r="AB125" s="36"/>
      <c r="AC125" s="36">
        <v>0</v>
      </c>
      <c r="AD125" s="36"/>
      <c r="AE125" s="36"/>
      <c r="AF125" s="36">
        <f>X125/U125</f>
        <v>3143.3333333333335</v>
      </c>
      <c r="AG125" s="36">
        <f t="shared" si="9"/>
        <v>3144</v>
      </c>
      <c r="AH125" s="32">
        <v>45323</v>
      </c>
      <c r="AI125" s="32">
        <v>45412</v>
      </c>
      <c r="AJ125" s="32"/>
      <c r="AK125" s="32">
        <v>45352</v>
      </c>
      <c r="AL125" s="32">
        <v>45444</v>
      </c>
      <c r="AM125" s="40"/>
      <c r="AN125" s="35" t="s">
        <v>49</v>
      </c>
    </row>
    <row r="126" spans="1:40" ht="78.75" x14ac:dyDescent="0.25">
      <c r="A126" s="31" t="s">
        <v>896</v>
      </c>
      <c r="B126" s="40">
        <v>45268</v>
      </c>
      <c r="C126" s="35">
        <v>1416</v>
      </c>
      <c r="D126" s="33"/>
      <c r="E126" s="34" t="s">
        <v>897</v>
      </c>
      <c r="F126" s="32"/>
      <c r="G126" s="30"/>
      <c r="H126" s="35"/>
      <c r="I126" s="35" t="s">
        <v>898</v>
      </c>
      <c r="J126" s="45">
        <v>468865320</v>
      </c>
      <c r="K126" s="36">
        <v>0</v>
      </c>
      <c r="L126" s="28">
        <f t="shared" si="11"/>
        <v>0</v>
      </c>
      <c r="M126" s="28">
        <f t="shared" si="10"/>
        <v>0</v>
      </c>
      <c r="N126" s="35"/>
      <c r="O126" s="35"/>
      <c r="P126" s="35"/>
      <c r="Q126" s="35"/>
      <c r="R126" s="38"/>
      <c r="S126" s="30"/>
      <c r="T126" s="30"/>
      <c r="U126" s="39"/>
      <c r="V126" s="28" t="e">
        <f>M126/X126</f>
        <v>#DIV/0!</v>
      </c>
      <c r="W126" s="36" t="e">
        <f t="shared" si="8"/>
        <v>#DIV/0!</v>
      </c>
      <c r="X126" s="36">
        <v>0</v>
      </c>
      <c r="Y126" s="36">
        <v>0</v>
      </c>
      <c r="Z126" s="36">
        <v>0</v>
      </c>
      <c r="AA126" s="36">
        <v>0</v>
      </c>
      <c r="AB126" s="36"/>
      <c r="AC126" s="36" t="e">
        <v>#DIV/0!</v>
      </c>
      <c r="AD126" s="36"/>
      <c r="AE126" s="36"/>
      <c r="AF126" s="36" t="e">
        <f>X126/U126</f>
        <v>#DIV/0!</v>
      </c>
      <c r="AG126" s="36" t="e">
        <f t="shared" si="9"/>
        <v>#DIV/0!</v>
      </c>
      <c r="AH126" s="32">
        <v>45352</v>
      </c>
      <c r="AI126" s="32">
        <v>45565</v>
      </c>
      <c r="AJ126" s="32">
        <v>45717</v>
      </c>
      <c r="AK126" s="32"/>
      <c r="AL126" s="32"/>
      <c r="AM126" s="40"/>
      <c r="AN126" s="35" t="s">
        <v>404</v>
      </c>
    </row>
    <row r="127" spans="1:40" ht="114.75" customHeight="1" x14ac:dyDescent="0.25">
      <c r="A127" s="31" t="s">
        <v>899</v>
      </c>
      <c r="B127" s="40">
        <v>45268</v>
      </c>
      <c r="C127" s="35">
        <v>1416</v>
      </c>
      <c r="D127" s="33" t="s">
        <v>900</v>
      </c>
      <c r="E127" s="34" t="s">
        <v>901</v>
      </c>
      <c r="F127" s="32">
        <v>45289</v>
      </c>
      <c r="G127" s="30" t="s">
        <v>902</v>
      </c>
      <c r="H127" s="35" t="s">
        <v>135</v>
      </c>
      <c r="I127" s="35" t="s">
        <v>903</v>
      </c>
      <c r="J127" s="45">
        <v>85205610</v>
      </c>
      <c r="K127" s="36">
        <v>85205610</v>
      </c>
      <c r="L127" s="28">
        <f t="shared" si="11"/>
        <v>85205610</v>
      </c>
      <c r="M127" s="28">
        <f t="shared" si="10"/>
        <v>85205610</v>
      </c>
      <c r="N127" s="35" t="s">
        <v>904</v>
      </c>
      <c r="O127" s="35" t="s">
        <v>905</v>
      </c>
      <c r="P127" s="35" t="s">
        <v>906</v>
      </c>
      <c r="Q127" s="35" t="s">
        <v>80</v>
      </c>
      <c r="R127" s="38">
        <v>100</v>
      </c>
      <c r="S127" s="30">
        <v>0</v>
      </c>
      <c r="T127" s="30" t="s">
        <v>48</v>
      </c>
      <c r="U127" s="39">
        <v>500</v>
      </c>
      <c r="V127" s="28">
        <f>M127/X127</f>
        <v>12.51</v>
      </c>
      <c r="W127" s="36">
        <f t="shared" si="8"/>
        <v>6255</v>
      </c>
      <c r="X127" s="36">
        <v>6811000</v>
      </c>
      <c r="Y127" s="36">
        <v>6811000</v>
      </c>
      <c r="Z127" s="36">
        <v>0</v>
      </c>
      <c r="AA127" s="36">
        <v>0</v>
      </c>
      <c r="AB127" s="36"/>
      <c r="AC127" s="36">
        <v>3252600</v>
      </c>
      <c r="AD127" s="36"/>
      <c r="AE127" s="36"/>
      <c r="AF127" s="36">
        <f>X127/U127</f>
        <v>13622</v>
      </c>
      <c r="AG127" s="36">
        <f t="shared" si="9"/>
        <v>13622</v>
      </c>
      <c r="AH127" s="32">
        <v>45381</v>
      </c>
      <c r="AI127" s="32"/>
      <c r="AJ127" s="32"/>
      <c r="AK127" s="32">
        <v>45413</v>
      </c>
      <c r="AL127" s="32"/>
      <c r="AM127" s="40"/>
      <c r="AN127" s="35" t="s">
        <v>49</v>
      </c>
    </row>
    <row r="128" spans="1:40" ht="75" x14ac:dyDescent="0.25">
      <c r="A128" s="31" t="s">
        <v>907</v>
      </c>
      <c r="B128" s="40">
        <v>45268</v>
      </c>
      <c r="C128" s="35">
        <v>1416</v>
      </c>
      <c r="D128" s="33"/>
      <c r="E128" s="34" t="s">
        <v>908</v>
      </c>
      <c r="F128" s="32">
        <v>45310</v>
      </c>
      <c r="G128" s="30" t="s">
        <v>909</v>
      </c>
      <c r="H128" s="35" t="s">
        <v>135</v>
      </c>
      <c r="I128" s="35" t="s">
        <v>910</v>
      </c>
      <c r="J128" s="45">
        <v>6881444100</v>
      </c>
      <c r="K128" s="36">
        <v>3440722050</v>
      </c>
      <c r="L128" s="28">
        <f t="shared" si="11"/>
        <v>3440722050</v>
      </c>
      <c r="M128" s="28">
        <v>6881444100</v>
      </c>
      <c r="N128" s="35" t="s">
        <v>911</v>
      </c>
      <c r="O128" s="35" t="s">
        <v>912</v>
      </c>
      <c r="P128" s="35" t="s">
        <v>913</v>
      </c>
      <c r="Q128" s="35" t="s">
        <v>91</v>
      </c>
      <c r="R128" s="38">
        <v>0</v>
      </c>
      <c r="S128" s="30">
        <v>100</v>
      </c>
      <c r="T128" s="30" t="s">
        <v>81</v>
      </c>
      <c r="U128" s="39">
        <v>15</v>
      </c>
      <c r="V128" s="28">
        <f>M128/X128</f>
        <v>5594.67</v>
      </c>
      <c r="W128" s="36">
        <f t="shared" si="8"/>
        <v>83920.05</v>
      </c>
      <c r="X128" s="36">
        <v>1230000</v>
      </c>
      <c r="Y128" s="36">
        <f>1660+377840</f>
        <v>379500</v>
      </c>
      <c r="Z128" s="36">
        <v>235500</v>
      </c>
      <c r="AA128" s="36">
        <v>0</v>
      </c>
      <c r="AB128" s="36">
        <v>1660</v>
      </c>
      <c r="AC128" s="36">
        <f>V128*AB128</f>
        <v>9287152.1999999993</v>
      </c>
      <c r="AD128" s="36">
        <f>377840+235500</f>
        <v>613340</v>
      </c>
      <c r="AE128" s="36">
        <f>V128*AD128</f>
        <v>3431434897.8000002</v>
      </c>
      <c r="AF128" s="36">
        <f>X128/U128</f>
        <v>82000</v>
      </c>
      <c r="AG128" s="36">
        <f t="shared" si="9"/>
        <v>82000</v>
      </c>
      <c r="AH128" s="32">
        <v>45397</v>
      </c>
      <c r="AI128" s="32">
        <v>45474</v>
      </c>
      <c r="AJ128" s="32" t="s">
        <v>914</v>
      </c>
      <c r="AK128" s="32">
        <v>45427</v>
      </c>
      <c r="AL128" s="32">
        <v>45505</v>
      </c>
      <c r="AM128" s="40" t="s">
        <v>915</v>
      </c>
      <c r="AN128" s="35" t="s">
        <v>49</v>
      </c>
    </row>
    <row r="129" spans="1:40" ht="75" x14ac:dyDescent="0.25">
      <c r="A129" s="31" t="s">
        <v>916</v>
      </c>
      <c r="B129" s="40">
        <v>45268</v>
      </c>
      <c r="C129" s="35">
        <v>1416</v>
      </c>
      <c r="D129" s="33" t="s">
        <v>917</v>
      </c>
      <c r="E129" s="34" t="s">
        <v>918</v>
      </c>
      <c r="F129" s="32">
        <v>45289</v>
      </c>
      <c r="G129" s="30" t="s">
        <v>919</v>
      </c>
      <c r="H129" s="35" t="s">
        <v>292</v>
      </c>
      <c r="I129" s="35" t="s">
        <v>920</v>
      </c>
      <c r="J129" s="45">
        <v>41597582.399999999</v>
      </c>
      <c r="K129" s="36">
        <v>41597582.399999999</v>
      </c>
      <c r="L129" s="28">
        <f t="shared" si="11"/>
        <v>41597582.399999999</v>
      </c>
      <c r="M129" s="28">
        <f t="shared" si="10"/>
        <v>41597582.399999999</v>
      </c>
      <c r="N129" s="35" t="s">
        <v>239</v>
      </c>
      <c r="O129" s="35" t="s">
        <v>921</v>
      </c>
      <c r="P129" s="35" t="s">
        <v>922</v>
      </c>
      <c r="Q129" s="35" t="s">
        <v>91</v>
      </c>
      <c r="R129" s="38">
        <v>0</v>
      </c>
      <c r="S129" s="30">
        <v>100</v>
      </c>
      <c r="T129" s="30">
        <v>100</v>
      </c>
      <c r="U129" s="46">
        <v>3.6</v>
      </c>
      <c r="V129" s="28">
        <f>M129/X129</f>
        <v>16048.449999999999</v>
      </c>
      <c r="W129" s="36">
        <f t="shared" si="8"/>
        <v>57774.42</v>
      </c>
      <c r="X129" s="36">
        <v>2592</v>
      </c>
      <c r="Y129" s="36">
        <v>2592</v>
      </c>
      <c r="Z129" s="36">
        <v>0</v>
      </c>
      <c r="AA129" s="36">
        <v>0</v>
      </c>
      <c r="AB129" s="36"/>
      <c r="AC129" s="36">
        <v>31718156.579999998</v>
      </c>
      <c r="AD129" s="36"/>
      <c r="AE129" s="36">
        <f t="shared" ref="AE129:AE192" si="12">V129*AD129</f>
        <v>0</v>
      </c>
      <c r="AF129" s="36">
        <f>X129/U129</f>
        <v>720</v>
      </c>
      <c r="AG129" s="36">
        <f t="shared" si="9"/>
        <v>720</v>
      </c>
      <c r="AH129" s="32">
        <v>45323</v>
      </c>
      <c r="AI129" s="32"/>
      <c r="AJ129" s="32"/>
      <c r="AK129" s="32">
        <v>45352</v>
      </c>
      <c r="AL129" s="32"/>
      <c r="AM129" s="40"/>
      <c r="AN129" s="35" t="s">
        <v>49</v>
      </c>
    </row>
    <row r="130" spans="1:40" ht="78.75" x14ac:dyDescent="0.25">
      <c r="A130" s="31" t="s">
        <v>923</v>
      </c>
      <c r="B130" s="40">
        <v>45268</v>
      </c>
      <c r="C130" s="35">
        <v>1416</v>
      </c>
      <c r="D130" s="33"/>
      <c r="E130" s="34" t="s">
        <v>924</v>
      </c>
      <c r="F130" s="32"/>
      <c r="G130" s="30"/>
      <c r="H130" s="35"/>
      <c r="I130" s="35" t="s">
        <v>680</v>
      </c>
      <c r="J130" s="45">
        <v>2676317280</v>
      </c>
      <c r="K130" s="36">
        <v>0</v>
      </c>
      <c r="L130" s="28">
        <f t="shared" si="11"/>
        <v>0</v>
      </c>
      <c r="M130" s="28">
        <f t="shared" si="10"/>
        <v>0</v>
      </c>
      <c r="N130" s="35"/>
      <c r="O130" s="35"/>
      <c r="P130" s="35"/>
      <c r="Q130" s="35"/>
      <c r="R130" s="38"/>
      <c r="S130" s="30"/>
      <c r="T130" s="30"/>
      <c r="U130" s="39"/>
      <c r="V130" s="28" t="e">
        <f>M130/X130</f>
        <v>#DIV/0!</v>
      </c>
      <c r="W130" s="36" t="e">
        <f t="shared" si="8"/>
        <v>#DIV/0!</v>
      </c>
      <c r="X130" s="36">
        <v>0</v>
      </c>
      <c r="Y130" s="36">
        <v>0</v>
      </c>
      <c r="Z130" s="36">
        <v>0</v>
      </c>
      <c r="AA130" s="36">
        <v>0</v>
      </c>
      <c r="AB130" s="36"/>
      <c r="AC130" s="36" t="e">
        <v>#DIV/0!</v>
      </c>
      <c r="AD130" s="36"/>
      <c r="AE130" s="36" t="e">
        <f t="shared" si="12"/>
        <v>#DIV/0!</v>
      </c>
      <c r="AF130" s="36" t="e">
        <f>X130/U130</f>
        <v>#DIV/0!</v>
      </c>
      <c r="AG130" s="36" t="e">
        <f t="shared" si="9"/>
        <v>#DIV/0!</v>
      </c>
      <c r="AH130" s="32">
        <v>45352</v>
      </c>
      <c r="AI130" s="32">
        <v>45504</v>
      </c>
      <c r="AJ130" s="32">
        <v>45717</v>
      </c>
      <c r="AK130" s="32"/>
      <c r="AL130" s="32"/>
      <c r="AM130" s="40"/>
      <c r="AN130" s="35" t="s">
        <v>404</v>
      </c>
    </row>
    <row r="131" spans="1:40" ht="75" x14ac:dyDescent="0.25">
      <c r="A131" s="31" t="s">
        <v>925</v>
      </c>
      <c r="B131" s="40">
        <v>45268</v>
      </c>
      <c r="C131" s="35">
        <v>1416</v>
      </c>
      <c r="D131" s="33"/>
      <c r="E131" s="34" t="s">
        <v>926</v>
      </c>
      <c r="F131" s="32"/>
      <c r="G131" s="30"/>
      <c r="H131" s="35"/>
      <c r="I131" s="35" t="s">
        <v>927</v>
      </c>
      <c r="J131" s="45">
        <v>13163854000</v>
      </c>
      <c r="K131" s="36">
        <v>0</v>
      </c>
      <c r="L131" s="28">
        <f t="shared" si="11"/>
        <v>0</v>
      </c>
      <c r="M131" s="28">
        <f t="shared" si="10"/>
        <v>0</v>
      </c>
      <c r="N131" s="35"/>
      <c r="O131" s="35"/>
      <c r="P131" s="35"/>
      <c r="Q131" s="35"/>
      <c r="R131" s="38"/>
      <c r="S131" s="30"/>
      <c r="T131" s="30"/>
      <c r="U131" s="39"/>
      <c r="V131" s="28" t="e">
        <f>M131/X131</f>
        <v>#DIV/0!</v>
      </c>
      <c r="W131" s="36" t="e">
        <f t="shared" si="8"/>
        <v>#DIV/0!</v>
      </c>
      <c r="X131" s="36">
        <v>0</v>
      </c>
      <c r="Y131" s="36">
        <v>0</v>
      </c>
      <c r="Z131" s="36">
        <v>0</v>
      </c>
      <c r="AA131" s="36">
        <v>0</v>
      </c>
      <c r="AB131" s="36"/>
      <c r="AC131" s="36" t="e">
        <v>#DIV/0!</v>
      </c>
      <c r="AD131" s="36"/>
      <c r="AE131" s="36" t="e">
        <f t="shared" si="12"/>
        <v>#DIV/0!</v>
      </c>
      <c r="AF131" s="36" t="e">
        <f>X131/U131</f>
        <v>#DIV/0!</v>
      </c>
      <c r="AG131" s="36" t="e">
        <f t="shared" si="9"/>
        <v>#DIV/0!</v>
      </c>
      <c r="AH131" s="32">
        <v>45352</v>
      </c>
      <c r="AI131" s="32">
        <v>45717</v>
      </c>
      <c r="AJ131" s="32"/>
      <c r="AK131" s="32"/>
      <c r="AL131" s="32"/>
      <c r="AM131" s="40"/>
      <c r="AN131" s="35" t="s">
        <v>404</v>
      </c>
    </row>
    <row r="132" spans="1:40" ht="93" customHeight="1" x14ac:dyDescent="0.25">
      <c r="A132" s="31" t="s">
        <v>928</v>
      </c>
      <c r="B132" s="40">
        <v>45271</v>
      </c>
      <c r="C132" s="35">
        <v>1416</v>
      </c>
      <c r="D132" s="33"/>
      <c r="E132" s="34" t="s">
        <v>929</v>
      </c>
      <c r="F132" s="32">
        <v>45307</v>
      </c>
      <c r="G132" s="30" t="s">
        <v>930</v>
      </c>
      <c r="H132" s="35" t="s">
        <v>135</v>
      </c>
      <c r="I132" s="35" t="s">
        <v>931</v>
      </c>
      <c r="J132" s="45">
        <v>522671220</v>
      </c>
      <c r="K132" s="45">
        <v>522671220</v>
      </c>
      <c r="L132" s="28">
        <f t="shared" si="11"/>
        <v>522671220</v>
      </c>
      <c r="M132" s="28">
        <f t="shared" si="10"/>
        <v>522671220</v>
      </c>
      <c r="N132" s="35" t="s">
        <v>932</v>
      </c>
      <c r="O132" s="35" t="s">
        <v>933</v>
      </c>
      <c r="P132" s="35" t="s">
        <v>934</v>
      </c>
      <c r="Q132" s="35" t="s">
        <v>80</v>
      </c>
      <c r="R132" s="38">
        <v>100</v>
      </c>
      <c r="S132" s="30">
        <v>0</v>
      </c>
      <c r="T132" s="30" t="s">
        <v>48</v>
      </c>
      <c r="U132" s="39">
        <v>1000</v>
      </c>
      <c r="V132" s="28">
        <f>M132/X132</f>
        <v>12.38</v>
      </c>
      <c r="W132" s="36">
        <f t="shared" si="8"/>
        <v>12380</v>
      </c>
      <c r="X132" s="36">
        <v>42219000</v>
      </c>
      <c r="Y132" s="36">
        <v>42219000</v>
      </c>
      <c r="Z132" s="36">
        <v>0</v>
      </c>
      <c r="AA132" s="36">
        <v>0</v>
      </c>
      <c r="AB132" s="36"/>
      <c r="AC132" s="36">
        <v>17245340</v>
      </c>
      <c r="AD132" s="36"/>
      <c r="AE132" s="36">
        <f t="shared" si="12"/>
        <v>0</v>
      </c>
      <c r="AF132" s="36">
        <f>X132/U132</f>
        <v>42219</v>
      </c>
      <c r="AG132" s="36">
        <f t="shared" si="9"/>
        <v>42219</v>
      </c>
      <c r="AH132" s="32">
        <v>45381</v>
      </c>
      <c r="AI132" s="32"/>
      <c r="AJ132" s="32"/>
      <c r="AK132" s="32">
        <v>45413</v>
      </c>
      <c r="AL132" s="32"/>
      <c r="AM132" s="40"/>
      <c r="AN132" s="35" t="s">
        <v>49</v>
      </c>
    </row>
    <row r="133" spans="1:40" ht="102.75" customHeight="1" x14ac:dyDescent="0.25">
      <c r="A133" s="31" t="s">
        <v>935</v>
      </c>
      <c r="B133" s="40">
        <v>45271</v>
      </c>
      <c r="C133" s="35">
        <v>1416</v>
      </c>
      <c r="D133" s="33" t="s">
        <v>936</v>
      </c>
      <c r="E133" s="34" t="s">
        <v>937</v>
      </c>
      <c r="F133" s="32">
        <v>45300</v>
      </c>
      <c r="G133" s="30" t="s">
        <v>938</v>
      </c>
      <c r="H133" s="35" t="s">
        <v>207</v>
      </c>
      <c r="I133" s="35" t="s">
        <v>939</v>
      </c>
      <c r="J133" s="45">
        <v>220214728.80000001</v>
      </c>
      <c r="K133" s="36">
        <v>219113499.59999999</v>
      </c>
      <c r="L133" s="28">
        <f t="shared" si="11"/>
        <v>219113499.59999999</v>
      </c>
      <c r="M133" s="28">
        <f t="shared" si="10"/>
        <v>219113499.59999999</v>
      </c>
      <c r="N133" s="35" t="s">
        <v>940</v>
      </c>
      <c r="O133" s="35" t="s">
        <v>941</v>
      </c>
      <c r="P133" s="35" t="s">
        <v>942</v>
      </c>
      <c r="Q133" s="35" t="s">
        <v>80</v>
      </c>
      <c r="R133" s="38">
        <v>100</v>
      </c>
      <c r="S133" s="30">
        <v>0</v>
      </c>
      <c r="T133" s="30" t="s">
        <v>359</v>
      </c>
      <c r="U133" s="39">
        <v>1</v>
      </c>
      <c r="V133" s="28">
        <f>M133/X133</f>
        <v>4084.89</v>
      </c>
      <c r="W133" s="36">
        <f t="shared" si="8"/>
        <v>4084.89</v>
      </c>
      <c r="X133" s="36">
        <v>53640</v>
      </c>
      <c r="Y133" s="36">
        <v>53640</v>
      </c>
      <c r="Z133" s="36">
        <v>0</v>
      </c>
      <c r="AA133" s="36">
        <v>0</v>
      </c>
      <c r="AB133" s="36"/>
      <c r="AC133" s="36">
        <v>0</v>
      </c>
      <c r="AD133" s="36"/>
      <c r="AE133" s="36">
        <f t="shared" si="12"/>
        <v>0</v>
      </c>
      <c r="AF133" s="36">
        <f>X133/U133</f>
        <v>53640</v>
      </c>
      <c r="AG133" s="36">
        <f t="shared" si="9"/>
        <v>53640</v>
      </c>
      <c r="AH133" s="32">
        <v>45352</v>
      </c>
      <c r="AI133" s="32"/>
      <c r="AJ133" s="32"/>
      <c r="AK133" s="32">
        <v>45383</v>
      </c>
      <c r="AL133" s="32"/>
      <c r="AM133" s="40"/>
      <c r="AN133" s="35" t="s">
        <v>49</v>
      </c>
    </row>
    <row r="134" spans="1:40" ht="116.25" customHeight="1" x14ac:dyDescent="0.25">
      <c r="A134" s="31" t="s">
        <v>943</v>
      </c>
      <c r="B134" s="40">
        <v>45273</v>
      </c>
      <c r="C134" s="35">
        <v>1416</v>
      </c>
      <c r="D134" s="33" t="s">
        <v>944</v>
      </c>
      <c r="E134" s="34" t="s">
        <v>945</v>
      </c>
      <c r="F134" s="32">
        <v>45303</v>
      </c>
      <c r="G134" s="30" t="s">
        <v>946</v>
      </c>
      <c r="H134" s="35" t="s">
        <v>135</v>
      </c>
      <c r="I134" s="35" t="s">
        <v>947</v>
      </c>
      <c r="J134" s="45">
        <v>158125500</v>
      </c>
      <c r="K134" s="36">
        <v>158125500</v>
      </c>
      <c r="L134" s="28">
        <f t="shared" si="11"/>
        <v>158125500</v>
      </c>
      <c r="M134" s="28">
        <f t="shared" si="10"/>
        <v>158125500</v>
      </c>
      <c r="N134" s="35" t="s">
        <v>948</v>
      </c>
      <c r="O134" s="35" t="s">
        <v>949</v>
      </c>
      <c r="P134" s="35" t="s">
        <v>950</v>
      </c>
      <c r="Q134" s="35" t="s">
        <v>80</v>
      </c>
      <c r="R134" s="38">
        <v>100</v>
      </c>
      <c r="S134" s="30">
        <v>0</v>
      </c>
      <c r="T134" s="30" t="s">
        <v>48</v>
      </c>
      <c r="U134" s="39">
        <v>2000</v>
      </c>
      <c r="V134" s="28">
        <f>M134/X134</f>
        <v>11.05</v>
      </c>
      <c r="W134" s="36">
        <f t="shared" si="8"/>
        <v>22100</v>
      </c>
      <c r="X134" s="36">
        <v>14310000</v>
      </c>
      <c r="Y134" s="36">
        <v>14310000</v>
      </c>
      <c r="Z134" s="36">
        <v>0</v>
      </c>
      <c r="AA134" s="36">
        <v>0</v>
      </c>
      <c r="AB134" s="36"/>
      <c r="AC134" s="36">
        <v>2386800</v>
      </c>
      <c r="AD134" s="36"/>
      <c r="AE134" s="36">
        <f t="shared" si="12"/>
        <v>0</v>
      </c>
      <c r="AF134" s="36">
        <f>X134/U134</f>
        <v>7155</v>
      </c>
      <c r="AG134" s="36">
        <f t="shared" si="9"/>
        <v>7155</v>
      </c>
      <c r="AH134" s="32">
        <v>45381</v>
      </c>
      <c r="AI134" s="32"/>
      <c r="AJ134" s="32"/>
      <c r="AK134" s="32">
        <v>45413</v>
      </c>
      <c r="AL134" s="32"/>
      <c r="AM134" s="40"/>
      <c r="AN134" s="35" t="s">
        <v>49</v>
      </c>
    </row>
    <row r="135" spans="1:40" ht="75" x14ac:dyDescent="0.25">
      <c r="A135" s="31" t="s">
        <v>951</v>
      </c>
      <c r="B135" s="40">
        <v>45273</v>
      </c>
      <c r="C135" s="35">
        <v>1416</v>
      </c>
      <c r="D135" s="33" t="s">
        <v>952</v>
      </c>
      <c r="E135" s="34" t="s">
        <v>953</v>
      </c>
      <c r="F135" s="32">
        <v>45300</v>
      </c>
      <c r="G135" s="30" t="s">
        <v>954</v>
      </c>
      <c r="H135" s="35" t="s">
        <v>329</v>
      </c>
      <c r="I135" s="35" t="s">
        <v>955</v>
      </c>
      <c r="J135" s="45">
        <v>206377759.94</v>
      </c>
      <c r="K135" s="36">
        <v>206377759.94</v>
      </c>
      <c r="L135" s="28">
        <f t="shared" si="11"/>
        <v>206377759.94</v>
      </c>
      <c r="M135" s="28">
        <f t="shared" si="10"/>
        <v>206377759.94</v>
      </c>
      <c r="N135" s="35" t="s">
        <v>697</v>
      </c>
      <c r="O135" s="35" t="s">
        <v>956</v>
      </c>
      <c r="P135" s="35" t="s">
        <v>699</v>
      </c>
      <c r="Q135" s="35" t="s">
        <v>242</v>
      </c>
      <c r="R135" s="38">
        <v>0</v>
      </c>
      <c r="S135" s="30">
        <v>100</v>
      </c>
      <c r="T135" s="30" t="s">
        <v>81</v>
      </c>
      <c r="U135" s="39">
        <v>1</v>
      </c>
      <c r="V135" s="28">
        <f>M135/X135</f>
        <v>52768.54</v>
      </c>
      <c r="W135" s="36">
        <f t="shared" si="8"/>
        <v>52768.54</v>
      </c>
      <c r="X135" s="36">
        <v>3911</v>
      </c>
      <c r="Y135" s="36">
        <v>1326</v>
      </c>
      <c r="Z135" s="36">
        <v>2585</v>
      </c>
      <c r="AA135" s="36">
        <v>0</v>
      </c>
      <c r="AB135" s="36"/>
      <c r="AC135" s="36">
        <v>182790222.56</v>
      </c>
      <c r="AD135" s="36"/>
      <c r="AE135" s="36">
        <f t="shared" si="12"/>
        <v>0</v>
      </c>
      <c r="AF135" s="36">
        <f>X135/U135</f>
        <v>3911</v>
      </c>
      <c r="AG135" s="36">
        <f t="shared" si="9"/>
        <v>3911</v>
      </c>
      <c r="AH135" s="32">
        <v>45366</v>
      </c>
      <c r="AI135" s="32">
        <v>45413</v>
      </c>
      <c r="AJ135" s="32"/>
      <c r="AK135" s="32">
        <v>45397</v>
      </c>
      <c r="AL135" s="32">
        <v>45458</v>
      </c>
      <c r="AM135" s="40"/>
      <c r="AN135" s="35" t="s">
        <v>49</v>
      </c>
    </row>
    <row r="136" spans="1:40" ht="69" customHeight="1" x14ac:dyDescent="0.25">
      <c r="A136" s="31" t="s">
        <v>957</v>
      </c>
      <c r="B136" s="40">
        <v>45273</v>
      </c>
      <c r="C136" s="35" t="s">
        <v>405</v>
      </c>
      <c r="D136" s="33"/>
      <c r="E136" s="34" t="s">
        <v>958</v>
      </c>
      <c r="F136" s="32">
        <v>45310</v>
      </c>
      <c r="G136" s="30" t="s">
        <v>959</v>
      </c>
      <c r="H136" s="35" t="s">
        <v>135</v>
      </c>
      <c r="I136" s="35" t="s">
        <v>960</v>
      </c>
      <c r="J136" s="45">
        <v>997835333.39999998</v>
      </c>
      <c r="K136" s="36">
        <v>997835333.39999998</v>
      </c>
      <c r="L136" s="28">
        <f t="shared" si="11"/>
        <v>997835333.39999998</v>
      </c>
      <c r="M136" s="28">
        <f t="shared" si="10"/>
        <v>997835333.39999998</v>
      </c>
      <c r="N136" s="35" t="s">
        <v>961</v>
      </c>
      <c r="O136" s="35" t="s">
        <v>962</v>
      </c>
      <c r="P136" s="35" t="s">
        <v>963</v>
      </c>
      <c r="Q136" s="35" t="s">
        <v>59</v>
      </c>
      <c r="R136" s="38">
        <v>0</v>
      </c>
      <c r="S136" s="30">
        <v>100</v>
      </c>
      <c r="T136" s="30" t="s">
        <v>359</v>
      </c>
      <c r="U136" s="39">
        <v>30</v>
      </c>
      <c r="V136" s="28">
        <f>M136/X136</f>
        <v>524.30999999999995</v>
      </c>
      <c r="W136" s="36">
        <f t="shared" si="8"/>
        <v>15729.3</v>
      </c>
      <c r="X136" s="36">
        <f>Y136+Z136+AA136</f>
        <v>1903140</v>
      </c>
      <c r="Y136" s="36">
        <v>1903140</v>
      </c>
      <c r="Z136" s="36">
        <v>0</v>
      </c>
      <c r="AA136" s="36">
        <v>0</v>
      </c>
      <c r="AB136" s="36"/>
      <c r="AC136" s="36">
        <f t="shared" ref="AC136:AC199" si="13">V136*AB136</f>
        <v>0</v>
      </c>
      <c r="AD136" s="36"/>
      <c r="AE136" s="36">
        <f t="shared" si="12"/>
        <v>0</v>
      </c>
      <c r="AF136" s="36">
        <f>X136/U136</f>
        <v>63438</v>
      </c>
      <c r="AG136" s="36">
        <f t="shared" si="9"/>
        <v>63438</v>
      </c>
      <c r="AH136" s="32">
        <v>45397</v>
      </c>
      <c r="AI136" s="32"/>
      <c r="AJ136" s="32"/>
      <c r="AK136" s="32">
        <v>45427</v>
      </c>
      <c r="AL136" s="32"/>
      <c r="AM136" s="40"/>
      <c r="AN136" s="35" t="s">
        <v>49</v>
      </c>
    </row>
    <row r="137" spans="1:40" ht="69.75" customHeight="1" x14ac:dyDescent="0.25">
      <c r="A137" s="31" t="s">
        <v>964</v>
      </c>
      <c r="B137" s="40">
        <v>45273</v>
      </c>
      <c r="C137" s="35" t="s">
        <v>405</v>
      </c>
      <c r="D137" s="33"/>
      <c r="E137" s="34" t="s">
        <v>965</v>
      </c>
      <c r="F137" s="32">
        <v>45309</v>
      </c>
      <c r="G137" s="30" t="s">
        <v>966</v>
      </c>
      <c r="H137" s="35" t="s">
        <v>135</v>
      </c>
      <c r="I137" s="35" t="s">
        <v>967</v>
      </c>
      <c r="J137" s="45">
        <v>433303291.19999999</v>
      </c>
      <c r="K137" s="36">
        <v>433303291.19999999</v>
      </c>
      <c r="L137" s="28">
        <f t="shared" si="11"/>
        <v>433303291.19999999</v>
      </c>
      <c r="M137" s="28">
        <f t="shared" si="10"/>
        <v>433303291.19999999</v>
      </c>
      <c r="N137" s="35" t="s">
        <v>968</v>
      </c>
      <c r="O137" s="35" t="s">
        <v>969</v>
      </c>
      <c r="P137" s="35" t="s">
        <v>970</v>
      </c>
      <c r="Q137" s="35" t="s">
        <v>59</v>
      </c>
      <c r="R137" s="38">
        <v>0</v>
      </c>
      <c r="S137" s="30">
        <v>100</v>
      </c>
      <c r="T137" s="30" t="s">
        <v>359</v>
      </c>
      <c r="U137" s="39">
        <v>30</v>
      </c>
      <c r="V137" s="28">
        <f>M137/X137</f>
        <v>524.31999999999994</v>
      </c>
      <c r="W137" s="36">
        <f t="shared" si="8"/>
        <v>15729.599999999999</v>
      </c>
      <c r="X137" s="36">
        <f t="shared" ref="X137:X200" si="14">Y137+Z137+AA137</f>
        <v>826410</v>
      </c>
      <c r="Y137" s="36">
        <v>826410</v>
      </c>
      <c r="Z137" s="36">
        <v>0</v>
      </c>
      <c r="AA137" s="36">
        <v>0</v>
      </c>
      <c r="AB137" s="36"/>
      <c r="AC137" s="36">
        <f t="shared" si="13"/>
        <v>0</v>
      </c>
      <c r="AD137" s="36"/>
      <c r="AE137" s="36">
        <f t="shared" si="12"/>
        <v>0</v>
      </c>
      <c r="AF137" s="36">
        <f>X137/U137</f>
        <v>27547</v>
      </c>
      <c r="AG137" s="36">
        <f t="shared" si="9"/>
        <v>27547</v>
      </c>
      <c r="AH137" s="32">
        <v>45397</v>
      </c>
      <c r="AI137" s="32"/>
      <c r="AJ137" s="32"/>
      <c r="AK137" s="32">
        <v>45427</v>
      </c>
      <c r="AL137" s="32"/>
      <c r="AM137" s="40"/>
      <c r="AN137" s="35" t="s">
        <v>49</v>
      </c>
    </row>
    <row r="138" spans="1:40" ht="117.75" customHeight="1" x14ac:dyDescent="0.25">
      <c r="A138" s="31" t="s">
        <v>971</v>
      </c>
      <c r="B138" s="40">
        <v>45273</v>
      </c>
      <c r="C138" s="35">
        <v>1416</v>
      </c>
      <c r="D138" s="33"/>
      <c r="E138" s="34" t="s">
        <v>972</v>
      </c>
      <c r="F138" s="32">
        <v>45310</v>
      </c>
      <c r="G138" s="30" t="s">
        <v>973</v>
      </c>
      <c r="H138" s="35" t="s">
        <v>974</v>
      </c>
      <c r="I138" s="35" t="s">
        <v>975</v>
      </c>
      <c r="J138" s="45">
        <v>1174571925</v>
      </c>
      <c r="K138" s="36">
        <v>1174571925</v>
      </c>
      <c r="L138" s="28">
        <f t="shared" si="11"/>
        <v>1174571925</v>
      </c>
      <c r="M138" s="28">
        <f t="shared" si="10"/>
        <v>1174571925</v>
      </c>
      <c r="N138" s="35" t="s">
        <v>976</v>
      </c>
      <c r="O138" s="35" t="s">
        <v>977</v>
      </c>
      <c r="P138" s="35" t="s">
        <v>978</v>
      </c>
      <c r="Q138" s="35" t="s">
        <v>91</v>
      </c>
      <c r="R138" s="38">
        <v>0</v>
      </c>
      <c r="S138" s="30">
        <v>100</v>
      </c>
      <c r="T138" s="30" t="s">
        <v>81</v>
      </c>
      <c r="U138" s="39">
        <v>5</v>
      </c>
      <c r="V138" s="28">
        <f>M138/X138</f>
        <v>18607.080000000002</v>
      </c>
      <c r="W138" s="36">
        <f t="shared" si="8"/>
        <v>93035.400000000009</v>
      </c>
      <c r="X138" s="36">
        <f t="shared" si="14"/>
        <v>63125</v>
      </c>
      <c r="Y138" s="36">
        <f>11310+8690</f>
        <v>20000</v>
      </c>
      <c r="Z138" s="36">
        <f>24390+18735</f>
        <v>43125</v>
      </c>
      <c r="AA138" s="36">
        <v>0</v>
      </c>
      <c r="AB138" s="36">
        <f>11310+24390</f>
        <v>35700</v>
      </c>
      <c r="AC138" s="36">
        <f t="shared" si="13"/>
        <v>664272756.00000012</v>
      </c>
      <c r="AD138" s="36">
        <f>8690+18735</f>
        <v>27425</v>
      </c>
      <c r="AE138" s="36">
        <f t="shared" si="12"/>
        <v>510299169.00000006</v>
      </c>
      <c r="AF138" s="36">
        <f>X138/U138</f>
        <v>12625</v>
      </c>
      <c r="AG138" s="36">
        <f t="shared" si="9"/>
        <v>12625</v>
      </c>
      <c r="AH138" s="32">
        <v>45443</v>
      </c>
      <c r="AI138" s="32">
        <v>45596</v>
      </c>
      <c r="AJ138" s="32"/>
      <c r="AK138" s="32">
        <v>45474</v>
      </c>
      <c r="AL138" s="32">
        <v>45627</v>
      </c>
      <c r="AM138" s="40"/>
      <c r="AN138" s="35" t="s">
        <v>49</v>
      </c>
    </row>
    <row r="139" spans="1:40" ht="94.5" x14ac:dyDescent="0.25">
      <c r="A139" s="31" t="s">
        <v>979</v>
      </c>
      <c r="B139" s="40">
        <v>45274</v>
      </c>
      <c r="C139" s="35">
        <v>545</v>
      </c>
      <c r="D139" s="33"/>
      <c r="E139" s="34" t="s">
        <v>980</v>
      </c>
      <c r="F139" s="32">
        <v>45313</v>
      </c>
      <c r="G139" s="30" t="s">
        <v>981</v>
      </c>
      <c r="H139" s="35" t="s">
        <v>292</v>
      </c>
      <c r="I139" s="35" t="s">
        <v>293</v>
      </c>
      <c r="J139" s="45">
        <v>675266099.20000005</v>
      </c>
      <c r="K139" s="36">
        <v>675266099.20000005</v>
      </c>
      <c r="L139" s="28">
        <f t="shared" si="11"/>
        <v>675266099.20000005</v>
      </c>
      <c r="M139" s="28">
        <f t="shared" si="10"/>
        <v>675266099.20000005</v>
      </c>
      <c r="N139" s="35" t="s">
        <v>294</v>
      </c>
      <c r="O139" s="35" t="s">
        <v>295</v>
      </c>
      <c r="P139" s="35" t="s">
        <v>296</v>
      </c>
      <c r="Q139" s="35" t="s">
        <v>140</v>
      </c>
      <c r="R139" s="38">
        <v>0</v>
      </c>
      <c r="S139" s="30">
        <v>100</v>
      </c>
      <c r="T139" s="30" t="s">
        <v>297</v>
      </c>
      <c r="U139" s="39">
        <v>140</v>
      </c>
      <c r="V139" s="28">
        <f>M139/X139</f>
        <v>10766.36</v>
      </c>
      <c r="W139" s="36">
        <f t="shared" si="8"/>
        <v>1507290.4000000001</v>
      </c>
      <c r="X139" s="36">
        <f t="shared" si="14"/>
        <v>62720</v>
      </c>
      <c r="Y139" s="36">
        <v>35000</v>
      </c>
      <c r="Z139" s="36">
        <v>27720</v>
      </c>
      <c r="AA139" s="36">
        <v>0</v>
      </c>
      <c r="AB139" s="36">
        <v>0</v>
      </c>
      <c r="AC139" s="36">
        <f t="shared" si="13"/>
        <v>0</v>
      </c>
      <c r="AD139" s="36">
        <v>0</v>
      </c>
      <c r="AE139" s="36">
        <f t="shared" si="12"/>
        <v>0</v>
      </c>
      <c r="AF139" s="36">
        <f>X139/U139</f>
        <v>448</v>
      </c>
      <c r="AG139" s="36">
        <f t="shared" si="9"/>
        <v>448</v>
      </c>
      <c r="AH139" s="32">
        <v>45444</v>
      </c>
      <c r="AI139" s="32">
        <v>45505</v>
      </c>
      <c r="AJ139" s="32"/>
      <c r="AK139" s="32">
        <v>45474</v>
      </c>
      <c r="AL139" s="32">
        <v>45536</v>
      </c>
      <c r="AM139" s="40"/>
      <c r="AN139" s="35" t="s">
        <v>49</v>
      </c>
    </row>
    <row r="140" spans="1:40" ht="66" customHeight="1" x14ac:dyDescent="0.25">
      <c r="A140" s="31" t="s">
        <v>982</v>
      </c>
      <c r="B140" s="40">
        <v>45274</v>
      </c>
      <c r="C140" s="35">
        <v>1416</v>
      </c>
      <c r="D140" s="33"/>
      <c r="E140" s="34" t="s">
        <v>983</v>
      </c>
      <c r="F140" s="32"/>
      <c r="G140" s="30"/>
      <c r="H140" s="35"/>
      <c r="I140" s="35" t="s">
        <v>984</v>
      </c>
      <c r="J140" s="45">
        <v>1379400</v>
      </c>
      <c r="K140" s="36">
        <v>0</v>
      </c>
      <c r="L140" s="28">
        <f t="shared" si="11"/>
        <v>0</v>
      </c>
      <c r="M140" s="28">
        <f t="shared" si="10"/>
        <v>0</v>
      </c>
      <c r="N140" s="35"/>
      <c r="O140" s="35"/>
      <c r="P140" s="35"/>
      <c r="Q140" s="35"/>
      <c r="R140" s="38"/>
      <c r="S140" s="30"/>
      <c r="T140" s="30"/>
      <c r="U140" s="39"/>
      <c r="V140" s="28" t="e">
        <f>M140/X140</f>
        <v>#DIV/0!</v>
      </c>
      <c r="W140" s="36" t="e">
        <f t="shared" si="8"/>
        <v>#DIV/0!</v>
      </c>
      <c r="X140" s="36">
        <f t="shared" si="14"/>
        <v>0</v>
      </c>
      <c r="Y140" s="36">
        <v>0</v>
      </c>
      <c r="Z140" s="36">
        <v>0</v>
      </c>
      <c r="AA140" s="36">
        <v>0</v>
      </c>
      <c r="AB140" s="36"/>
      <c r="AC140" s="36" t="e">
        <f t="shared" si="13"/>
        <v>#DIV/0!</v>
      </c>
      <c r="AD140" s="36"/>
      <c r="AE140" s="36" t="e">
        <f t="shared" si="12"/>
        <v>#DIV/0!</v>
      </c>
      <c r="AF140" s="36" t="e">
        <f>X140/U140</f>
        <v>#DIV/0!</v>
      </c>
      <c r="AG140" s="36" t="e">
        <f t="shared" si="9"/>
        <v>#DIV/0!</v>
      </c>
      <c r="AH140" s="32">
        <v>45352</v>
      </c>
      <c r="AI140" s="32"/>
      <c r="AJ140" s="32"/>
      <c r="AK140" s="32"/>
      <c r="AL140" s="32"/>
      <c r="AM140" s="40"/>
      <c r="AN140" s="35"/>
    </row>
    <row r="141" spans="1:40" ht="66" customHeight="1" x14ac:dyDescent="0.25">
      <c r="A141" s="31" t="s">
        <v>985</v>
      </c>
      <c r="B141" s="40">
        <v>45275</v>
      </c>
      <c r="C141" s="35" t="s">
        <v>405</v>
      </c>
      <c r="D141" s="33"/>
      <c r="E141" s="34" t="s">
        <v>986</v>
      </c>
      <c r="F141" s="32"/>
      <c r="G141" s="30"/>
      <c r="H141" s="35"/>
      <c r="I141" s="35" t="s">
        <v>776</v>
      </c>
      <c r="J141" s="45">
        <v>1526748762</v>
      </c>
      <c r="K141" s="36">
        <v>0</v>
      </c>
      <c r="L141" s="28">
        <f t="shared" si="11"/>
        <v>0</v>
      </c>
      <c r="M141" s="28">
        <f t="shared" si="10"/>
        <v>0</v>
      </c>
      <c r="N141" s="35"/>
      <c r="O141" s="35"/>
      <c r="P141" s="35"/>
      <c r="Q141" s="35"/>
      <c r="R141" s="38"/>
      <c r="S141" s="30"/>
      <c r="T141" s="30"/>
      <c r="U141" s="39"/>
      <c r="V141" s="28" t="e">
        <f>M141/X141</f>
        <v>#DIV/0!</v>
      </c>
      <c r="W141" s="36" t="e">
        <f t="shared" si="8"/>
        <v>#DIV/0!</v>
      </c>
      <c r="X141" s="36">
        <f t="shared" si="14"/>
        <v>0</v>
      </c>
      <c r="Y141" s="36">
        <v>0</v>
      </c>
      <c r="Z141" s="36">
        <v>0</v>
      </c>
      <c r="AA141" s="36">
        <v>0</v>
      </c>
      <c r="AB141" s="36"/>
      <c r="AC141" s="36" t="e">
        <f t="shared" si="13"/>
        <v>#DIV/0!</v>
      </c>
      <c r="AD141" s="36"/>
      <c r="AE141" s="36" t="e">
        <f t="shared" si="12"/>
        <v>#DIV/0!</v>
      </c>
      <c r="AF141" s="36" t="e">
        <f>X141/U141</f>
        <v>#DIV/0!</v>
      </c>
      <c r="AG141" s="36" t="e">
        <f t="shared" si="9"/>
        <v>#DIV/0!</v>
      </c>
      <c r="AH141" s="32">
        <v>45352</v>
      </c>
      <c r="AI141" s="32"/>
      <c r="AJ141" s="32"/>
      <c r="AK141" s="32"/>
      <c r="AL141" s="32"/>
      <c r="AM141" s="40"/>
      <c r="AN141" s="35"/>
    </row>
    <row r="142" spans="1:40" s="50" customFormat="1" ht="66" customHeight="1" x14ac:dyDescent="0.25">
      <c r="A142" s="31" t="s">
        <v>987</v>
      </c>
      <c r="B142" s="40">
        <v>45275</v>
      </c>
      <c r="C142" s="35" t="s">
        <v>405</v>
      </c>
      <c r="D142" s="33"/>
      <c r="E142" s="34" t="s">
        <v>988</v>
      </c>
      <c r="F142" s="32"/>
      <c r="G142" s="30"/>
      <c r="H142" s="35"/>
      <c r="I142" s="35" t="s">
        <v>776</v>
      </c>
      <c r="J142" s="45">
        <v>1140112096.2</v>
      </c>
      <c r="K142" s="36">
        <v>0</v>
      </c>
      <c r="L142" s="28">
        <f t="shared" si="11"/>
        <v>0</v>
      </c>
      <c r="M142" s="28">
        <f t="shared" si="10"/>
        <v>0</v>
      </c>
      <c r="N142" s="35"/>
      <c r="O142" s="35"/>
      <c r="P142" s="35"/>
      <c r="Q142" s="35"/>
      <c r="R142" s="38"/>
      <c r="S142" s="30"/>
      <c r="T142" s="30"/>
      <c r="U142" s="39"/>
      <c r="V142" s="28" t="e">
        <f>M142/X142</f>
        <v>#DIV/0!</v>
      </c>
      <c r="W142" s="36" t="e">
        <f t="shared" si="8"/>
        <v>#DIV/0!</v>
      </c>
      <c r="X142" s="36">
        <f t="shared" si="14"/>
        <v>0</v>
      </c>
      <c r="Y142" s="36">
        <v>0</v>
      </c>
      <c r="Z142" s="36">
        <v>0</v>
      </c>
      <c r="AA142" s="36">
        <v>0</v>
      </c>
      <c r="AB142" s="36"/>
      <c r="AC142" s="36" t="e">
        <f t="shared" si="13"/>
        <v>#DIV/0!</v>
      </c>
      <c r="AD142" s="36"/>
      <c r="AE142" s="36" t="e">
        <f t="shared" si="12"/>
        <v>#DIV/0!</v>
      </c>
      <c r="AF142" s="36" t="e">
        <f>X142/U142</f>
        <v>#DIV/0!</v>
      </c>
      <c r="AG142" s="36" t="e">
        <f t="shared" si="9"/>
        <v>#DIV/0!</v>
      </c>
      <c r="AH142" s="32">
        <v>45352</v>
      </c>
      <c r="AI142" s="32"/>
      <c r="AJ142" s="32"/>
      <c r="AK142" s="32"/>
      <c r="AL142" s="32"/>
      <c r="AM142" s="40"/>
      <c r="AN142" s="35"/>
    </row>
    <row r="143" spans="1:40" s="50" customFormat="1" ht="66" customHeight="1" x14ac:dyDescent="0.25">
      <c r="A143" s="31" t="s">
        <v>989</v>
      </c>
      <c r="B143" s="40">
        <v>45275</v>
      </c>
      <c r="C143" s="35">
        <v>1416</v>
      </c>
      <c r="D143" s="33"/>
      <c r="E143" s="34" t="s">
        <v>990</v>
      </c>
      <c r="F143" s="32"/>
      <c r="G143" s="30"/>
      <c r="H143" s="35"/>
      <c r="I143" s="35" t="s">
        <v>672</v>
      </c>
      <c r="J143" s="45">
        <v>421756960</v>
      </c>
      <c r="K143" s="36"/>
      <c r="L143" s="28"/>
      <c r="M143" s="28"/>
      <c r="N143" s="35"/>
      <c r="O143" s="35"/>
      <c r="P143" s="35"/>
      <c r="Q143" s="35"/>
      <c r="R143" s="38"/>
      <c r="S143" s="30"/>
      <c r="T143" s="30"/>
      <c r="U143" s="39"/>
      <c r="V143" s="28"/>
      <c r="W143" s="36"/>
      <c r="X143" s="36">
        <f t="shared" si="14"/>
        <v>0</v>
      </c>
      <c r="Y143" s="36"/>
      <c r="Z143" s="36"/>
      <c r="AA143" s="36"/>
      <c r="AB143" s="36"/>
      <c r="AC143" s="36">
        <f t="shared" si="13"/>
        <v>0</v>
      </c>
      <c r="AD143" s="36"/>
      <c r="AE143" s="36">
        <f t="shared" si="12"/>
        <v>0</v>
      </c>
      <c r="AF143" s="36"/>
      <c r="AG143" s="36"/>
      <c r="AH143" s="32">
        <v>45352</v>
      </c>
      <c r="AI143" s="32">
        <v>45504</v>
      </c>
      <c r="AJ143" s="32">
        <v>45717</v>
      </c>
      <c r="AK143" s="32"/>
      <c r="AL143" s="32"/>
      <c r="AM143" s="40"/>
      <c r="AN143" s="35"/>
    </row>
    <row r="144" spans="1:40" ht="66" customHeight="1" x14ac:dyDescent="0.25">
      <c r="A144" s="31" t="s">
        <v>991</v>
      </c>
      <c r="B144" s="40">
        <v>45275</v>
      </c>
      <c r="C144" s="35">
        <v>1416</v>
      </c>
      <c r="D144" s="33"/>
      <c r="E144" s="34" t="s">
        <v>992</v>
      </c>
      <c r="F144" s="32"/>
      <c r="G144" s="30"/>
      <c r="H144" s="35"/>
      <c r="I144" s="35" t="s">
        <v>993</v>
      </c>
      <c r="J144" s="45">
        <v>1696403023.9200001</v>
      </c>
      <c r="K144" s="36">
        <v>0</v>
      </c>
      <c r="L144" s="28">
        <f t="shared" si="11"/>
        <v>0</v>
      </c>
      <c r="M144" s="28">
        <f t="shared" si="10"/>
        <v>0</v>
      </c>
      <c r="N144" s="35"/>
      <c r="O144" s="35"/>
      <c r="P144" s="35"/>
      <c r="Q144" s="35"/>
      <c r="R144" s="38"/>
      <c r="S144" s="30"/>
      <c r="T144" s="30"/>
      <c r="U144" s="39"/>
      <c r="V144" s="28" t="e">
        <f>M144/X144</f>
        <v>#DIV/0!</v>
      </c>
      <c r="W144" s="36" t="e">
        <f t="shared" si="8"/>
        <v>#DIV/0!</v>
      </c>
      <c r="X144" s="36">
        <f t="shared" si="14"/>
        <v>0</v>
      </c>
      <c r="Y144" s="36">
        <v>0</v>
      </c>
      <c r="Z144" s="36">
        <v>0</v>
      </c>
      <c r="AA144" s="36">
        <v>0</v>
      </c>
      <c r="AB144" s="36"/>
      <c r="AC144" s="36" t="e">
        <f t="shared" si="13"/>
        <v>#DIV/0!</v>
      </c>
      <c r="AD144" s="36"/>
      <c r="AE144" s="36" t="e">
        <f t="shared" si="12"/>
        <v>#DIV/0!</v>
      </c>
      <c r="AF144" s="36" t="e">
        <f>X144/U144</f>
        <v>#DIV/0!</v>
      </c>
      <c r="AG144" s="36" t="e">
        <f t="shared" si="9"/>
        <v>#DIV/0!</v>
      </c>
      <c r="AH144" s="32">
        <v>45366</v>
      </c>
      <c r="AI144" s="32">
        <v>45412</v>
      </c>
      <c r="AJ144" s="32"/>
      <c r="AK144" s="32"/>
      <c r="AL144" s="32"/>
      <c r="AM144" s="40"/>
      <c r="AN144" s="35"/>
    </row>
    <row r="145" spans="1:40" ht="66" customHeight="1" x14ac:dyDescent="0.25">
      <c r="A145" s="31" t="s">
        <v>994</v>
      </c>
      <c r="B145" s="40">
        <v>45275</v>
      </c>
      <c r="C145" s="35">
        <v>1416</v>
      </c>
      <c r="D145" s="33"/>
      <c r="E145" s="34" t="s">
        <v>995</v>
      </c>
      <c r="F145" s="32"/>
      <c r="G145" s="30"/>
      <c r="H145" s="35"/>
      <c r="I145" s="35" t="s">
        <v>996</v>
      </c>
      <c r="J145" s="45">
        <v>63181752.479999997</v>
      </c>
      <c r="K145" s="36">
        <v>0</v>
      </c>
      <c r="L145" s="28">
        <f t="shared" si="11"/>
        <v>0</v>
      </c>
      <c r="M145" s="28">
        <f t="shared" si="10"/>
        <v>0</v>
      </c>
      <c r="N145" s="35"/>
      <c r="O145" s="35"/>
      <c r="P145" s="35"/>
      <c r="Q145" s="35"/>
      <c r="R145" s="38"/>
      <c r="S145" s="30"/>
      <c r="T145" s="30"/>
      <c r="U145" s="39"/>
      <c r="V145" s="28" t="e">
        <f>M145/X145</f>
        <v>#DIV/0!</v>
      </c>
      <c r="W145" s="36" t="e">
        <f t="shared" si="8"/>
        <v>#DIV/0!</v>
      </c>
      <c r="X145" s="36">
        <f t="shared" si="14"/>
        <v>0</v>
      </c>
      <c r="Y145" s="36">
        <v>0</v>
      </c>
      <c r="Z145" s="36">
        <v>0</v>
      </c>
      <c r="AA145" s="36">
        <v>0</v>
      </c>
      <c r="AB145" s="36"/>
      <c r="AC145" s="36" t="e">
        <f t="shared" si="13"/>
        <v>#DIV/0!</v>
      </c>
      <c r="AD145" s="36"/>
      <c r="AE145" s="36" t="e">
        <f t="shared" si="12"/>
        <v>#DIV/0!</v>
      </c>
      <c r="AF145" s="36" t="e">
        <f>X145/U145</f>
        <v>#DIV/0!</v>
      </c>
      <c r="AG145" s="36" t="e">
        <f t="shared" si="9"/>
        <v>#DIV/0!</v>
      </c>
      <c r="AH145" s="32">
        <v>45352</v>
      </c>
      <c r="AI145" s="32"/>
      <c r="AJ145" s="32"/>
      <c r="AK145" s="32"/>
      <c r="AL145" s="32"/>
      <c r="AM145" s="40"/>
      <c r="AN145" s="35"/>
    </row>
    <row r="146" spans="1:40" ht="66" customHeight="1" x14ac:dyDescent="0.25">
      <c r="A146" s="31" t="s">
        <v>997</v>
      </c>
      <c r="B146" s="40">
        <v>45275</v>
      </c>
      <c r="C146" s="35">
        <v>1416</v>
      </c>
      <c r="D146" s="33"/>
      <c r="E146" s="34" t="s">
        <v>998</v>
      </c>
      <c r="F146" s="32"/>
      <c r="G146" s="30"/>
      <c r="H146" s="35"/>
      <c r="I146" s="35" t="s">
        <v>999</v>
      </c>
      <c r="J146" s="45">
        <v>360340176</v>
      </c>
      <c r="K146" s="36">
        <v>0</v>
      </c>
      <c r="L146" s="28">
        <f t="shared" si="11"/>
        <v>0</v>
      </c>
      <c r="M146" s="28">
        <f t="shared" si="10"/>
        <v>0</v>
      </c>
      <c r="N146" s="35"/>
      <c r="O146" s="35"/>
      <c r="P146" s="35"/>
      <c r="Q146" s="35"/>
      <c r="R146" s="38"/>
      <c r="S146" s="30"/>
      <c r="T146" s="30"/>
      <c r="U146" s="39"/>
      <c r="V146" s="28" t="e">
        <f>M146/X146</f>
        <v>#DIV/0!</v>
      </c>
      <c r="W146" s="36" t="e">
        <f t="shared" si="8"/>
        <v>#DIV/0!</v>
      </c>
      <c r="X146" s="36">
        <f t="shared" si="14"/>
        <v>0</v>
      </c>
      <c r="Y146" s="36">
        <v>0</v>
      </c>
      <c r="Z146" s="36">
        <v>0</v>
      </c>
      <c r="AA146" s="36">
        <v>0</v>
      </c>
      <c r="AB146" s="36"/>
      <c r="AC146" s="36" t="e">
        <f t="shared" si="13"/>
        <v>#DIV/0!</v>
      </c>
      <c r="AD146" s="36"/>
      <c r="AE146" s="36" t="e">
        <f t="shared" si="12"/>
        <v>#DIV/0!</v>
      </c>
      <c r="AF146" s="36" t="e">
        <f>X146/U146</f>
        <v>#DIV/0!</v>
      </c>
      <c r="AG146" s="36" t="e">
        <f t="shared" si="9"/>
        <v>#DIV/0!</v>
      </c>
      <c r="AH146" s="32">
        <v>45352</v>
      </c>
      <c r="AI146" s="32"/>
      <c r="AJ146" s="32"/>
      <c r="AK146" s="32"/>
      <c r="AL146" s="32"/>
      <c r="AM146" s="40"/>
      <c r="AN146" s="35"/>
    </row>
    <row r="147" spans="1:40" ht="66" customHeight="1" x14ac:dyDescent="0.25">
      <c r="A147" s="31" t="s">
        <v>1000</v>
      </c>
      <c r="B147" s="40">
        <v>45278</v>
      </c>
      <c r="C147" s="35">
        <v>1416</v>
      </c>
      <c r="D147" s="33"/>
      <c r="E147" s="34" t="s">
        <v>1001</v>
      </c>
      <c r="F147" s="32"/>
      <c r="G147" s="30"/>
      <c r="H147" s="35"/>
      <c r="I147" s="35" t="s">
        <v>1002</v>
      </c>
      <c r="J147" s="45">
        <v>455563001.51999998</v>
      </c>
      <c r="K147" s="36">
        <v>0</v>
      </c>
      <c r="L147" s="28">
        <f t="shared" si="11"/>
        <v>0</v>
      </c>
      <c r="M147" s="28">
        <f t="shared" si="10"/>
        <v>0</v>
      </c>
      <c r="N147" s="35"/>
      <c r="O147" s="35"/>
      <c r="P147" s="35"/>
      <c r="Q147" s="35"/>
      <c r="R147" s="38"/>
      <c r="S147" s="30"/>
      <c r="T147" s="30"/>
      <c r="U147" s="39"/>
      <c r="V147" s="28" t="e">
        <f>M147/X147</f>
        <v>#DIV/0!</v>
      </c>
      <c r="W147" s="36" t="e">
        <f t="shared" si="8"/>
        <v>#DIV/0!</v>
      </c>
      <c r="X147" s="36">
        <f t="shared" si="14"/>
        <v>0</v>
      </c>
      <c r="Y147" s="36">
        <v>0</v>
      </c>
      <c r="Z147" s="36">
        <v>0</v>
      </c>
      <c r="AA147" s="36">
        <v>0</v>
      </c>
      <c r="AB147" s="36"/>
      <c r="AC147" s="36" t="e">
        <f t="shared" si="13"/>
        <v>#DIV/0!</v>
      </c>
      <c r="AD147" s="36"/>
      <c r="AE147" s="36" t="e">
        <f t="shared" si="12"/>
        <v>#DIV/0!</v>
      </c>
      <c r="AF147" s="36" t="e">
        <f>X147/U147</f>
        <v>#DIV/0!</v>
      </c>
      <c r="AG147" s="36" t="e">
        <f t="shared" si="9"/>
        <v>#DIV/0!</v>
      </c>
      <c r="AH147" s="32">
        <v>45352</v>
      </c>
      <c r="AI147" s="32"/>
      <c r="AJ147" s="32"/>
      <c r="AK147" s="32"/>
      <c r="AL147" s="32"/>
      <c r="AM147" s="40"/>
      <c r="AN147" s="35"/>
    </row>
    <row r="148" spans="1:40" ht="66" customHeight="1" x14ac:dyDescent="0.25">
      <c r="A148" s="31" t="s">
        <v>1003</v>
      </c>
      <c r="B148" s="40">
        <v>45278</v>
      </c>
      <c r="C148" s="35">
        <v>545</v>
      </c>
      <c r="D148" s="33"/>
      <c r="E148" s="34" t="s">
        <v>1004</v>
      </c>
      <c r="F148" s="32">
        <v>45307</v>
      </c>
      <c r="G148" s="30" t="s">
        <v>1005</v>
      </c>
      <c r="H148" s="35" t="s">
        <v>135</v>
      </c>
      <c r="I148" s="35" t="s">
        <v>1006</v>
      </c>
      <c r="J148" s="45">
        <v>3719931.6</v>
      </c>
      <c r="K148" s="45">
        <v>3719931.6</v>
      </c>
      <c r="L148" s="28">
        <f t="shared" si="11"/>
        <v>3719931.6</v>
      </c>
      <c r="M148" s="28">
        <f t="shared" si="10"/>
        <v>3719931.6</v>
      </c>
      <c r="N148" s="35" t="s">
        <v>1007</v>
      </c>
      <c r="O148" s="35" t="s">
        <v>1008</v>
      </c>
      <c r="P148" s="35" t="s">
        <v>1009</v>
      </c>
      <c r="Q148" s="35" t="s">
        <v>59</v>
      </c>
      <c r="R148" s="38">
        <v>0</v>
      </c>
      <c r="S148" s="30">
        <v>100</v>
      </c>
      <c r="T148" s="30" t="s">
        <v>359</v>
      </c>
      <c r="U148" s="39">
        <v>28</v>
      </c>
      <c r="V148" s="28">
        <f>M148/X148</f>
        <v>4428.49</v>
      </c>
      <c r="W148" s="36">
        <f t="shared" si="8"/>
        <v>123997.72</v>
      </c>
      <c r="X148" s="36">
        <f t="shared" si="14"/>
        <v>840</v>
      </c>
      <c r="Y148" s="36">
        <v>840</v>
      </c>
      <c r="Z148" s="36">
        <v>0</v>
      </c>
      <c r="AA148" s="36">
        <v>0</v>
      </c>
      <c r="AB148" s="36"/>
      <c r="AC148" s="36">
        <f t="shared" si="13"/>
        <v>0</v>
      </c>
      <c r="AD148" s="36"/>
      <c r="AE148" s="36">
        <f t="shared" si="12"/>
        <v>0</v>
      </c>
      <c r="AF148" s="36">
        <f>X148/U148</f>
        <v>30</v>
      </c>
      <c r="AG148" s="36">
        <f t="shared" si="9"/>
        <v>30</v>
      </c>
      <c r="AH148" s="32">
        <v>45337</v>
      </c>
      <c r="AI148" s="32"/>
      <c r="AJ148" s="32"/>
      <c r="AK148" s="32">
        <v>45366</v>
      </c>
      <c r="AL148" s="32"/>
      <c r="AM148" s="40"/>
      <c r="AN148" s="35" t="s">
        <v>49</v>
      </c>
    </row>
    <row r="149" spans="1:40" ht="66" customHeight="1" x14ac:dyDescent="0.25">
      <c r="A149" s="31" t="s">
        <v>1010</v>
      </c>
      <c r="B149" s="40">
        <v>45280</v>
      </c>
      <c r="C149" s="35">
        <v>1416</v>
      </c>
      <c r="D149" s="33"/>
      <c r="E149" s="34" t="s">
        <v>1011</v>
      </c>
      <c r="F149" s="32"/>
      <c r="G149" s="30"/>
      <c r="H149" s="35"/>
      <c r="I149" s="35" t="s">
        <v>1012</v>
      </c>
      <c r="J149" s="45">
        <v>466054680</v>
      </c>
      <c r="K149" s="36">
        <v>0</v>
      </c>
      <c r="L149" s="28">
        <f t="shared" si="11"/>
        <v>0</v>
      </c>
      <c r="M149" s="28">
        <f t="shared" si="10"/>
        <v>0</v>
      </c>
      <c r="N149" s="35"/>
      <c r="O149" s="35"/>
      <c r="P149" s="35"/>
      <c r="Q149" s="35"/>
      <c r="R149" s="38"/>
      <c r="S149" s="30"/>
      <c r="T149" s="30"/>
      <c r="U149" s="39"/>
      <c r="V149" s="28" t="e">
        <f>M149/X149</f>
        <v>#DIV/0!</v>
      </c>
      <c r="W149" s="36" t="e">
        <f t="shared" si="8"/>
        <v>#DIV/0!</v>
      </c>
      <c r="X149" s="36">
        <f t="shared" si="14"/>
        <v>0</v>
      </c>
      <c r="Y149" s="36">
        <v>0</v>
      </c>
      <c r="Z149" s="36">
        <v>0</v>
      </c>
      <c r="AA149" s="36">
        <v>0</v>
      </c>
      <c r="AB149" s="36"/>
      <c r="AC149" s="36" t="e">
        <f t="shared" si="13"/>
        <v>#DIV/0!</v>
      </c>
      <c r="AD149" s="36"/>
      <c r="AE149" s="36" t="e">
        <f t="shared" si="12"/>
        <v>#DIV/0!</v>
      </c>
      <c r="AF149" s="36" t="e">
        <f>X149/U149</f>
        <v>#DIV/0!</v>
      </c>
      <c r="AG149" s="36" t="e">
        <f t="shared" si="9"/>
        <v>#DIV/0!</v>
      </c>
      <c r="AH149" s="32">
        <v>45383</v>
      </c>
      <c r="AI149" s="32"/>
      <c r="AJ149" s="32"/>
      <c r="AK149" s="32"/>
      <c r="AL149" s="32"/>
      <c r="AM149" s="40"/>
      <c r="AN149" s="35"/>
    </row>
    <row r="150" spans="1:40" ht="66" customHeight="1" x14ac:dyDescent="0.25">
      <c r="A150" s="31" t="s">
        <v>1013</v>
      </c>
      <c r="B150" s="40">
        <v>45280</v>
      </c>
      <c r="C150" s="35">
        <v>1416</v>
      </c>
      <c r="D150" s="33"/>
      <c r="E150" s="34" t="s">
        <v>1014</v>
      </c>
      <c r="F150" s="32"/>
      <c r="G150" s="30"/>
      <c r="H150" s="35"/>
      <c r="I150" s="35" t="s">
        <v>1015</v>
      </c>
      <c r="J150" s="45">
        <v>380020516</v>
      </c>
      <c r="K150" s="36">
        <v>0</v>
      </c>
      <c r="L150" s="28">
        <f t="shared" si="11"/>
        <v>0</v>
      </c>
      <c r="M150" s="28">
        <f t="shared" si="10"/>
        <v>0</v>
      </c>
      <c r="N150" s="35"/>
      <c r="O150" s="35"/>
      <c r="P150" s="35"/>
      <c r="Q150" s="35"/>
      <c r="R150" s="38"/>
      <c r="S150" s="30"/>
      <c r="T150" s="30"/>
      <c r="U150" s="39"/>
      <c r="V150" s="28" t="e">
        <f>M150/X150</f>
        <v>#DIV/0!</v>
      </c>
      <c r="W150" s="36" t="e">
        <f t="shared" si="8"/>
        <v>#DIV/0!</v>
      </c>
      <c r="X150" s="36">
        <f t="shared" si="14"/>
        <v>0</v>
      </c>
      <c r="Y150" s="36">
        <v>0</v>
      </c>
      <c r="Z150" s="36">
        <v>0</v>
      </c>
      <c r="AA150" s="36">
        <v>0</v>
      </c>
      <c r="AB150" s="36"/>
      <c r="AC150" s="36" t="e">
        <f t="shared" si="13"/>
        <v>#DIV/0!</v>
      </c>
      <c r="AD150" s="36"/>
      <c r="AE150" s="36" t="e">
        <f t="shared" si="12"/>
        <v>#DIV/0!</v>
      </c>
      <c r="AF150" s="36" t="e">
        <f>X150/U150</f>
        <v>#DIV/0!</v>
      </c>
      <c r="AG150" s="36" t="e">
        <f t="shared" si="9"/>
        <v>#DIV/0!</v>
      </c>
      <c r="AH150" s="32">
        <v>45352</v>
      </c>
      <c r="AI150" s="32"/>
      <c r="AJ150" s="32"/>
      <c r="AK150" s="32"/>
      <c r="AL150" s="32"/>
      <c r="AM150" s="40"/>
      <c r="AN150" s="35"/>
    </row>
    <row r="151" spans="1:40" ht="66" customHeight="1" x14ac:dyDescent="0.25">
      <c r="A151" s="31" t="s">
        <v>1016</v>
      </c>
      <c r="B151" s="40">
        <v>45280</v>
      </c>
      <c r="C151" s="35">
        <v>1416</v>
      </c>
      <c r="D151" s="33"/>
      <c r="E151" s="34" t="s">
        <v>1017</v>
      </c>
      <c r="F151" s="32"/>
      <c r="G151" s="30"/>
      <c r="H151" s="35"/>
      <c r="I151" s="35" t="s">
        <v>1018</v>
      </c>
      <c r="J151" s="45">
        <v>379881680.63999999</v>
      </c>
      <c r="K151" s="36">
        <v>0</v>
      </c>
      <c r="L151" s="28">
        <f t="shared" si="11"/>
        <v>0</v>
      </c>
      <c r="M151" s="28">
        <f t="shared" si="10"/>
        <v>0</v>
      </c>
      <c r="N151" s="35"/>
      <c r="O151" s="35"/>
      <c r="P151" s="35"/>
      <c r="Q151" s="35"/>
      <c r="R151" s="38"/>
      <c r="S151" s="30"/>
      <c r="T151" s="30"/>
      <c r="U151" s="39"/>
      <c r="V151" s="28" t="e">
        <f>M151/X151</f>
        <v>#DIV/0!</v>
      </c>
      <c r="W151" s="36" t="e">
        <f t="shared" si="8"/>
        <v>#DIV/0!</v>
      </c>
      <c r="X151" s="36">
        <f t="shared" si="14"/>
        <v>0</v>
      </c>
      <c r="Y151" s="36">
        <v>0</v>
      </c>
      <c r="Z151" s="36">
        <v>0</v>
      </c>
      <c r="AA151" s="36">
        <v>0</v>
      </c>
      <c r="AB151" s="36"/>
      <c r="AC151" s="36" t="e">
        <f t="shared" si="13"/>
        <v>#DIV/0!</v>
      </c>
      <c r="AD151" s="36"/>
      <c r="AE151" s="36" t="e">
        <f t="shared" si="12"/>
        <v>#DIV/0!</v>
      </c>
      <c r="AF151" s="36" t="e">
        <f>X151/U151</f>
        <v>#DIV/0!</v>
      </c>
      <c r="AG151" s="36" t="e">
        <f t="shared" si="9"/>
        <v>#DIV/0!</v>
      </c>
      <c r="AH151" s="32">
        <v>45352</v>
      </c>
      <c r="AI151" s="32"/>
      <c r="AJ151" s="32"/>
      <c r="AK151" s="32"/>
      <c r="AL151" s="32"/>
      <c r="AM151" s="40"/>
      <c r="AN151" s="35"/>
    </row>
    <row r="152" spans="1:40" ht="66" customHeight="1" x14ac:dyDescent="0.25">
      <c r="A152" s="31" t="s">
        <v>1019</v>
      </c>
      <c r="B152" s="40">
        <v>45280</v>
      </c>
      <c r="C152" s="35">
        <v>1416</v>
      </c>
      <c r="D152" s="33"/>
      <c r="E152" s="34" t="s">
        <v>1020</v>
      </c>
      <c r="F152" s="32"/>
      <c r="G152" s="30"/>
      <c r="H152" s="35"/>
      <c r="I152" s="35" t="s">
        <v>1021</v>
      </c>
      <c r="J152" s="45">
        <v>712501307.10000002</v>
      </c>
      <c r="K152" s="36">
        <v>0</v>
      </c>
      <c r="L152" s="28">
        <f t="shared" si="11"/>
        <v>0</v>
      </c>
      <c r="M152" s="28">
        <f t="shared" si="10"/>
        <v>0</v>
      </c>
      <c r="N152" s="35"/>
      <c r="O152" s="35"/>
      <c r="P152" s="35"/>
      <c r="Q152" s="35"/>
      <c r="R152" s="38"/>
      <c r="S152" s="30"/>
      <c r="T152" s="30"/>
      <c r="U152" s="39"/>
      <c r="V152" s="28" t="e">
        <f>M152/X152</f>
        <v>#DIV/0!</v>
      </c>
      <c r="W152" s="36" t="e">
        <f t="shared" si="8"/>
        <v>#DIV/0!</v>
      </c>
      <c r="X152" s="36">
        <f t="shared" si="14"/>
        <v>0</v>
      </c>
      <c r="Y152" s="36">
        <v>0</v>
      </c>
      <c r="Z152" s="36">
        <v>0</v>
      </c>
      <c r="AA152" s="36">
        <v>0</v>
      </c>
      <c r="AB152" s="36"/>
      <c r="AC152" s="36" t="e">
        <f t="shared" si="13"/>
        <v>#DIV/0!</v>
      </c>
      <c r="AD152" s="36"/>
      <c r="AE152" s="36" t="e">
        <f t="shared" si="12"/>
        <v>#DIV/0!</v>
      </c>
      <c r="AF152" s="36" t="e">
        <f>X152/U152</f>
        <v>#DIV/0!</v>
      </c>
      <c r="AG152" s="36" t="e">
        <f t="shared" si="9"/>
        <v>#DIV/0!</v>
      </c>
      <c r="AH152" s="32">
        <v>45352</v>
      </c>
      <c r="AI152" s="32">
        <v>45444</v>
      </c>
      <c r="AJ152" s="32"/>
      <c r="AK152" s="32"/>
      <c r="AL152" s="32"/>
      <c r="AM152" s="40"/>
      <c r="AN152" s="35"/>
    </row>
    <row r="153" spans="1:40" ht="66" customHeight="1" x14ac:dyDescent="0.25">
      <c r="A153" s="31" t="s">
        <v>1022</v>
      </c>
      <c r="B153" s="40">
        <v>45280</v>
      </c>
      <c r="C153" s="35">
        <v>1416</v>
      </c>
      <c r="D153" s="33" t="s">
        <v>1023</v>
      </c>
      <c r="E153" s="34" t="s">
        <v>1024</v>
      </c>
      <c r="F153" s="32">
        <v>45307</v>
      </c>
      <c r="G153" s="30" t="s">
        <v>1025</v>
      </c>
      <c r="H153" s="35" t="s">
        <v>1026</v>
      </c>
      <c r="I153" s="35" t="s">
        <v>1027</v>
      </c>
      <c r="J153" s="45">
        <v>27891956.399999999</v>
      </c>
      <c r="K153" s="36">
        <v>27752247.600000001</v>
      </c>
      <c r="L153" s="28">
        <f t="shared" si="11"/>
        <v>27752247.600000001</v>
      </c>
      <c r="M153" s="28">
        <f t="shared" si="10"/>
        <v>27752247.600000001</v>
      </c>
      <c r="N153" s="35" t="s">
        <v>1028</v>
      </c>
      <c r="O153" s="35" t="s">
        <v>1029</v>
      </c>
      <c r="P153" s="35" t="s">
        <v>1030</v>
      </c>
      <c r="Q153" s="35" t="s">
        <v>80</v>
      </c>
      <c r="R153" s="38">
        <v>100</v>
      </c>
      <c r="S153" s="30">
        <v>0</v>
      </c>
      <c r="T153" s="30" t="s">
        <v>359</v>
      </c>
      <c r="U153" s="39">
        <v>20</v>
      </c>
      <c r="V153" s="28">
        <f>M153/X153</f>
        <v>429.07000000000005</v>
      </c>
      <c r="W153" s="36">
        <f t="shared" si="8"/>
        <v>8581.4000000000015</v>
      </c>
      <c r="X153" s="36">
        <f t="shared" si="14"/>
        <v>64680</v>
      </c>
      <c r="Y153" s="36">
        <v>64680</v>
      </c>
      <c r="Z153" s="36">
        <v>0</v>
      </c>
      <c r="AA153" s="36">
        <v>0</v>
      </c>
      <c r="AB153" s="36"/>
      <c r="AC153" s="36">
        <f t="shared" si="13"/>
        <v>0</v>
      </c>
      <c r="AD153" s="36"/>
      <c r="AE153" s="36">
        <f t="shared" si="12"/>
        <v>0</v>
      </c>
      <c r="AF153" s="36">
        <f>X153/U153</f>
        <v>3234</v>
      </c>
      <c r="AG153" s="36">
        <f t="shared" si="9"/>
        <v>3234</v>
      </c>
      <c r="AH153" s="32">
        <v>45352</v>
      </c>
      <c r="AI153" s="32"/>
      <c r="AJ153" s="32"/>
      <c r="AK153" s="32">
        <v>45383</v>
      </c>
      <c r="AL153" s="32"/>
      <c r="AM153" s="40"/>
      <c r="AN153" s="35" t="s">
        <v>49</v>
      </c>
    </row>
    <row r="154" spans="1:40" ht="66" customHeight="1" x14ac:dyDescent="0.25">
      <c r="A154" s="31" t="s">
        <v>1031</v>
      </c>
      <c r="B154" s="40">
        <v>45280</v>
      </c>
      <c r="C154" s="35">
        <v>1416</v>
      </c>
      <c r="D154" s="33"/>
      <c r="E154" s="34" t="s">
        <v>1032</v>
      </c>
      <c r="F154" s="32"/>
      <c r="G154" s="30"/>
      <c r="H154" s="35"/>
      <c r="I154" s="35" t="s">
        <v>1033</v>
      </c>
      <c r="J154" s="45">
        <v>371696160</v>
      </c>
      <c r="K154" s="36">
        <v>0</v>
      </c>
      <c r="L154" s="28">
        <f t="shared" si="11"/>
        <v>0</v>
      </c>
      <c r="M154" s="28">
        <f t="shared" si="10"/>
        <v>0</v>
      </c>
      <c r="N154" s="35"/>
      <c r="O154" s="35"/>
      <c r="P154" s="35"/>
      <c r="Q154" s="35"/>
      <c r="R154" s="38"/>
      <c r="S154" s="30"/>
      <c r="T154" s="30"/>
      <c r="U154" s="39"/>
      <c r="V154" s="28" t="e">
        <f>M154/X154</f>
        <v>#DIV/0!</v>
      </c>
      <c r="W154" s="36" t="e">
        <f t="shared" si="8"/>
        <v>#DIV/0!</v>
      </c>
      <c r="X154" s="36">
        <f t="shared" si="14"/>
        <v>0</v>
      </c>
      <c r="Y154" s="36">
        <v>0</v>
      </c>
      <c r="Z154" s="36">
        <v>0</v>
      </c>
      <c r="AA154" s="36">
        <v>0</v>
      </c>
      <c r="AB154" s="36"/>
      <c r="AC154" s="36" t="e">
        <f t="shared" si="13"/>
        <v>#DIV/0!</v>
      </c>
      <c r="AD154" s="36"/>
      <c r="AE154" s="36" t="e">
        <f t="shared" si="12"/>
        <v>#DIV/0!</v>
      </c>
      <c r="AF154" s="36" t="e">
        <f>X154/U154</f>
        <v>#DIV/0!</v>
      </c>
      <c r="AG154" s="36" t="e">
        <f t="shared" si="9"/>
        <v>#DIV/0!</v>
      </c>
      <c r="AH154" s="32">
        <v>45381</v>
      </c>
      <c r="AI154" s="32"/>
      <c r="AJ154" s="32"/>
      <c r="AK154" s="32"/>
      <c r="AL154" s="32"/>
      <c r="AM154" s="40"/>
      <c r="AN154" s="35"/>
    </row>
    <row r="155" spans="1:40" ht="66" customHeight="1" x14ac:dyDescent="0.25">
      <c r="A155" s="31" t="s">
        <v>1034</v>
      </c>
      <c r="B155" s="40">
        <v>45280</v>
      </c>
      <c r="C155" s="35">
        <v>1416</v>
      </c>
      <c r="D155" s="33" t="s">
        <v>1035</v>
      </c>
      <c r="E155" s="34" t="s">
        <v>1036</v>
      </c>
      <c r="F155" s="32">
        <v>45303</v>
      </c>
      <c r="G155" s="30" t="s">
        <v>1037</v>
      </c>
      <c r="H155" s="35" t="s">
        <v>207</v>
      </c>
      <c r="I155" s="35" t="s">
        <v>1038</v>
      </c>
      <c r="J155" s="45">
        <v>1135795.5</v>
      </c>
      <c r="K155" s="36">
        <v>1135795.5</v>
      </c>
      <c r="L155" s="28">
        <f t="shared" si="11"/>
        <v>1135795.5</v>
      </c>
      <c r="M155" s="28">
        <f t="shared" si="10"/>
        <v>1135795.5</v>
      </c>
      <c r="N155" s="35" t="s">
        <v>1039</v>
      </c>
      <c r="O155" s="35" t="s">
        <v>1040</v>
      </c>
      <c r="P155" s="35" t="s">
        <v>1041</v>
      </c>
      <c r="Q155" s="35" t="s">
        <v>80</v>
      </c>
      <c r="R155" s="38">
        <v>100</v>
      </c>
      <c r="S155" s="30">
        <v>0</v>
      </c>
      <c r="T155" s="30" t="s">
        <v>359</v>
      </c>
      <c r="U155" s="39">
        <v>21</v>
      </c>
      <c r="V155" s="28">
        <f>M155/X155</f>
        <v>1802.85</v>
      </c>
      <c r="W155" s="36">
        <f t="shared" si="8"/>
        <v>37859.85</v>
      </c>
      <c r="X155" s="36">
        <f t="shared" si="14"/>
        <v>630</v>
      </c>
      <c r="Y155" s="36">
        <v>630</v>
      </c>
      <c r="Z155" s="36">
        <v>0</v>
      </c>
      <c r="AA155" s="36">
        <v>0</v>
      </c>
      <c r="AB155" s="36"/>
      <c r="AC155" s="36">
        <f t="shared" si="13"/>
        <v>0</v>
      </c>
      <c r="AD155" s="36"/>
      <c r="AE155" s="36">
        <f t="shared" si="12"/>
        <v>0</v>
      </c>
      <c r="AF155" s="36">
        <f>X155/U155</f>
        <v>30</v>
      </c>
      <c r="AG155" s="36">
        <f t="shared" si="9"/>
        <v>30</v>
      </c>
      <c r="AH155" s="32">
        <v>45352</v>
      </c>
      <c r="AI155" s="32"/>
      <c r="AJ155" s="32"/>
      <c r="AK155" s="32">
        <v>45383</v>
      </c>
      <c r="AL155" s="32"/>
      <c r="AM155" s="40"/>
      <c r="AN155" s="35" t="s">
        <v>49</v>
      </c>
    </row>
    <row r="156" spans="1:40" ht="66" customHeight="1" x14ac:dyDescent="0.25">
      <c r="A156" s="31" t="s">
        <v>1042</v>
      </c>
      <c r="B156" s="40">
        <v>45280</v>
      </c>
      <c r="C156" s="35">
        <v>1416</v>
      </c>
      <c r="D156" s="33"/>
      <c r="E156" s="34" t="s">
        <v>1043</v>
      </c>
      <c r="F156" s="32"/>
      <c r="G156" s="30"/>
      <c r="H156" s="35"/>
      <c r="I156" s="35" t="s">
        <v>1044</v>
      </c>
      <c r="J156" s="45">
        <v>20722240</v>
      </c>
      <c r="K156" s="36">
        <v>0</v>
      </c>
      <c r="L156" s="28">
        <f t="shared" si="11"/>
        <v>0</v>
      </c>
      <c r="M156" s="28">
        <f t="shared" si="10"/>
        <v>0</v>
      </c>
      <c r="N156" s="35"/>
      <c r="O156" s="35"/>
      <c r="P156" s="35"/>
      <c r="Q156" s="35"/>
      <c r="R156" s="38"/>
      <c r="S156" s="30"/>
      <c r="T156" s="30"/>
      <c r="U156" s="39"/>
      <c r="V156" s="28" t="e">
        <f>M156/X156</f>
        <v>#DIV/0!</v>
      </c>
      <c r="W156" s="36" t="e">
        <f t="shared" si="8"/>
        <v>#DIV/0!</v>
      </c>
      <c r="X156" s="36">
        <f t="shared" si="14"/>
        <v>0</v>
      </c>
      <c r="Y156" s="36">
        <v>0</v>
      </c>
      <c r="Z156" s="36">
        <v>0</v>
      </c>
      <c r="AA156" s="36">
        <v>0</v>
      </c>
      <c r="AB156" s="36"/>
      <c r="AC156" s="36" t="e">
        <f t="shared" si="13"/>
        <v>#DIV/0!</v>
      </c>
      <c r="AD156" s="36"/>
      <c r="AE156" s="36" t="e">
        <f t="shared" si="12"/>
        <v>#DIV/0!</v>
      </c>
      <c r="AF156" s="36" t="e">
        <f>X156/U156</f>
        <v>#DIV/0!</v>
      </c>
      <c r="AG156" s="36" t="e">
        <f t="shared" si="9"/>
        <v>#DIV/0!</v>
      </c>
      <c r="AH156" s="32">
        <v>45381</v>
      </c>
      <c r="AI156" s="32"/>
      <c r="AJ156" s="32"/>
      <c r="AK156" s="32"/>
      <c r="AL156" s="32"/>
      <c r="AM156" s="40"/>
      <c r="AN156" s="35"/>
    </row>
    <row r="157" spans="1:40" ht="66" customHeight="1" x14ac:dyDescent="0.25">
      <c r="A157" s="31" t="s">
        <v>1045</v>
      </c>
      <c r="B157" s="40">
        <v>45280</v>
      </c>
      <c r="C157" s="35">
        <v>1416</v>
      </c>
      <c r="D157" s="33"/>
      <c r="E157" s="34" t="s">
        <v>1046</v>
      </c>
      <c r="F157" s="32"/>
      <c r="G157" s="30"/>
      <c r="H157" s="35"/>
      <c r="I157" s="35" t="s">
        <v>636</v>
      </c>
      <c r="J157" s="45">
        <v>1441732800</v>
      </c>
      <c r="K157" s="36">
        <v>0</v>
      </c>
      <c r="L157" s="28">
        <f t="shared" si="11"/>
        <v>0</v>
      </c>
      <c r="M157" s="28">
        <f t="shared" si="10"/>
        <v>0</v>
      </c>
      <c r="N157" s="35"/>
      <c r="O157" s="35"/>
      <c r="P157" s="35"/>
      <c r="Q157" s="35"/>
      <c r="R157" s="38"/>
      <c r="S157" s="30"/>
      <c r="T157" s="30"/>
      <c r="U157" s="39"/>
      <c r="V157" s="28" t="e">
        <f>M157/X157</f>
        <v>#DIV/0!</v>
      </c>
      <c r="W157" s="36" t="e">
        <f t="shared" si="8"/>
        <v>#DIV/0!</v>
      </c>
      <c r="X157" s="36">
        <f t="shared" si="14"/>
        <v>0</v>
      </c>
      <c r="Y157" s="36">
        <v>0</v>
      </c>
      <c r="Z157" s="36">
        <v>0</v>
      </c>
      <c r="AA157" s="36">
        <v>0</v>
      </c>
      <c r="AB157" s="36"/>
      <c r="AC157" s="36" t="e">
        <f t="shared" si="13"/>
        <v>#DIV/0!</v>
      </c>
      <c r="AD157" s="36"/>
      <c r="AE157" s="36" t="e">
        <f t="shared" si="12"/>
        <v>#DIV/0!</v>
      </c>
      <c r="AF157" s="36" t="e">
        <f>X157/U157</f>
        <v>#DIV/0!</v>
      </c>
      <c r="AG157" s="36" t="e">
        <f t="shared" si="9"/>
        <v>#DIV/0!</v>
      </c>
      <c r="AH157" s="32">
        <v>45352</v>
      </c>
      <c r="AI157" s="32">
        <v>45565</v>
      </c>
      <c r="AJ157" s="32" t="s">
        <v>1047</v>
      </c>
      <c r="AK157" s="32"/>
      <c r="AL157" s="32"/>
      <c r="AM157" s="40"/>
      <c r="AN157" s="35"/>
    </row>
    <row r="158" spans="1:40" ht="66" customHeight="1" x14ac:dyDescent="0.25">
      <c r="A158" s="31" t="s">
        <v>1048</v>
      </c>
      <c r="B158" s="40">
        <v>45280</v>
      </c>
      <c r="C158" s="35">
        <v>1416</v>
      </c>
      <c r="D158" s="33"/>
      <c r="E158" s="34" t="s">
        <v>1049</v>
      </c>
      <c r="F158" s="32"/>
      <c r="G158" s="30"/>
      <c r="H158" s="35"/>
      <c r="I158" s="35" t="s">
        <v>1050</v>
      </c>
      <c r="J158" s="45">
        <v>239282920</v>
      </c>
      <c r="K158" s="36">
        <v>0</v>
      </c>
      <c r="L158" s="28">
        <f t="shared" si="11"/>
        <v>0</v>
      </c>
      <c r="M158" s="28">
        <f t="shared" si="10"/>
        <v>0</v>
      </c>
      <c r="N158" s="35"/>
      <c r="O158" s="35"/>
      <c r="P158" s="35"/>
      <c r="Q158" s="35"/>
      <c r="R158" s="38"/>
      <c r="S158" s="30"/>
      <c r="T158" s="30"/>
      <c r="U158" s="39"/>
      <c r="V158" s="28" t="e">
        <f>M158/X158</f>
        <v>#DIV/0!</v>
      </c>
      <c r="W158" s="36" t="e">
        <f t="shared" si="8"/>
        <v>#DIV/0!</v>
      </c>
      <c r="X158" s="36">
        <f t="shared" si="14"/>
        <v>0</v>
      </c>
      <c r="Y158" s="36">
        <v>0</v>
      </c>
      <c r="Z158" s="36">
        <v>0</v>
      </c>
      <c r="AA158" s="36">
        <v>0</v>
      </c>
      <c r="AB158" s="36"/>
      <c r="AC158" s="36" t="e">
        <f t="shared" si="13"/>
        <v>#DIV/0!</v>
      </c>
      <c r="AD158" s="36"/>
      <c r="AE158" s="36" t="e">
        <f t="shared" si="12"/>
        <v>#DIV/0!</v>
      </c>
      <c r="AF158" s="36" t="e">
        <f>X158/U158</f>
        <v>#DIV/0!</v>
      </c>
      <c r="AG158" s="36" t="e">
        <f t="shared" si="9"/>
        <v>#DIV/0!</v>
      </c>
      <c r="AH158" s="32">
        <v>45382</v>
      </c>
      <c r="AI158" s="32">
        <v>45483</v>
      </c>
      <c r="AJ158" s="32"/>
      <c r="AK158" s="32"/>
      <c r="AL158" s="32"/>
      <c r="AM158" s="40"/>
      <c r="AN158" s="35"/>
    </row>
    <row r="159" spans="1:40" ht="58.5" customHeight="1" x14ac:dyDescent="0.25">
      <c r="A159" s="31" t="s">
        <v>1051</v>
      </c>
      <c r="B159" s="40">
        <v>45280</v>
      </c>
      <c r="C159" s="35">
        <v>545</v>
      </c>
      <c r="D159" s="33"/>
      <c r="E159" s="34" t="s">
        <v>1052</v>
      </c>
      <c r="F159" s="32">
        <v>45313</v>
      </c>
      <c r="G159" s="30" t="s">
        <v>1053</v>
      </c>
      <c r="H159" s="35" t="s">
        <v>247</v>
      </c>
      <c r="I159" s="35" t="s">
        <v>1054</v>
      </c>
      <c r="J159" s="45">
        <v>293433282.44999999</v>
      </c>
      <c r="K159" s="36">
        <v>293433282.44999999</v>
      </c>
      <c r="L159" s="28">
        <f t="shared" si="11"/>
        <v>293433282.44999999</v>
      </c>
      <c r="M159" s="28">
        <f t="shared" si="10"/>
        <v>293433282.44999999</v>
      </c>
      <c r="N159" s="35" t="s">
        <v>713</v>
      </c>
      <c r="O159" s="35" t="s">
        <v>1055</v>
      </c>
      <c r="P159" s="35" t="s">
        <v>715</v>
      </c>
      <c r="Q159" s="35" t="s">
        <v>140</v>
      </c>
      <c r="R159" s="38">
        <v>0</v>
      </c>
      <c r="S159" s="30">
        <v>100</v>
      </c>
      <c r="T159" s="30" t="s">
        <v>81</v>
      </c>
      <c r="U159" s="46">
        <v>4.5</v>
      </c>
      <c r="V159" s="28">
        <f>M159/X159</f>
        <v>204411.9</v>
      </c>
      <c r="W159" s="36">
        <f t="shared" ref="W159:W222" si="15">V159*U159</f>
        <v>919853.54999999993</v>
      </c>
      <c r="X159" s="36">
        <f t="shared" si="14"/>
        <v>1435.5</v>
      </c>
      <c r="Y159" s="36">
        <v>1435.5</v>
      </c>
      <c r="Z159" s="36">
        <v>0</v>
      </c>
      <c r="AA159" s="36">
        <v>0</v>
      </c>
      <c r="AB159" s="36">
        <v>0</v>
      </c>
      <c r="AC159" s="36">
        <f t="shared" si="13"/>
        <v>0</v>
      </c>
      <c r="AD159" s="36">
        <v>0</v>
      </c>
      <c r="AE159" s="36">
        <f t="shared" si="12"/>
        <v>0</v>
      </c>
      <c r="AF159" s="36">
        <f>X159/U159</f>
        <v>319</v>
      </c>
      <c r="AG159" s="36">
        <f t="shared" si="9"/>
        <v>319</v>
      </c>
      <c r="AH159" s="32">
        <v>45352</v>
      </c>
      <c r="AI159" s="32"/>
      <c r="AJ159" s="32"/>
      <c r="AK159" s="32">
        <v>45383</v>
      </c>
      <c r="AL159" s="32"/>
      <c r="AM159" s="40"/>
      <c r="AN159" s="35" t="s">
        <v>49</v>
      </c>
    </row>
    <row r="160" spans="1:40" ht="58.5" customHeight="1" x14ac:dyDescent="0.25">
      <c r="A160" s="31" t="s">
        <v>1056</v>
      </c>
      <c r="B160" s="40">
        <v>45287</v>
      </c>
      <c r="C160" s="35">
        <v>1416</v>
      </c>
      <c r="D160" s="33"/>
      <c r="E160" s="34" t="s">
        <v>1057</v>
      </c>
      <c r="F160" s="32"/>
      <c r="G160" s="30"/>
      <c r="H160" s="35"/>
      <c r="I160" s="35" t="s">
        <v>1058</v>
      </c>
      <c r="J160" s="45">
        <v>346834734.83999997</v>
      </c>
      <c r="K160" s="36">
        <v>0</v>
      </c>
      <c r="L160" s="28">
        <f t="shared" si="11"/>
        <v>0</v>
      </c>
      <c r="M160" s="28">
        <f t="shared" si="10"/>
        <v>0</v>
      </c>
      <c r="N160" s="35"/>
      <c r="O160" s="35"/>
      <c r="P160" s="35"/>
      <c r="Q160" s="35"/>
      <c r="R160" s="38"/>
      <c r="S160" s="30"/>
      <c r="T160" s="30"/>
      <c r="U160" s="39"/>
      <c r="V160" s="28" t="e">
        <f>M160/X160</f>
        <v>#DIV/0!</v>
      </c>
      <c r="W160" s="36" t="e">
        <f t="shared" si="15"/>
        <v>#DIV/0!</v>
      </c>
      <c r="X160" s="36">
        <f t="shared" si="14"/>
        <v>0</v>
      </c>
      <c r="Y160" s="36">
        <v>0</v>
      </c>
      <c r="Z160" s="36">
        <v>0</v>
      </c>
      <c r="AA160" s="36">
        <v>0</v>
      </c>
      <c r="AB160" s="36"/>
      <c r="AC160" s="36" t="e">
        <f t="shared" si="13"/>
        <v>#DIV/0!</v>
      </c>
      <c r="AD160" s="36"/>
      <c r="AE160" s="36" t="e">
        <f t="shared" si="12"/>
        <v>#DIV/0!</v>
      </c>
      <c r="AF160" s="36" t="e">
        <f>X160/U160</f>
        <v>#DIV/0!</v>
      </c>
      <c r="AG160" s="36" t="e">
        <f t="shared" si="9"/>
        <v>#DIV/0!</v>
      </c>
      <c r="AH160" s="32">
        <v>45352</v>
      </c>
      <c r="AI160" s="32"/>
      <c r="AJ160" s="32"/>
      <c r="AK160" s="32"/>
      <c r="AL160" s="32"/>
      <c r="AM160" s="40"/>
      <c r="AN160" s="35"/>
    </row>
    <row r="161" spans="1:40" ht="58.5" customHeight="1" x14ac:dyDescent="0.25">
      <c r="A161" s="31" t="s">
        <v>1059</v>
      </c>
      <c r="B161" s="40">
        <v>45287</v>
      </c>
      <c r="C161" s="35">
        <v>1416</v>
      </c>
      <c r="D161" s="33"/>
      <c r="E161" s="34" t="s">
        <v>1060</v>
      </c>
      <c r="F161" s="32"/>
      <c r="G161" s="30"/>
      <c r="H161" s="35"/>
      <c r="I161" s="35" t="s">
        <v>1061</v>
      </c>
      <c r="J161" s="45">
        <v>966903210</v>
      </c>
      <c r="K161" s="36">
        <v>0</v>
      </c>
      <c r="L161" s="28">
        <f t="shared" si="11"/>
        <v>0</v>
      </c>
      <c r="M161" s="28">
        <f t="shared" si="10"/>
        <v>0</v>
      </c>
      <c r="N161" s="35"/>
      <c r="O161" s="35"/>
      <c r="P161" s="35"/>
      <c r="Q161" s="35"/>
      <c r="R161" s="38"/>
      <c r="S161" s="30"/>
      <c r="T161" s="30"/>
      <c r="U161" s="39"/>
      <c r="V161" s="28" t="e">
        <f>M161/X161</f>
        <v>#DIV/0!</v>
      </c>
      <c r="W161" s="36" t="e">
        <f t="shared" si="15"/>
        <v>#DIV/0!</v>
      </c>
      <c r="X161" s="36">
        <f t="shared" si="14"/>
        <v>0</v>
      </c>
      <c r="Y161" s="36">
        <v>0</v>
      </c>
      <c r="Z161" s="36">
        <v>0</v>
      </c>
      <c r="AA161" s="36">
        <v>0</v>
      </c>
      <c r="AB161" s="36"/>
      <c r="AC161" s="36" t="e">
        <f t="shared" si="13"/>
        <v>#DIV/0!</v>
      </c>
      <c r="AD161" s="36"/>
      <c r="AE161" s="36" t="e">
        <f t="shared" si="12"/>
        <v>#DIV/0!</v>
      </c>
      <c r="AF161" s="36" t="e">
        <f>X161/U161</f>
        <v>#DIV/0!</v>
      </c>
      <c r="AG161" s="36" t="e">
        <f t="shared" ref="AG161:AG224" si="16">_xlfn.CEILING.MATH(AF161)</f>
        <v>#DIV/0!</v>
      </c>
      <c r="AH161" s="32">
        <v>45383</v>
      </c>
      <c r="AI161" s="32">
        <v>45432</v>
      </c>
      <c r="AJ161" s="32"/>
      <c r="AK161" s="32"/>
      <c r="AL161" s="32"/>
      <c r="AM161" s="40"/>
      <c r="AN161" s="35"/>
    </row>
    <row r="162" spans="1:40" ht="58.5" customHeight="1" x14ac:dyDescent="0.25">
      <c r="A162" s="31" t="s">
        <v>1062</v>
      </c>
      <c r="B162" s="40">
        <v>45287</v>
      </c>
      <c r="C162" s="35">
        <v>1416</v>
      </c>
      <c r="D162" s="33"/>
      <c r="E162" s="34" t="s">
        <v>1063</v>
      </c>
      <c r="F162" s="32"/>
      <c r="G162" s="30"/>
      <c r="H162" s="35"/>
      <c r="I162" s="35" t="s">
        <v>1064</v>
      </c>
      <c r="J162" s="45">
        <v>41849051.399999999</v>
      </c>
      <c r="K162" s="36">
        <v>0</v>
      </c>
      <c r="L162" s="28">
        <f t="shared" si="11"/>
        <v>0</v>
      </c>
      <c r="M162" s="28">
        <f t="shared" si="10"/>
        <v>0</v>
      </c>
      <c r="N162" s="35"/>
      <c r="O162" s="35"/>
      <c r="P162" s="35"/>
      <c r="Q162" s="35"/>
      <c r="R162" s="38"/>
      <c r="S162" s="30"/>
      <c r="T162" s="30"/>
      <c r="U162" s="39"/>
      <c r="V162" s="28" t="e">
        <f>M162/X162</f>
        <v>#DIV/0!</v>
      </c>
      <c r="W162" s="36" t="e">
        <f t="shared" si="15"/>
        <v>#DIV/0!</v>
      </c>
      <c r="X162" s="36">
        <f t="shared" si="14"/>
        <v>0</v>
      </c>
      <c r="Y162" s="36">
        <v>0</v>
      </c>
      <c r="Z162" s="36">
        <v>0</v>
      </c>
      <c r="AA162" s="36">
        <v>0</v>
      </c>
      <c r="AB162" s="36"/>
      <c r="AC162" s="36" t="e">
        <f t="shared" si="13"/>
        <v>#DIV/0!</v>
      </c>
      <c r="AD162" s="36"/>
      <c r="AE162" s="36" t="e">
        <f t="shared" si="12"/>
        <v>#DIV/0!</v>
      </c>
      <c r="AF162" s="36" t="e">
        <f>X162/U162</f>
        <v>#DIV/0!</v>
      </c>
      <c r="AG162" s="36" t="e">
        <f t="shared" si="16"/>
        <v>#DIV/0!</v>
      </c>
      <c r="AH162" s="32">
        <v>45352</v>
      </c>
      <c r="AI162" s="32">
        <v>45474</v>
      </c>
      <c r="AJ162" s="32"/>
      <c r="AK162" s="32"/>
      <c r="AL162" s="32"/>
      <c r="AM162" s="40"/>
      <c r="AN162" s="35"/>
    </row>
    <row r="163" spans="1:40" ht="58.5" customHeight="1" x14ac:dyDescent="0.25">
      <c r="A163" s="31" t="s">
        <v>1065</v>
      </c>
      <c r="B163" s="40">
        <v>45287</v>
      </c>
      <c r="C163" s="35">
        <v>1416</v>
      </c>
      <c r="D163" s="33"/>
      <c r="E163" s="34" t="s">
        <v>1066</v>
      </c>
      <c r="F163" s="32"/>
      <c r="G163" s="30"/>
      <c r="H163" s="35"/>
      <c r="I163" s="35" t="s">
        <v>1067</v>
      </c>
      <c r="J163" s="45">
        <v>1312363937.5</v>
      </c>
      <c r="K163" s="36">
        <v>0</v>
      </c>
      <c r="L163" s="28">
        <f t="shared" si="11"/>
        <v>0</v>
      </c>
      <c r="M163" s="28">
        <f t="shared" si="10"/>
        <v>0</v>
      </c>
      <c r="N163" s="35"/>
      <c r="O163" s="35"/>
      <c r="P163" s="35"/>
      <c r="Q163" s="35"/>
      <c r="R163" s="38"/>
      <c r="S163" s="30"/>
      <c r="T163" s="30"/>
      <c r="U163" s="39"/>
      <c r="V163" s="28" t="e">
        <f>M163/X163</f>
        <v>#DIV/0!</v>
      </c>
      <c r="W163" s="36" t="e">
        <f t="shared" si="15"/>
        <v>#DIV/0!</v>
      </c>
      <c r="X163" s="36">
        <f t="shared" si="14"/>
        <v>0</v>
      </c>
      <c r="Y163" s="36">
        <v>0</v>
      </c>
      <c r="Z163" s="36">
        <v>0</v>
      </c>
      <c r="AA163" s="36">
        <v>0</v>
      </c>
      <c r="AB163" s="36"/>
      <c r="AC163" s="36" t="e">
        <f t="shared" si="13"/>
        <v>#DIV/0!</v>
      </c>
      <c r="AD163" s="36"/>
      <c r="AE163" s="36" t="e">
        <f t="shared" si="12"/>
        <v>#DIV/0!</v>
      </c>
      <c r="AF163" s="36" t="e">
        <f>X163/U163</f>
        <v>#DIV/0!</v>
      </c>
      <c r="AG163" s="36" t="e">
        <f t="shared" si="16"/>
        <v>#DIV/0!</v>
      </c>
      <c r="AH163" s="32">
        <v>45383</v>
      </c>
      <c r="AI163" s="32"/>
      <c r="AJ163" s="32"/>
      <c r="AK163" s="32"/>
      <c r="AL163" s="32"/>
      <c r="AM163" s="40"/>
      <c r="AN163" s="35"/>
    </row>
    <row r="164" spans="1:40" ht="58.5" customHeight="1" x14ac:dyDescent="0.25">
      <c r="A164" s="31" t="s">
        <v>1068</v>
      </c>
      <c r="B164" s="40">
        <v>45287</v>
      </c>
      <c r="C164" s="35">
        <v>1416</v>
      </c>
      <c r="D164" s="33"/>
      <c r="E164" s="34" t="s">
        <v>1069</v>
      </c>
      <c r="F164" s="32"/>
      <c r="G164" s="30"/>
      <c r="H164" s="35"/>
      <c r="I164" s="35" t="s">
        <v>1070</v>
      </c>
      <c r="J164" s="45">
        <v>29904355.5</v>
      </c>
      <c r="K164" s="36">
        <v>0</v>
      </c>
      <c r="L164" s="28">
        <f t="shared" si="11"/>
        <v>0</v>
      </c>
      <c r="M164" s="28">
        <f t="shared" si="10"/>
        <v>0</v>
      </c>
      <c r="N164" s="35"/>
      <c r="O164" s="35"/>
      <c r="P164" s="35"/>
      <c r="Q164" s="35"/>
      <c r="R164" s="38"/>
      <c r="S164" s="30"/>
      <c r="T164" s="30"/>
      <c r="U164" s="39"/>
      <c r="V164" s="28" t="e">
        <f>M164/X164</f>
        <v>#DIV/0!</v>
      </c>
      <c r="W164" s="36" t="e">
        <f t="shared" si="15"/>
        <v>#DIV/0!</v>
      </c>
      <c r="X164" s="36">
        <f t="shared" si="14"/>
        <v>0</v>
      </c>
      <c r="Y164" s="36">
        <v>0</v>
      </c>
      <c r="Z164" s="36">
        <v>0</v>
      </c>
      <c r="AA164" s="36">
        <v>0</v>
      </c>
      <c r="AB164" s="36"/>
      <c r="AC164" s="36" t="e">
        <f t="shared" si="13"/>
        <v>#DIV/0!</v>
      </c>
      <c r="AD164" s="36"/>
      <c r="AE164" s="36" t="e">
        <f t="shared" si="12"/>
        <v>#DIV/0!</v>
      </c>
      <c r="AF164" s="36" t="e">
        <f>X164/U164</f>
        <v>#DIV/0!</v>
      </c>
      <c r="AG164" s="36" t="e">
        <f t="shared" si="16"/>
        <v>#DIV/0!</v>
      </c>
      <c r="AH164" s="32">
        <v>45352</v>
      </c>
      <c r="AI164" s="32"/>
      <c r="AJ164" s="32"/>
      <c r="AK164" s="32"/>
      <c r="AL164" s="32"/>
      <c r="AM164" s="40"/>
      <c r="AN164" s="35"/>
    </row>
    <row r="165" spans="1:40" ht="58.5" customHeight="1" x14ac:dyDescent="0.25">
      <c r="A165" s="31" t="s">
        <v>1071</v>
      </c>
      <c r="B165" s="40">
        <v>45287</v>
      </c>
      <c r="C165" s="35">
        <v>545</v>
      </c>
      <c r="D165" s="33"/>
      <c r="E165" s="34" t="s">
        <v>1072</v>
      </c>
      <c r="F165" s="32"/>
      <c r="G165" s="30"/>
      <c r="H165" s="35"/>
      <c r="I165" s="35" t="s">
        <v>354</v>
      </c>
      <c r="J165" s="45">
        <v>445962000</v>
      </c>
      <c r="K165" s="36">
        <v>0</v>
      </c>
      <c r="L165" s="28">
        <f t="shared" si="11"/>
        <v>0</v>
      </c>
      <c r="M165" s="28">
        <f t="shared" si="10"/>
        <v>0</v>
      </c>
      <c r="N165" s="35"/>
      <c r="O165" s="35"/>
      <c r="P165" s="35"/>
      <c r="Q165" s="35"/>
      <c r="R165" s="38"/>
      <c r="S165" s="30"/>
      <c r="T165" s="30"/>
      <c r="U165" s="39"/>
      <c r="V165" s="28" t="e">
        <f>M165/X165</f>
        <v>#DIV/0!</v>
      </c>
      <c r="W165" s="36" t="e">
        <f t="shared" si="15"/>
        <v>#DIV/0!</v>
      </c>
      <c r="X165" s="36">
        <f t="shared" si="14"/>
        <v>0</v>
      </c>
      <c r="Y165" s="36">
        <v>0</v>
      </c>
      <c r="Z165" s="36">
        <v>0</v>
      </c>
      <c r="AA165" s="36">
        <v>0</v>
      </c>
      <c r="AB165" s="36"/>
      <c r="AC165" s="36" t="e">
        <f t="shared" si="13"/>
        <v>#DIV/0!</v>
      </c>
      <c r="AD165" s="36"/>
      <c r="AE165" s="36" t="e">
        <f t="shared" si="12"/>
        <v>#DIV/0!</v>
      </c>
      <c r="AF165" s="36" t="e">
        <f>X165/U165</f>
        <v>#DIV/0!</v>
      </c>
      <c r="AG165" s="36" t="e">
        <f t="shared" si="16"/>
        <v>#DIV/0!</v>
      </c>
      <c r="AH165" s="32">
        <v>45352</v>
      </c>
      <c r="AI165" s="32"/>
      <c r="AJ165" s="32"/>
      <c r="AK165" s="32"/>
      <c r="AL165" s="32"/>
      <c r="AM165" s="40"/>
      <c r="AN165" s="35"/>
    </row>
    <row r="166" spans="1:40" ht="58.5" customHeight="1" x14ac:dyDescent="0.25">
      <c r="A166" s="31" t="s">
        <v>1073</v>
      </c>
      <c r="B166" s="40">
        <v>45287</v>
      </c>
      <c r="C166" s="35">
        <v>1416</v>
      </c>
      <c r="D166" s="33"/>
      <c r="E166" s="34" t="s">
        <v>1074</v>
      </c>
      <c r="F166" s="32"/>
      <c r="G166" s="30"/>
      <c r="H166" s="35"/>
      <c r="I166" s="35" t="s">
        <v>1075</v>
      </c>
      <c r="J166" s="45">
        <v>33513232.5</v>
      </c>
      <c r="K166" s="36">
        <v>0</v>
      </c>
      <c r="L166" s="28">
        <f t="shared" si="11"/>
        <v>0</v>
      </c>
      <c r="M166" s="28">
        <f t="shared" si="11"/>
        <v>0</v>
      </c>
      <c r="N166" s="35"/>
      <c r="O166" s="35"/>
      <c r="P166" s="35"/>
      <c r="Q166" s="35"/>
      <c r="R166" s="38"/>
      <c r="S166" s="30"/>
      <c r="T166" s="30"/>
      <c r="U166" s="39"/>
      <c r="V166" s="28" t="e">
        <f>M166/X166</f>
        <v>#DIV/0!</v>
      </c>
      <c r="W166" s="36" t="e">
        <f t="shared" si="15"/>
        <v>#DIV/0!</v>
      </c>
      <c r="X166" s="36">
        <f t="shared" si="14"/>
        <v>0</v>
      </c>
      <c r="Y166" s="36">
        <v>0</v>
      </c>
      <c r="Z166" s="36">
        <v>0</v>
      </c>
      <c r="AA166" s="36">
        <v>0</v>
      </c>
      <c r="AB166" s="36"/>
      <c r="AC166" s="36" t="e">
        <f t="shared" si="13"/>
        <v>#DIV/0!</v>
      </c>
      <c r="AD166" s="36"/>
      <c r="AE166" s="36" t="e">
        <f t="shared" si="12"/>
        <v>#DIV/0!</v>
      </c>
      <c r="AF166" s="36" t="e">
        <f>X166/U166</f>
        <v>#DIV/0!</v>
      </c>
      <c r="AG166" s="36" t="e">
        <f t="shared" si="16"/>
        <v>#DIV/0!</v>
      </c>
      <c r="AH166" s="32">
        <v>45352</v>
      </c>
      <c r="AI166" s="32"/>
      <c r="AJ166" s="32"/>
      <c r="AK166" s="32"/>
      <c r="AL166" s="32"/>
      <c r="AM166" s="40"/>
      <c r="AN166" s="35"/>
    </row>
    <row r="167" spans="1:40" ht="58.5" customHeight="1" x14ac:dyDescent="0.25">
      <c r="A167" s="31" t="s">
        <v>1076</v>
      </c>
      <c r="B167" s="40">
        <v>45287</v>
      </c>
      <c r="C167" s="35">
        <v>1416</v>
      </c>
      <c r="D167" s="33"/>
      <c r="E167" s="34" t="s">
        <v>1077</v>
      </c>
      <c r="F167" s="32"/>
      <c r="G167" s="30"/>
      <c r="H167" s="35"/>
      <c r="I167" s="35" t="s">
        <v>1078</v>
      </c>
      <c r="J167" s="45">
        <v>7338720.4000000004</v>
      </c>
      <c r="K167" s="36">
        <v>0</v>
      </c>
      <c r="L167" s="28">
        <f t="shared" ref="L167:M230" si="17">K167</f>
        <v>0</v>
      </c>
      <c r="M167" s="28">
        <f t="shared" si="17"/>
        <v>0</v>
      </c>
      <c r="N167" s="35"/>
      <c r="O167" s="35"/>
      <c r="P167" s="35"/>
      <c r="Q167" s="35"/>
      <c r="R167" s="38"/>
      <c r="S167" s="30"/>
      <c r="T167" s="30"/>
      <c r="U167" s="39"/>
      <c r="V167" s="28" t="e">
        <f>M167/X167</f>
        <v>#DIV/0!</v>
      </c>
      <c r="W167" s="36" t="e">
        <f t="shared" si="15"/>
        <v>#DIV/0!</v>
      </c>
      <c r="X167" s="36">
        <f t="shared" si="14"/>
        <v>0</v>
      </c>
      <c r="Y167" s="36">
        <v>0</v>
      </c>
      <c r="Z167" s="36">
        <v>0</v>
      </c>
      <c r="AA167" s="36">
        <v>0</v>
      </c>
      <c r="AB167" s="36"/>
      <c r="AC167" s="36" t="e">
        <f t="shared" si="13"/>
        <v>#DIV/0!</v>
      </c>
      <c r="AD167" s="36"/>
      <c r="AE167" s="36" t="e">
        <f t="shared" si="12"/>
        <v>#DIV/0!</v>
      </c>
      <c r="AF167" s="36" t="e">
        <f>X167/U167</f>
        <v>#DIV/0!</v>
      </c>
      <c r="AG167" s="36" t="e">
        <f t="shared" si="16"/>
        <v>#DIV/0!</v>
      </c>
      <c r="AH167" s="32">
        <v>45383</v>
      </c>
      <c r="AI167" s="32"/>
      <c r="AJ167" s="32"/>
      <c r="AK167" s="32"/>
      <c r="AL167" s="32"/>
      <c r="AM167" s="40"/>
      <c r="AN167" s="35"/>
    </row>
    <row r="168" spans="1:40" ht="58.5" customHeight="1" x14ac:dyDescent="0.25">
      <c r="A168" s="31" t="s">
        <v>1079</v>
      </c>
      <c r="B168" s="40">
        <v>45287</v>
      </c>
      <c r="C168" s="35">
        <v>1416</v>
      </c>
      <c r="D168" s="33"/>
      <c r="E168" s="34" t="s">
        <v>1080</v>
      </c>
      <c r="F168" s="32"/>
      <c r="G168" s="30"/>
      <c r="H168" s="35"/>
      <c r="I168" s="35" t="s">
        <v>1081</v>
      </c>
      <c r="J168" s="45">
        <v>28214993.25</v>
      </c>
      <c r="K168" s="36">
        <v>0</v>
      </c>
      <c r="L168" s="28">
        <f t="shared" si="17"/>
        <v>0</v>
      </c>
      <c r="M168" s="28">
        <f t="shared" si="17"/>
        <v>0</v>
      </c>
      <c r="N168" s="35"/>
      <c r="O168" s="35"/>
      <c r="P168" s="35"/>
      <c r="Q168" s="35"/>
      <c r="R168" s="38"/>
      <c r="S168" s="30"/>
      <c r="T168" s="30"/>
      <c r="U168" s="39"/>
      <c r="V168" s="28" t="e">
        <f>M168/X168</f>
        <v>#DIV/0!</v>
      </c>
      <c r="W168" s="36" t="e">
        <f t="shared" si="15"/>
        <v>#DIV/0!</v>
      </c>
      <c r="X168" s="36">
        <f t="shared" si="14"/>
        <v>0</v>
      </c>
      <c r="Y168" s="36">
        <v>0</v>
      </c>
      <c r="Z168" s="36">
        <v>0</v>
      </c>
      <c r="AA168" s="36">
        <v>0</v>
      </c>
      <c r="AB168" s="36"/>
      <c r="AC168" s="36" t="e">
        <f t="shared" si="13"/>
        <v>#DIV/0!</v>
      </c>
      <c r="AD168" s="36"/>
      <c r="AE168" s="36" t="e">
        <f t="shared" si="12"/>
        <v>#DIV/0!</v>
      </c>
      <c r="AF168" s="36" t="e">
        <f>X168/U168</f>
        <v>#DIV/0!</v>
      </c>
      <c r="AG168" s="36" t="e">
        <f t="shared" si="16"/>
        <v>#DIV/0!</v>
      </c>
      <c r="AH168" s="32">
        <v>45352</v>
      </c>
      <c r="AI168" s="32"/>
      <c r="AJ168" s="32"/>
      <c r="AK168" s="32"/>
      <c r="AL168" s="32"/>
      <c r="AM168" s="40"/>
      <c r="AN168" s="35"/>
    </row>
    <row r="169" spans="1:40" ht="58.5" customHeight="1" x14ac:dyDescent="0.25">
      <c r="A169" s="31" t="s">
        <v>1082</v>
      </c>
      <c r="B169" s="40">
        <v>45287</v>
      </c>
      <c r="C169" s="35">
        <v>1416</v>
      </c>
      <c r="D169" s="33"/>
      <c r="E169" s="34" t="s">
        <v>1083</v>
      </c>
      <c r="F169" s="32"/>
      <c r="G169" s="30"/>
      <c r="H169" s="35"/>
      <c r="I169" s="35" t="s">
        <v>1084</v>
      </c>
      <c r="J169" s="45">
        <v>5281557.5</v>
      </c>
      <c r="K169" s="36">
        <v>0</v>
      </c>
      <c r="L169" s="28">
        <f t="shared" si="17"/>
        <v>0</v>
      </c>
      <c r="M169" s="28">
        <f t="shared" si="17"/>
        <v>0</v>
      </c>
      <c r="N169" s="35"/>
      <c r="O169" s="35"/>
      <c r="P169" s="35"/>
      <c r="Q169" s="35"/>
      <c r="R169" s="38"/>
      <c r="S169" s="30"/>
      <c r="T169" s="30"/>
      <c r="U169" s="39"/>
      <c r="V169" s="28" t="e">
        <f>M169/X169</f>
        <v>#DIV/0!</v>
      </c>
      <c r="W169" s="36" t="e">
        <f t="shared" si="15"/>
        <v>#DIV/0!</v>
      </c>
      <c r="X169" s="36">
        <f t="shared" si="14"/>
        <v>0</v>
      </c>
      <c r="Y169" s="36">
        <v>0</v>
      </c>
      <c r="Z169" s="36">
        <v>0</v>
      </c>
      <c r="AA169" s="36">
        <v>0</v>
      </c>
      <c r="AB169" s="36"/>
      <c r="AC169" s="36" t="e">
        <f t="shared" si="13"/>
        <v>#DIV/0!</v>
      </c>
      <c r="AD169" s="36"/>
      <c r="AE169" s="36" t="e">
        <f t="shared" si="12"/>
        <v>#DIV/0!</v>
      </c>
      <c r="AF169" s="36" t="e">
        <f>X169/U169</f>
        <v>#DIV/0!</v>
      </c>
      <c r="AG169" s="36" t="e">
        <f t="shared" si="16"/>
        <v>#DIV/0!</v>
      </c>
      <c r="AH169" s="32">
        <v>45352</v>
      </c>
      <c r="AI169" s="32"/>
      <c r="AJ169" s="32"/>
      <c r="AK169" s="32"/>
      <c r="AL169" s="32"/>
      <c r="AM169" s="40"/>
      <c r="AN169" s="35"/>
    </row>
    <row r="170" spans="1:40" ht="58.5" customHeight="1" x14ac:dyDescent="0.25">
      <c r="A170" s="31" t="s">
        <v>1085</v>
      </c>
      <c r="B170" s="40">
        <v>45287</v>
      </c>
      <c r="C170" s="35" t="s">
        <v>405</v>
      </c>
      <c r="D170" s="33"/>
      <c r="E170" s="34" t="s">
        <v>1086</v>
      </c>
      <c r="F170" s="32"/>
      <c r="G170" s="30"/>
      <c r="H170" s="35"/>
      <c r="I170" s="35" t="s">
        <v>464</v>
      </c>
      <c r="J170" s="45">
        <v>64380912</v>
      </c>
      <c r="K170" s="36">
        <v>0</v>
      </c>
      <c r="L170" s="28">
        <f t="shared" si="17"/>
        <v>0</v>
      </c>
      <c r="M170" s="28">
        <f t="shared" si="17"/>
        <v>0</v>
      </c>
      <c r="N170" s="35"/>
      <c r="O170" s="35"/>
      <c r="P170" s="35"/>
      <c r="Q170" s="35"/>
      <c r="R170" s="38"/>
      <c r="S170" s="30"/>
      <c r="T170" s="30"/>
      <c r="U170" s="39"/>
      <c r="V170" s="28" t="e">
        <f>M170/X170</f>
        <v>#DIV/0!</v>
      </c>
      <c r="W170" s="36" t="e">
        <f t="shared" si="15"/>
        <v>#DIV/0!</v>
      </c>
      <c r="X170" s="36">
        <f t="shared" si="14"/>
        <v>0</v>
      </c>
      <c r="Y170" s="36">
        <v>0</v>
      </c>
      <c r="Z170" s="36">
        <v>0</v>
      </c>
      <c r="AA170" s="36">
        <v>0</v>
      </c>
      <c r="AB170" s="36"/>
      <c r="AC170" s="36" t="e">
        <f t="shared" si="13"/>
        <v>#DIV/0!</v>
      </c>
      <c r="AD170" s="36"/>
      <c r="AE170" s="36" t="e">
        <f t="shared" si="12"/>
        <v>#DIV/0!</v>
      </c>
      <c r="AF170" s="36" t="e">
        <f>X170/U170</f>
        <v>#DIV/0!</v>
      </c>
      <c r="AG170" s="36" t="e">
        <f t="shared" si="16"/>
        <v>#DIV/0!</v>
      </c>
      <c r="AH170" s="32">
        <v>45382</v>
      </c>
      <c r="AI170" s="32"/>
      <c r="AJ170" s="32"/>
      <c r="AK170" s="32"/>
      <c r="AL170" s="32"/>
      <c r="AM170" s="40"/>
      <c r="AN170" s="35"/>
    </row>
    <row r="171" spans="1:40" ht="58.5" customHeight="1" x14ac:dyDescent="0.25">
      <c r="A171" s="31" t="s">
        <v>1087</v>
      </c>
      <c r="B171" s="40">
        <v>45287</v>
      </c>
      <c r="C171" s="35" t="s">
        <v>405</v>
      </c>
      <c r="D171" s="33"/>
      <c r="E171" s="34" t="s">
        <v>1088</v>
      </c>
      <c r="F171" s="32"/>
      <c r="G171" s="30"/>
      <c r="H171" s="35"/>
      <c r="I171" s="35" t="s">
        <v>1089</v>
      </c>
      <c r="J171" s="45">
        <v>18012532.800000001</v>
      </c>
      <c r="K171" s="36">
        <v>0</v>
      </c>
      <c r="L171" s="28">
        <f t="shared" si="17"/>
        <v>0</v>
      </c>
      <c r="M171" s="28">
        <f t="shared" si="17"/>
        <v>0</v>
      </c>
      <c r="N171" s="35"/>
      <c r="O171" s="35"/>
      <c r="P171" s="35"/>
      <c r="Q171" s="35"/>
      <c r="R171" s="38"/>
      <c r="S171" s="30"/>
      <c r="T171" s="30"/>
      <c r="U171" s="39"/>
      <c r="V171" s="28" t="e">
        <f>M171/X171</f>
        <v>#DIV/0!</v>
      </c>
      <c r="W171" s="36" t="e">
        <f t="shared" si="15"/>
        <v>#DIV/0!</v>
      </c>
      <c r="X171" s="36">
        <f t="shared" si="14"/>
        <v>0</v>
      </c>
      <c r="Y171" s="36">
        <v>0</v>
      </c>
      <c r="Z171" s="36">
        <v>0</v>
      </c>
      <c r="AA171" s="36">
        <v>0</v>
      </c>
      <c r="AB171" s="36"/>
      <c r="AC171" s="36" t="e">
        <f t="shared" si="13"/>
        <v>#DIV/0!</v>
      </c>
      <c r="AD171" s="36"/>
      <c r="AE171" s="36" t="e">
        <f t="shared" si="12"/>
        <v>#DIV/0!</v>
      </c>
      <c r="AF171" s="36" t="e">
        <f>X171/U171</f>
        <v>#DIV/0!</v>
      </c>
      <c r="AG171" s="36" t="e">
        <f t="shared" si="16"/>
        <v>#DIV/0!</v>
      </c>
      <c r="AH171" s="32">
        <v>45383</v>
      </c>
      <c r="AI171" s="32"/>
      <c r="AJ171" s="32"/>
      <c r="AK171" s="32"/>
      <c r="AL171" s="32"/>
      <c r="AM171" s="40"/>
      <c r="AN171" s="35"/>
    </row>
    <row r="172" spans="1:40" ht="58.5" customHeight="1" x14ac:dyDescent="0.25">
      <c r="A172" s="31" t="s">
        <v>1090</v>
      </c>
      <c r="B172" s="40">
        <v>45287</v>
      </c>
      <c r="C172" s="35" t="s">
        <v>405</v>
      </c>
      <c r="D172" s="33"/>
      <c r="E172" s="34" t="s">
        <v>1091</v>
      </c>
      <c r="F172" s="32"/>
      <c r="G172" s="30"/>
      <c r="H172" s="35"/>
      <c r="I172" s="35" t="s">
        <v>1092</v>
      </c>
      <c r="J172" s="45">
        <v>7038016</v>
      </c>
      <c r="K172" s="36">
        <v>0</v>
      </c>
      <c r="L172" s="28">
        <f t="shared" si="17"/>
        <v>0</v>
      </c>
      <c r="M172" s="28">
        <f t="shared" si="17"/>
        <v>0</v>
      </c>
      <c r="N172" s="35"/>
      <c r="O172" s="35"/>
      <c r="P172" s="35"/>
      <c r="Q172" s="35"/>
      <c r="R172" s="38"/>
      <c r="S172" s="30"/>
      <c r="T172" s="30"/>
      <c r="U172" s="39"/>
      <c r="V172" s="28" t="e">
        <f>M172/X172</f>
        <v>#DIV/0!</v>
      </c>
      <c r="W172" s="36" t="e">
        <f t="shared" si="15"/>
        <v>#DIV/0!</v>
      </c>
      <c r="X172" s="36">
        <f t="shared" si="14"/>
        <v>0</v>
      </c>
      <c r="Y172" s="36">
        <v>0</v>
      </c>
      <c r="Z172" s="36">
        <v>0</v>
      </c>
      <c r="AA172" s="36">
        <v>0</v>
      </c>
      <c r="AB172" s="36"/>
      <c r="AC172" s="36" t="e">
        <f t="shared" si="13"/>
        <v>#DIV/0!</v>
      </c>
      <c r="AD172" s="36"/>
      <c r="AE172" s="36" t="e">
        <f t="shared" si="12"/>
        <v>#DIV/0!</v>
      </c>
      <c r="AF172" s="36" t="e">
        <f>X172/U172</f>
        <v>#DIV/0!</v>
      </c>
      <c r="AG172" s="36" t="e">
        <f t="shared" si="16"/>
        <v>#DIV/0!</v>
      </c>
      <c r="AH172" s="32">
        <v>45337</v>
      </c>
      <c r="AI172" s="32"/>
      <c r="AJ172" s="32"/>
      <c r="AK172" s="32"/>
      <c r="AL172" s="32"/>
      <c r="AM172" s="40"/>
      <c r="AN172" s="35"/>
    </row>
    <row r="173" spans="1:40" ht="58.5" customHeight="1" x14ac:dyDescent="0.25">
      <c r="A173" s="31" t="s">
        <v>1093</v>
      </c>
      <c r="B173" s="40">
        <v>45287</v>
      </c>
      <c r="C173" s="35" t="s">
        <v>405</v>
      </c>
      <c r="D173" s="33"/>
      <c r="E173" s="34" t="s">
        <v>1094</v>
      </c>
      <c r="F173" s="32"/>
      <c r="G173" s="30"/>
      <c r="H173" s="35"/>
      <c r="I173" s="35" t="s">
        <v>1095</v>
      </c>
      <c r="J173" s="45">
        <v>2030112</v>
      </c>
      <c r="K173" s="36">
        <v>0</v>
      </c>
      <c r="L173" s="28">
        <f t="shared" si="17"/>
        <v>0</v>
      </c>
      <c r="M173" s="28">
        <f t="shared" si="17"/>
        <v>0</v>
      </c>
      <c r="N173" s="35"/>
      <c r="O173" s="35"/>
      <c r="P173" s="35"/>
      <c r="Q173" s="35"/>
      <c r="R173" s="38"/>
      <c r="S173" s="30"/>
      <c r="T173" s="30"/>
      <c r="U173" s="39"/>
      <c r="V173" s="28" t="e">
        <f>M173/X173</f>
        <v>#DIV/0!</v>
      </c>
      <c r="W173" s="36" t="e">
        <f t="shared" si="15"/>
        <v>#DIV/0!</v>
      </c>
      <c r="X173" s="36">
        <f t="shared" si="14"/>
        <v>0</v>
      </c>
      <c r="Y173" s="36">
        <v>0</v>
      </c>
      <c r="Z173" s="36">
        <v>0</v>
      </c>
      <c r="AA173" s="36">
        <v>0</v>
      </c>
      <c r="AB173" s="36"/>
      <c r="AC173" s="36" t="e">
        <f t="shared" si="13"/>
        <v>#DIV/0!</v>
      </c>
      <c r="AD173" s="36"/>
      <c r="AE173" s="36" t="e">
        <f t="shared" si="12"/>
        <v>#DIV/0!</v>
      </c>
      <c r="AF173" s="36" t="e">
        <f>X173/U173</f>
        <v>#DIV/0!</v>
      </c>
      <c r="AG173" s="36" t="e">
        <f t="shared" si="16"/>
        <v>#DIV/0!</v>
      </c>
      <c r="AH173" s="32">
        <v>45383</v>
      </c>
      <c r="AI173" s="32"/>
      <c r="AJ173" s="32"/>
      <c r="AK173" s="32"/>
      <c r="AL173" s="32"/>
      <c r="AM173" s="40"/>
      <c r="AN173" s="35"/>
    </row>
    <row r="174" spans="1:40" ht="58.5" customHeight="1" x14ac:dyDescent="0.25">
      <c r="A174" s="31" t="s">
        <v>1096</v>
      </c>
      <c r="B174" s="40">
        <v>45287</v>
      </c>
      <c r="C174" s="35">
        <v>545</v>
      </c>
      <c r="D174" s="33"/>
      <c r="E174" s="34" t="s">
        <v>1097</v>
      </c>
      <c r="F174" s="32"/>
      <c r="G174" s="30"/>
      <c r="H174" s="35"/>
      <c r="I174" s="35" t="s">
        <v>1098</v>
      </c>
      <c r="J174" s="45">
        <v>9071705.1600000001</v>
      </c>
      <c r="K174" s="36">
        <v>0</v>
      </c>
      <c r="L174" s="28">
        <f t="shared" si="17"/>
        <v>0</v>
      </c>
      <c r="M174" s="28">
        <f t="shared" si="17"/>
        <v>0</v>
      </c>
      <c r="N174" s="35"/>
      <c r="O174" s="35"/>
      <c r="P174" s="35"/>
      <c r="Q174" s="35"/>
      <c r="R174" s="38"/>
      <c r="S174" s="30"/>
      <c r="T174" s="30"/>
      <c r="U174" s="39"/>
      <c r="V174" s="28" t="e">
        <f>M174/X174</f>
        <v>#DIV/0!</v>
      </c>
      <c r="W174" s="36" t="e">
        <f t="shared" si="15"/>
        <v>#DIV/0!</v>
      </c>
      <c r="X174" s="36">
        <f t="shared" si="14"/>
        <v>0</v>
      </c>
      <c r="Y174" s="36">
        <v>0</v>
      </c>
      <c r="Z174" s="36">
        <v>0</v>
      </c>
      <c r="AA174" s="36">
        <v>0</v>
      </c>
      <c r="AB174" s="36"/>
      <c r="AC174" s="36" t="e">
        <f t="shared" si="13"/>
        <v>#DIV/0!</v>
      </c>
      <c r="AD174" s="36"/>
      <c r="AE174" s="36" t="e">
        <f t="shared" si="12"/>
        <v>#DIV/0!</v>
      </c>
      <c r="AF174" s="36" t="e">
        <f>X174/U174</f>
        <v>#DIV/0!</v>
      </c>
      <c r="AG174" s="36" t="e">
        <f t="shared" si="16"/>
        <v>#DIV/0!</v>
      </c>
      <c r="AH174" s="32">
        <v>45337</v>
      </c>
      <c r="AI174" s="32"/>
      <c r="AJ174" s="32"/>
      <c r="AK174" s="32"/>
      <c r="AL174" s="32"/>
      <c r="AM174" s="40"/>
      <c r="AN174" s="35"/>
    </row>
    <row r="175" spans="1:40" ht="58.5" customHeight="1" x14ac:dyDescent="0.25">
      <c r="A175" s="31" t="s">
        <v>1099</v>
      </c>
      <c r="B175" s="40">
        <v>45287</v>
      </c>
      <c r="C175" s="35" t="s">
        <v>405</v>
      </c>
      <c r="D175" s="33"/>
      <c r="E175" s="34" t="s">
        <v>1100</v>
      </c>
      <c r="F175" s="32"/>
      <c r="G175" s="30"/>
      <c r="H175" s="35"/>
      <c r="I175" s="35" t="s">
        <v>1101</v>
      </c>
      <c r="J175" s="45">
        <v>253458935.40000001</v>
      </c>
      <c r="K175" s="36">
        <v>0</v>
      </c>
      <c r="L175" s="28">
        <f t="shared" si="17"/>
        <v>0</v>
      </c>
      <c r="M175" s="28">
        <f t="shared" si="17"/>
        <v>0</v>
      </c>
      <c r="N175" s="35"/>
      <c r="O175" s="35"/>
      <c r="P175" s="35"/>
      <c r="Q175" s="35"/>
      <c r="R175" s="38"/>
      <c r="S175" s="30"/>
      <c r="T175" s="30"/>
      <c r="U175" s="39"/>
      <c r="V175" s="28" t="e">
        <f>M175/X175</f>
        <v>#DIV/0!</v>
      </c>
      <c r="W175" s="36" t="e">
        <f t="shared" si="15"/>
        <v>#DIV/0!</v>
      </c>
      <c r="X175" s="36">
        <f t="shared" si="14"/>
        <v>0</v>
      </c>
      <c r="Y175" s="36">
        <v>0</v>
      </c>
      <c r="Z175" s="36">
        <v>0</v>
      </c>
      <c r="AA175" s="36">
        <v>0</v>
      </c>
      <c r="AB175" s="36"/>
      <c r="AC175" s="36" t="e">
        <f t="shared" si="13"/>
        <v>#DIV/0!</v>
      </c>
      <c r="AD175" s="36"/>
      <c r="AE175" s="36" t="e">
        <f t="shared" si="12"/>
        <v>#DIV/0!</v>
      </c>
      <c r="AF175" s="36" t="e">
        <f>X175/U175</f>
        <v>#DIV/0!</v>
      </c>
      <c r="AG175" s="36" t="e">
        <f t="shared" si="16"/>
        <v>#DIV/0!</v>
      </c>
      <c r="AH175" s="32">
        <v>45352</v>
      </c>
      <c r="AI175" s="32"/>
      <c r="AJ175" s="32"/>
      <c r="AK175" s="32"/>
      <c r="AL175" s="32"/>
      <c r="AM175" s="40"/>
      <c r="AN175" s="35"/>
    </row>
    <row r="176" spans="1:40" ht="58.5" customHeight="1" x14ac:dyDescent="0.25">
      <c r="A176" s="31" t="s">
        <v>1102</v>
      </c>
      <c r="B176" s="40">
        <v>45287</v>
      </c>
      <c r="C176" s="35">
        <v>1416</v>
      </c>
      <c r="D176" s="33"/>
      <c r="E176" s="34" t="s">
        <v>1103</v>
      </c>
      <c r="F176" s="32"/>
      <c r="G176" s="30"/>
      <c r="H176" s="35"/>
      <c r="I176" s="35" t="s">
        <v>834</v>
      </c>
      <c r="J176" s="45">
        <v>51629211.270000003</v>
      </c>
      <c r="K176" s="36">
        <v>0</v>
      </c>
      <c r="L176" s="28">
        <f t="shared" si="17"/>
        <v>0</v>
      </c>
      <c r="M176" s="28">
        <f t="shared" si="17"/>
        <v>0</v>
      </c>
      <c r="N176" s="35"/>
      <c r="O176" s="35"/>
      <c r="P176" s="35"/>
      <c r="Q176" s="35"/>
      <c r="R176" s="38"/>
      <c r="S176" s="30"/>
      <c r="T176" s="30"/>
      <c r="U176" s="39"/>
      <c r="V176" s="28" t="e">
        <f>M176/X176</f>
        <v>#DIV/0!</v>
      </c>
      <c r="W176" s="36" t="e">
        <f t="shared" si="15"/>
        <v>#DIV/0!</v>
      </c>
      <c r="X176" s="36">
        <f t="shared" si="14"/>
        <v>0</v>
      </c>
      <c r="Y176" s="36">
        <v>0</v>
      </c>
      <c r="Z176" s="36">
        <v>0</v>
      </c>
      <c r="AA176" s="36">
        <v>0</v>
      </c>
      <c r="AB176" s="36"/>
      <c r="AC176" s="36" t="e">
        <f t="shared" si="13"/>
        <v>#DIV/0!</v>
      </c>
      <c r="AD176" s="36"/>
      <c r="AE176" s="36" t="e">
        <f t="shared" si="12"/>
        <v>#DIV/0!</v>
      </c>
      <c r="AF176" s="36" t="e">
        <f>X176/U176</f>
        <v>#DIV/0!</v>
      </c>
      <c r="AG176" s="36" t="e">
        <f t="shared" si="16"/>
        <v>#DIV/0!</v>
      </c>
      <c r="AH176" s="32">
        <v>45412</v>
      </c>
      <c r="AI176" s="32"/>
      <c r="AJ176" s="32"/>
      <c r="AK176" s="32"/>
      <c r="AL176" s="32"/>
      <c r="AM176" s="40"/>
      <c r="AN176" s="35"/>
    </row>
    <row r="177" spans="1:40" ht="58.5" customHeight="1" x14ac:dyDescent="0.25">
      <c r="A177" s="31" t="s">
        <v>1104</v>
      </c>
      <c r="B177" s="40">
        <v>45287</v>
      </c>
      <c r="C177" s="35">
        <v>1416</v>
      </c>
      <c r="D177" s="33"/>
      <c r="E177" s="34" t="s">
        <v>1105</v>
      </c>
      <c r="F177" s="32"/>
      <c r="G177" s="30"/>
      <c r="H177" s="35"/>
      <c r="I177" s="35" t="s">
        <v>1106</v>
      </c>
      <c r="J177" s="45">
        <v>785003812.20000005</v>
      </c>
      <c r="K177" s="36">
        <v>0</v>
      </c>
      <c r="L177" s="28">
        <f t="shared" si="17"/>
        <v>0</v>
      </c>
      <c r="M177" s="28">
        <f t="shared" si="17"/>
        <v>0</v>
      </c>
      <c r="N177" s="35"/>
      <c r="O177" s="35"/>
      <c r="P177" s="35"/>
      <c r="Q177" s="35"/>
      <c r="R177" s="38"/>
      <c r="S177" s="30"/>
      <c r="T177" s="30"/>
      <c r="U177" s="39"/>
      <c r="V177" s="28" t="e">
        <f>M177/X177</f>
        <v>#DIV/0!</v>
      </c>
      <c r="W177" s="36" t="e">
        <f t="shared" si="15"/>
        <v>#DIV/0!</v>
      </c>
      <c r="X177" s="36">
        <f t="shared" si="14"/>
        <v>0</v>
      </c>
      <c r="Y177" s="36">
        <v>0</v>
      </c>
      <c r="Z177" s="36">
        <v>0</v>
      </c>
      <c r="AA177" s="36">
        <v>0</v>
      </c>
      <c r="AB177" s="36"/>
      <c r="AC177" s="36" t="e">
        <f t="shared" si="13"/>
        <v>#DIV/0!</v>
      </c>
      <c r="AD177" s="36"/>
      <c r="AE177" s="36" t="e">
        <f t="shared" si="12"/>
        <v>#DIV/0!</v>
      </c>
      <c r="AF177" s="36" t="e">
        <f>X177/U177</f>
        <v>#DIV/0!</v>
      </c>
      <c r="AG177" s="36" t="e">
        <f t="shared" si="16"/>
        <v>#DIV/0!</v>
      </c>
      <c r="AH177" s="32">
        <v>45352</v>
      </c>
      <c r="AI177" s="32"/>
      <c r="AJ177" s="32"/>
      <c r="AK177" s="32"/>
      <c r="AL177" s="32"/>
      <c r="AM177" s="40"/>
      <c r="AN177" s="35"/>
    </row>
    <row r="178" spans="1:40" ht="58.5" customHeight="1" x14ac:dyDescent="0.25">
      <c r="A178" s="31" t="s">
        <v>1107</v>
      </c>
      <c r="B178" s="40">
        <v>45287</v>
      </c>
      <c r="C178" s="35" t="s">
        <v>405</v>
      </c>
      <c r="D178" s="33"/>
      <c r="E178" s="34" t="s">
        <v>1108</v>
      </c>
      <c r="F178" s="32"/>
      <c r="G178" s="30"/>
      <c r="H178" s="35"/>
      <c r="I178" s="35" t="s">
        <v>1109</v>
      </c>
      <c r="J178" s="45">
        <v>2669581.2000000002</v>
      </c>
      <c r="K178" s="36">
        <v>0</v>
      </c>
      <c r="L178" s="28">
        <f t="shared" si="17"/>
        <v>0</v>
      </c>
      <c r="M178" s="28">
        <f t="shared" si="17"/>
        <v>0</v>
      </c>
      <c r="N178" s="35"/>
      <c r="O178" s="35"/>
      <c r="P178" s="35"/>
      <c r="Q178" s="35"/>
      <c r="R178" s="38"/>
      <c r="S178" s="30"/>
      <c r="T178" s="30"/>
      <c r="U178" s="39"/>
      <c r="V178" s="28" t="e">
        <f>M178/X178</f>
        <v>#DIV/0!</v>
      </c>
      <c r="W178" s="36" t="e">
        <f t="shared" si="15"/>
        <v>#DIV/0!</v>
      </c>
      <c r="X178" s="36">
        <f t="shared" si="14"/>
        <v>0</v>
      </c>
      <c r="Y178" s="36">
        <v>0</v>
      </c>
      <c r="Z178" s="36">
        <v>0</v>
      </c>
      <c r="AA178" s="36">
        <v>0</v>
      </c>
      <c r="AB178" s="36"/>
      <c r="AC178" s="36" t="e">
        <f t="shared" si="13"/>
        <v>#DIV/0!</v>
      </c>
      <c r="AD178" s="36"/>
      <c r="AE178" s="36" t="e">
        <f t="shared" si="12"/>
        <v>#DIV/0!</v>
      </c>
      <c r="AF178" s="36" t="e">
        <f>X178/U178</f>
        <v>#DIV/0!</v>
      </c>
      <c r="AG178" s="36" t="e">
        <f t="shared" si="16"/>
        <v>#DIV/0!</v>
      </c>
      <c r="AH178" s="32">
        <v>45382</v>
      </c>
      <c r="AI178" s="32"/>
      <c r="AJ178" s="32"/>
      <c r="AK178" s="32"/>
      <c r="AL178" s="32"/>
      <c r="AM178" s="40"/>
      <c r="AN178" s="35"/>
    </row>
    <row r="179" spans="1:40" ht="58.5" customHeight="1" x14ac:dyDescent="0.25">
      <c r="A179" s="31" t="s">
        <v>1110</v>
      </c>
      <c r="B179" s="40">
        <v>45287</v>
      </c>
      <c r="C179" s="35" t="s">
        <v>405</v>
      </c>
      <c r="D179" s="33"/>
      <c r="E179" s="34" t="s">
        <v>1111</v>
      </c>
      <c r="F179" s="32"/>
      <c r="G179" s="30"/>
      <c r="H179" s="35"/>
      <c r="I179" s="35" t="s">
        <v>1112</v>
      </c>
      <c r="J179" s="45">
        <v>8321227.2000000002</v>
      </c>
      <c r="K179" s="36">
        <v>0</v>
      </c>
      <c r="L179" s="28">
        <f t="shared" si="17"/>
        <v>0</v>
      </c>
      <c r="M179" s="28">
        <f t="shared" si="17"/>
        <v>0</v>
      </c>
      <c r="N179" s="35"/>
      <c r="O179" s="35"/>
      <c r="P179" s="35"/>
      <c r="Q179" s="35"/>
      <c r="R179" s="38"/>
      <c r="S179" s="30"/>
      <c r="T179" s="30"/>
      <c r="U179" s="39"/>
      <c r="V179" s="28" t="e">
        <f>M179/X179</f>
        <v>#DIV/0!</v>
      </c>
      <c r="W179" s="36" t="e">
        <f t="shared" si="15"/>
        <v>#DIV/0!</v>
      </c>
      <c r="X179" s="36">
        <f t="shared" si="14"/>
        <v>0</v>
      </c>
      <c r="Y179" s="36">
        <v>0</v>
      </c>
      <c r="Z179" s="36">
        <v>0</v>
      </c>
      <c r="AA179" s="36">
        <v>0</v>
      </c>
      <c r="AB179" s="36"/>
      <c r="AC179" s="36" t="e">
        <f t="shared" si="13"/>
        <v>#DIV/0!</v>
      </c>
      <c r="AD179" s="36"/>
      <c r="AE179" s="36" t="e">
        <f t="shared" si="12"/>
        <v>#DIV/0!</v>
      </c>
      <c r="AF179" s="36" t="e">
        <f>X179/U179</f>
        <v>#DIV/0!</v>
      </c>
      <c r="AG179" s="36" t="e">
        <f t="shared" si="16"/>
        <v>#DIV/0!</v>
      </c>
      <c r="AH179" s="32">
        <v>45382</v>
      </c>
      <c r="AI179" s="32"/>
      <c r="AJ179" s="32"/>
      <c r="AK179" s="32"/>
      <c r="AL179" s="32"/>
      <c r="AM179" s="40"/>
      <c r="AN179" s="35"/>
    </row>
    <row r="180" spans="1:40" ht="58.5" customHeight="1" x14ac:dyDescent="0.25">
      <c r="A180" s="31" t="s">
        <v>1113</v>
      </c>
      <c r="B180" s="40">
        <v>45287</v>
      </c>
      <c r="C180" s="35">
        <v>545</v>
      </c>
      <c r="D180" s="33"/>
      <c r="E180" s="34" t="s">
        <v>1114</v>
      </c>
      <c r="F180" s="32"/>
      <c r="G180" s="30"/>
      <c r="H180" s="35"/>
      <c r="I180" s="35" t="s">
        <v>1115</v>
      </c>
      <c r="J180" s="45">
        <v>182434602.63</v>
      </c>
      <c r="K180" s="36">
        <v>0</v>
      </c>
      <c r="L180" s="28">
        <f t="shared" si="17"/>
        <v>0</v>
      </c>
      <c r="M180" s="28">
        <f t="shared" si="17"/>
        <v>0</v>
      </c>
      <c r="N180" s="35"/>
      <c r="O180" s="35"/>
      <c r="P180" s="35"/>
      <c r="Q180" s="35"/>
      <c r="R180" s="38"/>
      <c r="S180" s="30"/>
      <c r="T180" s="30"/>
      <c r="U180" s="39"/>
      <c r="V180" s="28" t="e">
        <f>M180/X180</f>
        <v>#DIV/0!</v>
      </c>
      <c r="W180" s="36" t="e">
        <f t="shared" si="15"/>
        <v>#DIV/0!</v>
      </c>
      <c r="X180" s="36">
        <f t="shared" si="14"/>
        <v>0</v>
      </c>
      <c r="Y180" s="36">
        <v>0</v>
      </c>
      <c r="Z180" s="36">
        <v>0</v>
      </c>
      <c r="AA180" s="36">
        <v>0</v>
      </c>
      <c r="AB180" s="36"/>
      <c r="AC180" s="36" t="e">
        <f t="shared" si="13"/>
        <v>#DIV/0!</v>
      </c>
      <c r="AD180" s="36"/>
      <c r="AE180" s="36" t="e">
        <f t="shared" si="12"/>
        <v>#DIV/0!</v>
      </c>
      <c r="AF180" s="36" t="e">
        <f>X180/U180</f>
        <v>#DIV/0!</v>
      </c>
      <c r="AG180" s="36" t="e">
        <f t="shared" si="16"/>
        <v>#DIV/0!</v>
      </c>
      <c r="AH180" s="32">
        <v>45337</v>
      </c>
      <c r="AI180" s="32"/>
      <c r="AJ180" s="32"/>
      <c r="AK180" s="32"/>
      <c r="AL180" s="32"/>
      <c r="AM180" s="40"/>
      <c r="AN180" s="35"/>
    </row>
    <row r="181" spans="1:40" ht="58.5" customHeight="1" x14ac:dyDescent="0.25">
      <c r="A181" s="31" t="s">
        <v>1116</v>
      </c>
      <c r="B181" s="40">
        <v>45287</v>
      </c>
      <c r="C181" s="35">
        <v>545</v>
      </c>
      <c r="D181" s="33"/>
      <c r="E181" s="34" t="s">
        <v>1117</v>
      </c>
      <c r="F181" s="32"/>
      <c r="G181" s="30"/>
      <c r="H181" s="35"/>
      <c r="I181" s="35" t="s">
        <v>1118</v>
      </c>
      <c r="J181" s="45">
        <v>183995961.59999999</v>
      </c>
      <c r="K181" s="36">
        <v>0</v>
      </c>
      <c r="L181" s="28">
        <f t="shared" si="17"/>
        <v>0</v>
      </c>
      <c r="M181" s="28">
        <f t="shared" si="17"/>
        <v>0</v>
      </c>
      <c r="N181" s="35"/>
      <c r="O181" s="35"/>
      <c r="P181" s="35"/>
      <c r="Q181" s="35"/>
      <c r="R181" s="38"/>
      <c r="S181" s="30"/>
      <c r="T181" s="30"/>
      <c r="U181" s="39"/>
      <c r="V181" s="28" t="e">
        <f>M181/X181</f>
        <v>#DIV/0!</v>
      </c>
      <c r="W181" s="36" t="e">
        <f t="shared" si="15"/>
        <v>#DIV/0!</v>
      </c>
      <c r="X181" s="36">
        <f t="shared" si="14"/>
        <v>0</v>
      </c>
      <c r="Y181" s="36">
        <v>0</v>
      </c>
      <c r="Z181" s="36">
        <v>0</v>
      </c>
      <c r="AA181" s="36">
        <v>0</v>
      </c>
      <c r="AB181" s="36"/>
      <c r="AC181" s="36" t="e">
        <f t="shared" si="13"/>
        <v>#DIV/0!</v>
      </c>
      <c r="AD181" s="36"/>
      <c r="AE181" s="36" t="e">
        <f t="shared" si="12"/>
        <v>#DIV/0!</v>
      </c>
      <c r="AF181" s="36" t="e">
        <f>X181/U181</f>
        <v>#DIV/0!</v>
      </c>
      <c r="AG181" s="36" t="e">
        <f t="shared" si="16"/>
        <v>#DIV/0!</v>
      </c>
      <c r="AH181" s="32">
        <v>45337</v>
      </c>
      <c r="AI181" s="32"/>
      <c r="AJ181" s="32"/>
      <c r="AK181" s="32"/>
      <c r="AL181" s="32"/>
      <c r="AM181" s="40"/>
      <c r="AN181" s="35"/>
    </row>
    <row r="182" spans="1:40" ht="58.5" customHeight="1" x14ac:dyDescent="0.25">
      <c r="A182" s="31" t="s">
        <v>1119</v>
      </c>
      <c r="B182" s="40">
        <v>45287</v>
      </c>
      <c r="C182" s="35">
        <v>545</v>
      </c>
      <c r="D182" s="33"/>
      <c r="E182" s="34" t="s">
        <v>1120</v>
      </c>
      <c r="F182" s="32"/>
      <c r="G182" s="30"/>
      <c r="H182" s="35"/>
      <c r="I182" s="35" t="s">
        <v>380</v>
      </c>
      <c r="J182" s="45">
        <v>704734800</v>
      </c>
      <c r="K182" s="36">
        <v>0</v>
      </c>
      <c r="L182" s="28">
        <f t="shared" si="17"/>
        <v>0</v>
      </c>
      <c r="M182" s="28">
        <f t="shared" si="17"/>
        <v>0</v>
      </c>
      <c r="N182" s="35"/>
      <c r="O182" s="35"/>
      <c r="P182" s="35"/>
      <c r="Q182" s="35"/>
      <c r="R182" s="38"/>
      <c r="S182" s="30"/>
      <c r="T182" s="30"/>
      <c r="U182" s="39"/>
      <c r="V182" s="28" t="e">
        <f>M182/X182</f>
        <v>#DIV/0!</v>
      </c>
      <c r="W182" s="36" t="e">
        <f t="shared" si="15"/>
        <v>#DIV/0!</v>
      </c>
      <c r="X182" s="36">
        <f t="shared" si="14"/>
        <v>0</v>
      </c>
      <c r="Y182" s="36">
        <v>0</v>
      </c>
      <c r="Z182" s="36">
        <v>0</v>
      </c>
      <c r="AA182" s="36">
        <v>0</v>
      </c>
      <c r="AB182" s="36"/>
      <c r="AC182" s="36" t="e">
        <f t="shared" si="13"/>
        <v>#DIV/0!</v>
      </c>
      <c r="AD182" s="36"/>
      <c r="AE182" s="36" t="e">
        <f t="shared" si="12"/>
        <v>#DIV/0!</v>
      </c>
      <c r="AF182" s="36" t="e">
        <f>X182/U182</f>
        <v>#DIV/0!</v>
      </c>
      <c r="AG182" s="36" t="e">
        <f t="shared" si="16"/>
        <v>#DIV/0!</v>
      </c>
      <c r="AH182" s="32">
        <v>45352</v>
      </c>
      <c r="AI182" s="32"/>
      <c r="AJ182" s="32"/>
      <c r="AK182" s="32"/>
      <c r="AL182" s="32"/>
      <c r="AM182" s="40"/>
      <c r="AN182" s="35"/>
    </row>
    <row r="183" spans="1:40" ht="58.5" customHeight="1" x14ac:dyDescent="0.25">
      <c r="A183" s="31" t="s">
        <v>1121</v>
      </c>
      <c r="B183" s="40">
        <v>45287</v>
      </c>
      <c r="C183" s="35">
        <v>545</v>
      </c>
      <c r="D183" s="33"/>
      <c r="E183" s="34" t="s">
        <v>1122</v>
      </c>
      <c r="F183" s="32"/>
      <c r="G183" s="30"/>
      <c r="H183" s="35"/>
      <c r="I183" s="35" t="s">
        <v>1123</v>
      </c>
      <c r="J183" s="45">
        <v>21439906.199999999</v>
      </c>
      <c r="K183" s="36">
        <v>0</v>
      </c>
      <c r="L183" s="28">
        <f t="shared" si="17"/>
        <v>0</v>
      </c>
      <c r="M183" s="28">
        <f t="shared" si="17"/>
        <v>0</v>
      </c>
      <c r="N183" s="35"/>
      <c r="O183" s="35"/>
      <c r="P183" s="35"/>
      <c r="Q183" s="35"/>
      <c r="R183" s="38"/>
      <c r="S183" s="30"/>
      <c r="T183" s="30"/>
      <c r="U183" s="39"/>
      <c r="V183" s="28" t="e">
        <f>M183/X183</f>
        <v>#DIV/0!</v>
      </c>
      <c r="W183" s="36" t="e">
        <f t="shared" si="15"/>
        <v>#DIV/0!</v>
      </c>
      <c r="X183" s="36">
        <f t="shared" si="14"/>
        <v>0</v>
      </c>
      <c r="Y183" s="36">
        <v>0</v>
      </c>
      <c r="Z183" s="36">
        <v>0</v>
      </c>
      <c r="AA183" s="36">
        <v>0</v>
      </c>
      <c r="AB183" s="36"/>
      <c r="AC183" s="36" t="e">
        <f t="shared" si="13"/>
        <v>#DIV/0!</v>
      </c>
      <c r="AD183" s="36"/>
      <c r="AE183" s="36" t="e">
        <f t="shared" si="12"/>
        <v>#DIV/0!</v>
      </c>
      <c r="AF183" s="36" t="e">
        <f>X183/U183</f>
        <v>#DIV/0!</v>
      </c>
      <c r="AG183" s="36" t="e">
        <f t="shared" si="16"/>
        <v>#DIV/0!</v>
      </c>
      <c r="AH183" s="32">
        <v>45337</v>
      </c>
      <c r="AI183" s="32"/>
      <c r="AJ183" s="32"/>
      <c r="AK183" s="32"/>
      <c r="AL183" s="32"/>
      <c r="AM183" s="40"/>
      <c r="AN183" s="35"/>
    </row>
    <row r="184" spans="1:40" ht="58.5" customHeight="1" x14ac:dyDescent="0.25">
      <c r="A184" s="31" t="s">
        <v>1124</v>
      </c>
      <c r="B184" s="40">
        <v>45287</v>
      </c>
      <c r="C184" s="35">
        <v>545</v>
      </c>
      <c r="D184" s="33"/>
      <c r="E184" s="34" t="s">
        <v>1125</v>
      </c>
      <c r="F184" s="32"/>
      <c r="G184" s="30"/>
      <c r="H184" s="35"/>
      <c r="I184" s="35" t="s">
        <v>1126</v>
      </c>
      <c r="J184" s="45">
        <v>77134640</v>
      </c>
      <c r="K184" s="36">
        <v>0</v>
      </c>
      <c r="L184" s="28">
        <f t="shared" si="17"/>
        <v>0</v>
      </c>
      <c r="M184" s="28">
        <f t="shared" si="17"/>
        <v>0</v>
      </c>
      <c r="N184" s="35"/>
      <c r="O184" s="35"/>
      <c r="P184" s="35"/>
      <c r="Q184" s="35"/>
      <c r="R184" s="38"/>
      <c r="S184" s="30"/>
      <c r="T184" s="30"/>
      <c r="U184" s="39"/>
      <c r="V184" s="28" t="e">
        <f>M184/X184</f>
        <v>#DIV/0!</v>
      </c>
      <c r="W184" s="36" t="e">
        <f t="shared" si="15"/>
        <v>#DIV/0!</v>
      </c>
      <c r="X184" s="36">
        <f t="shared" si="14"/>
        <v>0</v>
      </c>
      <c r="Y184" s="36">
        <v>0</v>
      </c>
      <c r="Z184" s="36">
        <v>0</v>
      </c>
      <c r="AA184" s="36">
        <v>0</v>
      </c>
      <c r="AB184" s="36"/>
      <c r="AC184" s="36" t="e">
        <f t="shared" si="13"/>
        <v>#DIV/0!</v>
      </c>
      <c r="AD184" s="36"/>
      <c r="AE184" s="36" t="e">
        <f t="shared" si="12"/>
        <v>#DIV/0!</v>
      </c>
      <c r="AF184" s="36" t="e">
        <f>X184/U184</f>
        <v>#DIV/0!</v>
      </c>
      <c r="AG184" s="36" t="e">
        <f t="shared" si="16"/>
        <v>#DIV/0!</v>
      </c>
      <c r="AH184" s="32">
        <v>45337</v>
      </c>
      <c r="AI184" s="32"/>
      <c r="AJ184" s="32"/>
      <c r="AK184" s="32"/>
      <c r="AL184" s="32"/>
      <c r="AM184" s="40"/>
      <c r="AN184" s="35"/>
    </row>
    <row r="185" spans="1:40" ht="58.5" customHeight="1" x14ac:dyDescent="0.25">
      <c r="A185" s="31" t="s">
        <v>1127</v>
      </c>
      <c r="B185" s="40">
        <v>45288</v>
      </c>
      <c r="C185" s="35">
        <v>545</v>
      </c>
      <c r="D185" s="33"/>
      <c r="E185" s="34" t="s">
        <v>1128</v>
      </c>
      <c r="F185" s="32"/>
      <c r="G185" s="30"/>
      <c r="H185" s="35"/>
      <c r="I185" s="35" t="s">
        <v>1129</v>
      </c>
      <c r="J185" s="45">
        <v>41547475.200000003</v>
      </c>
      <c r="K185" s="36">
        <v>0</v>
      </c>
      <c r="L185" s="28">
        <f t="shared" si="17"/>
        <v>0</v>
      </c>
      <c r="M185" s="28">
        <f t="shared" si="17"/>
        <v>0</v>
      </c>
      <c r="N185" s="35"/>
      <c r="O185" s="35"/>
      <c r="P185" s="35"/>
      <c r="Q185" s="35"/>
      <c r="R185" s="38"/>
      <c r="S185" s="30"/>
      <c r="T185" s="30"/>
      <c r="U185" s="39"/>
      <c r="V185" s="28" t="e">
        <f>M185/X185</f>
        <v>#DIV/0!</v>
      </c>
      <c r="W185" s="36" t="e">
        <f t="shared" si="15"/>
        <v>#DIV/0!</v>
      </c>
      <c r="X185" s="36">
        <f t="shared" si="14"/>
        <v>0</v>
      </c>
      <c r="Y185" s="36">
        <v>0</v>
      </c>
      <c r="Z185" s="36">
        <v>0</v>
      </c>
      <c r="AA185" s="36">
        <v>0</v>
      </c>
      <c r="AB185" s="36"/>
      <c r="AC185" s="36" t="e">
        <f t="shared" si="13"/>
        <v>#DIV/0!</v>
      </c>
      <c r="AD185" s="36"/>
      <c r="AE185" s="36" t="e">
        <f t="shared" si="12"/>
        <v>#DIV/0!</v>
      </c>
      <c r="AF185" s="36" t="e">
        <f>X185/U185</f>
        <v>#DIV/0!</v>
      </c>
      <c r="AG185" s="36" t="e">
        <f t="shared" si="16"/>
        <v>#DIV/0!</v>
      </c>
      <c r="AH185" s="32">
        <v>45342</v>
      </c>
      <c r="AI185" s="32"/>
      <c r="AJ185" s="32"/>
      <c r="AK185" s="32"/>
      <c r="AL185" s="32"/>
      <c r="AM185" s="40"/>
      <c r="AN185" s="35"/>
    </row>
    <row r="186" spans="1:40" ht="58.5" customHeight="1" x14ac:dyDescent="0.25">
      <c r="A186" s="31" t="s">
        <v>1130</v>
      </c>
      <c r="B186" s="40">
        <v>45288</v>
      </c>
      <c r="C186" s="35">
        <v>1416</v>
      </c>
      <c r="D186" s="33"/>
      <c r="E186" s="34" t="s">
        <v>1131</v>
      </c>
      <c r="F186" s="32"/>
      <c r="G186" s="30"/>
      <c r="H186" s="35"/>
      <c r="I186" s="35" t="s">
        <v>1132</v>
      </c>
      <c r="J186" s="45">
        <v>86594317.5</v>
      </c>
      <c r="K186" s="36">
        <v>0</v>
      </c>
      <c r="L186" s="28">
        <f t="shared" si="17"/>
        <v>0</v>
      </c>
      <c r="M186" s="28">
        <f t="shared" si="17"/>
        <v>0</v>
      </c>
      <c r="N186" s="35"/>
      <c r="O186" s="35"/>
      <c r="P186" s="35"/>
      <c r="Q186" s="35"/>
      <c r="R186" s="38"/>
      <c r="S186" s="30"/>
      <c r="T186" s="30"/>
      <c r="U186" s="39"/>
      <c r="V186" s="28" t="e">
        <f>M186/X186</f>
        <v>#DIV/0!</v>
      </c>
      <c r="W186" s="36" t="e">
        <f t="shared" si="15"/>
        <v>#DIV/0!</v>
      </c>
      <c r="X186" s="36">
        <f t="shared" si="14"/>
        <v>0</v>
      </c>
      <c r="Y186" s="36">
        <v>0</v>
      </c>
      <c r="Z186" s="36">
        <v>0</v>
      </c>
      <c r="AA186" s="36">
        <v>0</v>
      </c>
      <c r="AB186" s="36"/>
      <c r="AC186" s="36" t="e">
        <f t="shared" si="13"/>
        <v>#DIV/0!</v>
      </c>
      <c r="AD186" s="36"/>
      <c r="AE186" s="36" t="e">
        <f t="shared" si="12"/>
        <v>#DIV/0!</v>
      </c>
      <c r="AF186" s="36" t="e">
        <f>X186/U186</f>
        <v>#DIV/0!</v>
      </c>
      <c r="AG186" s="36" t="e">
        <f t="shared" si="16"/>
        <v>#DIV/0!</v>
      </c>
      <c r="AH186" s="32">
        <v>45366</v>
      </c>
      <c r="AI186" s="32"/>
      <c r="AJ186" s="32"/>
      <c r="AK186" s="32"/>
      <c r="AL186" s="32"/>
      <c r="AM186" s="40"/>
      <c r="AN186" s="35"/>
    </row>
    <row r="187" spans="1:40" ht="58.5" customHeight="1" x14ac:dyDescent="0.25">
      <c r="A187" s="31" t="s">
        <v>1133</v>
      </c>
      <c r="B187" s="40">
        <v>45288</v>
      </c>
      <c r="C187" s="35">
        <v>1416</v>
      </c>
      <c r="D187" s="33"/>
      <c r="E187" s="34" t="s">
        <v>1134</v>
      </c>
      <c r="F187" s="32"/>
      <c r="G187" s="30"/>
      <c r="H187" s="35"/>
      <c r="I187" s="35" t="s">
        <v>1135</v>
      </c>
      <c r="J187" s="45">
        <v>240339922</v>
      </c>
      <c r="K187" s="36">
        <v>0</v>
      </c>
      <c r="L187" s="28">
        <f t="shared" si="17"/>
        <v>0</v>
      </c>
      <c r="M187" s="28">
        <f t="shared" si="17"/>
        <v>0</v>
      </c>
      <c r="N187" s="35"/>
      <c r="O187" s="35"/>
      <c r="P187" s="35"/>
      <c r="Q187" s="35"/>
      <c r="R187" s="38"/>
      <c r="S187" s="30"/>
      <c r="T187" s="30"/>
      <c r="U187" s="39"/>
      <c r="V187" s="28" t="e">
        <f>M187/X187</f>
        <v>#DIV/0!</v>
      </c>
      <c r="W187" s="36" t="e">
        <f t="shared" si="15"/>
        <v>#DIV/0!</v>
      </c>
      <c r="X187" s="36">
        <f t="shared" si="14"/>
        <v>0</v>
      </c>
      <c r="Y187" s="36">
        <v>0</v>
      </c>
      <c r="Z187" s="36">
        <v>0</v>
      </c>
      <c r="AA187" s="36">
        <v>0</v>
      </c>
      <c r="AB187" s="36"/>
      <c r="AC187" s="36" t="e">
        <f t="shared" si="13"/>
        <v>#DIV/0!</v>
      </c>
      <c r="AD187" s="36"/>
      <c r="AE187" s="36" t="e">
        <f t="shared" si="12"/>
        <v>#DIV/0!</v>
      </c>
      <c r="AF187" s="36" t="e">
        <f>X187/U187</f>
        <v>#DIV/0!</v>
      </c>
      <c r="AG187" s="36" t="e">
        <f t="shared" si="16"/>
        <v>#DIV/0!</v>
      </c>
      <c r="AH187" s="32">
        <v>45352</v>
      </c>
      <c r="AI187" s="32"/>
      <c r="AJ187" s="32"/>
      <c r="AK187" s="32"/>
      <c r="AL187" s="32"/>
      <c r="AM187" s="40"/>
      <c r="AN187" s="35"/>
    </row>
    <row r="188" spans="1:40" ht="58.5" customHeight="1" x14ac:dyDescent="0.25">
      <c r="A188" s="31" t="s">
        <v>1136</v>
      </c>
      <c r="B188" s="40">
        <v>45288</v>
      </c>
      <c r="C188" s="35">
        <v>1416</v>
      </c>
      <c r="D188" s="33"/>
      <c r="E188" s="34" t="s">
        <v>1137</v>
      </c>
      <c r="F188" s="32"/>
      <c r="G188" s="30"/>
      <c r="H188" s="35"/>
      <c r="I188" s="35" t="s">
        <v>1138</v>
      </c>
      <c r="J188" s="45">
        <v>148558611.59999999</v>
      </c>
      <c r="K188" s="36">
        <v>0</v>
      </c>
      <c r="L188" s="28">
        <f t="shared" si="17"/>
        <v>0</v>
      </c>
      <c r="M188" s="28">
        <f t="shared" si="17"/>
        <v>0</v>
      </c>
      <c r="N188" s="35"/>
      <c r="O188" s="35"/>
      <c r="P188" s="35"/>
      <c r="Q188" s="35"/>
      <c r="R188" s="38"/>
      <c r="S188" s="30"/>
      <c r="T188" s="30"/>
      <c r="U188" s="39"/>
      <c r="V188" s="28" t="e">
        <f>M188/X188</f>
        <v>#DIV/0!</v>
      </c>
      <c r="W188" s="36" t="e">
        <f t="shared" si="15"/>
        <v>#DIV/0!</v>
      </c>
      <c r="X188" s="36">
        <f t="shared" si="14"/>
        <v>0</v>
      </c>
      <c r="Y188" s="36">
        <v>0</v>
      </c>
      <c r="Z188" s="36">
        <v>0</v>
      </c>
      <c r="AA188" s="36">
        <v>0</v>
      </c>
      <c r="AB188" s="36"/>
      <c r="AC188" s="36" t="e">
        <f t="shared" si="13"/>
        <v>#DIV/0!</v>
      </c>
      <c r="AD188" s="36"/>
      <c r="AE188" s="36" t="e">
        <f t="shared" si="12"/>
        <v>#DIV/0!</v>
      </c>
      <c r="AF188" s="36" t="e">
        <f>X188/U188</f>
        <v>#DIV/0!</v>
      </c>
      <c r="AG188" s="36" t="e">
        <f t="shared" si="16"/>
        <v>#DIV/0!</v>
      </c>
      <c r="AH188" s="32">
        <v>45381</v>
      </c>
      <c r="AI188" s="32"/>
      <c r="AJ188" s="32"/>
      <c r="AK188" s="32"/>
      <c r="AL188" s="32"/>
      <c r="AM188" s="40"/>
      <c r="AN188" s="35"/>
    </row>
    <row r="189" spans="1:40" ht="58.5" customHeight="1" x14ac:dyDescent="0.25">
      <c r="A189" s="31" t="s">
        <v>1139</v>
      </c>
      <c r="B189" s="40">
        <v>45288</v>
      </c>
      <c r="C189" s="35">
        <v>1416</v>
      </c>
      <c r="D189" s="33"/>
      <c r="E189" s="34" t="s">
        <v>1140</v>
      </c>
      <c r="F189" s="32"/>
      <c r="G189" s="30"/>
      <c r="H189" s="35"/>
      <c r="I189" s="35" t="s">
        <v>1141</v>
      </c>
      <c r="J189" s="45">
        <v>32108724.600000001</v>
      </c>
      <c r="K189" s="36">
        <v>0</v>
      </c>
      <c r="L189" s="28">
        <f t="shared" si="17"/>
        <v>0</v>
      </c>
      <c r="M189" s="28">
        <f t="shared" si="17"/>
        <v>0</v>
      </c>
      <c r="N189" s="35"/>
      <c r="O189" s="35"/>
      <c r="P189" s="35"/>
      <c r="Q189" s="35"/>
      <c r="R189" s="38"/>
      <c r="S189" s="30"/>
      <c r="T189" s="30"/>
      <c r="U189" s="39"/>
      <c r="V189" s="28" t="e">
        <f>M189/X189</f>
        <v>#DIV/0!</v>
      </c>
      <c r="W189" s="36" t="e">
        <f t="shared" si="15"/>
        <v>#DIV/0!</v>
      </c>
      <c r="X189" s="36">
        <f t="shared" si="14"/>
        <v>0</v>
      </c>
      <c r="Y189" s="36">
        <v>0</v>
      </c>
      <c r="Z189" s="36">
        <v>0</v>
      </c>
      <c r="AA189" s="36">
        <v>0</v>
      </c>
      <c r="AB189" s="36"/>
      <c r="AC189" s="36" t="e">
        <f t="shared" si="13"/>
        <v>#DIV/0!</v>
      </c>
      <c r="AD189" s="36"/>
      <c r="AE189" s="36" t="e">
        <f t="shared" si="12"/>
        <v>#DIV/0!</v>
      </c>
      <c r="AF189" s="36" t="e">
        <f>X189/U189</f>
        <v>#DIV/0!</v>
      </c>
      <c r="AG189" s="36" t="e">
        <f t="shared" si="16"/>
        <v>#DIV/0!</v>
      </c>
      <c r="AH189" s="32">
        <v>45352</v>
      </c>
      <c r="AI189" s="32"/>
      <c r="AJ189" s="32"/>
      <c r="AK189" s="32"/>
      <c r="AL189" s="32"/>
      <c r="AM189" s="40"/>
      <c r="AN189" s="35"/>
    </row>
    <row r="190" spans="1:40" ht="58.5" customHeight="1" x14ac:dyDescent="0.25">
      <c r="A190" s="31" t="s">
        <v>1142</v>
      </c>
      <c r="B190" s="40">
        <v>45288</v>
      </c>
      <c r="C190" s="35" t="s">
        <v>405</v>
      </c>
      <c r="D190" s="33"/>
      <c r="E190" s="34" t="s">
        <v>1143</v>
      </c>
      <c r="F190" s="32"/>
      <c r="G190" s="30"/>
      <c r="H190" s="35"/>
      <c r="I190" s="35" t="s">
        <v>1144</v>
      </c>
      <c r="J190" s="45">
        <v>1031720792.4</v>
      </c>
      <c r="K190" s="36">
        <v>0</v>
      </c>
      <c r="L190" s="28">
        <f t="shared" si="17"/>
        <v>0</v>
      </c>
      <c r="M190" s="28">
        <f t="shared" si="17"/>
        <v>0</v>
      </c>
      <c r="N190" s="35"/>
      <c r="O190" s="35"/>
      <c r="P190" s="35"/>
      <c r="Q190" s="35"/>
      <c r="R190" s="38"/>
      <c r="S190" s="30"/>
      <c r="T190" s="30"/>
      <c r="U190" s="39"/>
      <c r="V190" s="28" t="e">
        <f>M190/X190</f>
        <v>#DIV/0!</v>
      </c>
      <c r="W190" s="36" t="e">
        <f t="shared" si="15"/>
        <v>#DIV/0!</v>
      </c>
      <c r="X190" s="36">
        <f t="shared" si="14"/>
        <v>0</v>
      </c>
      <c r="Y190" s="36">
        <v>0</v>
      </c>
      <c r="Z190" s="36">
        <v>0</v>
      </c>
      <c r="AA190" s="36">
        <v>0</v>
      </c>
      <c r="AB190" s="36"/>
      <c r="AC190" s="36" t="e">
        <f t="shared" si="13"/>
        <v>#DIV/0!</v>
      </c>
      <c r="AD190" s="36"/>
      <c r="AE190" s="36" t="e">
        <f t="shared" si="12"/>
        <v>#DIV/0!</v>
      </c>
      <c r="AF190" s="36" t="e">
        <f>X190/U190</f>
        <v>#DIV/0!</v>
      </c>
      <c r="AG190" s="36" t="e">
        <f t="shared" si="16"/>
        <v>#DIV/0!</v>
      </c>
      <c r="AH190" s="32">
        <v>45397</v>
      </c>
      <c r="AI190" s="32"/>
      <c r="AJ190" s="32"/>
      <c r="AK190" s="32"/>
      <c r="AL190" s="32"/>
      <c r="AM190" s="40"/>
      <c r="AN190" s="35"/>
    </row>
    <row r="191" spans="1:40" ht="58.5" customHeight="1" x14ac:dyDescent="0.25">
      <c r="A191" s="31" t="s">
        <v>1145</v>
      </c>
      <c r="B191" s="40">
        <v>45288</v>
      </c>
      <c r="C191" s="35" t="s">
        <v>405</v>
      </c>
      <c r="D191" s="33"/>
      <c r="E191" s="34" t="s">
        <v>1146</v>
      </c>
      <c r="F191" s="32"/>
      <c r="G191" s="30"/>
      <c r="H191" s="35"/>
      <c r="I191" s="35" t="s">
        <v>1147</v>
      </c>
      <c r="J191" s="45">
        <v>790983700.20000005</v>
      </c>
      <c r="K191" s="36">
        <v>0</v>
      </c>
      <c r="L191" s="28">
        <f t="shared" si="17"/>
        <v>0</v>
      </c>
      <c r="M191" s="28">
        <f t="shared" si="17"/>
        <v>0</v>
      </c>
      <c r="N191" s="35"/>
      <c r="O191" s="35"/>
      <c r="P191" s="35"/>
      <c r="Q191" s="35"/>
      <c r="R191" s="38"/>
      <c r="S191" s="30"/>
      <c r="T191" s="30"/>
      <c r="U191" s="39"/>
      <c r="V191" s="28" t="e">
        <f>M191/X191</f>
        <v>#DIV/0!</v>
      </c>
      <c r="W191" s="36" t="e">
        <f t="shared" si="15"/>
        <v>#DIV/0!</v>
      </c>
      <c r="X191" s="36">
        <f t="shared" si="14"/>
        <v>0</v>
      </c>
      <c r="Y191" s="36">
        <v>0</v>
      </c>
      <c r="Z191" s="36">
        <v>0</v>
      </c>
      <c r="AA191" s="36">
        <v>0</v>
      </c>
      <c r="AB191" s="36"/>
      <c r="AC191" s="36" t="e">
        <f t="shared" si="13"/>
        <v>#DIV/0!</v>
      </c>
      <c r="AD191" s="36"/>
      <c r="AE191" s="36" t="e">
        <f t="shared" si="12"/>
        <v>#DIV/0!</v>
      </c>
      <c r="AF191" s="36" t="e">
        <f>X191/U191</f>
        <v>#DIV/0!</v>
      </c>
      <c r="AG191" s="36" t="e">
        <f t="shared" si="16"/>
        <v>#DIV/0!</v>
      </c>
      <c r="AH191" s="32">
        <v>45514</v>
      </c>
      <c r="AI191" s="32"/>
      <c r="AJ191" s="32"/>
      <c r="AK191" s="32"/>
      <c r="AL191" s="32"/>
      <c r="AM191" s="40"/>
      <c r="AN191" s="35"/>
    </row>
    <row r="192" spans="1:40" ht="58.5" customHeight="1" x14ac:dyDescent="0.25">
      <c r="A192" s="31" t="s">
        <v>1148</v>
      </c>
      <c r="B192" s="40">
        <v>45288</v>
      </c>
      <c r="C192" s="35" t="s">
        <v>405</v>
      </c>
      <c r="D192" s="33"/>
      <c r="E192" s="34" t="s">
        <v>1149</v>
      </c>
      <c r="F192" s="32"/>
      <c r="G192" s="30"/>
      <c r="H192" s="35"/>
      <c r="I192" s="35" t="s">
        <v>1150</v>
      </c>
      <c r="J192" s="45">
        <v>71990384.400000006</v>
      </c>
      <c r="K192" s="36">
        <v>0</v>
      </c>
      <c r="L192" s="28">
        <f t="shared" si="17"/>
        <v>0</v>
      </c>
      <c r="M192" s="28">
        <f t="shared" si="17"/>
        <v>0</v>
      </c>
      <c r="N192" s="35"/>
      <c r="O192" s="35"/>
      <c r="P192" s="35"/>
      <c r="Q192" s="35"/>
      <c r="R192" s="38"/>
      <c r="S192" s="30"/>
      <c r="T192" s="30"/>
      <c r="U192" s="39"/>
      <c r="V192" s="28" t="e">
        <f>M192/X192</f>
        <v>#DIV/0!</v>
      </c>
      <c r="W192" s="36" t="e">
        <f t="shared" si="15"/>
        <v>#DIV/0!</v>
      </c>
      <c r="X192" s="36">
        <f t="shared" si="14"/>
        <v>0</v>
      </c>
      <c r="Y192" s="36">
        <v>0</v>
      </c>
      <c r="Z192" s="36">
        <v>0</v>
      </c>
      <c r="AA192" s="36">
        <v>0</v>
      </c>
      <c r="AB192" s="36"/>
      <c r="AC192" s="36" t="e">
        <f t="shared" si="13"/>
        <v>#DIV/0!</v>
      </c>
      <c r="AD192" s="36"/>
      <c r="AE192" s="36" t="e">
        <f t="shared" si="12"/>
        <v>#DIV/0!</v>
      </c>
      <c r="AF192" s="36" t="e">
        <f>X192/U192</f>
        <v>#DIV/0!</v>
      </c>
      <c r="AG192" s="36" t="e">
        <f t="shared" si="16"/>
        <v>#DIV/0!</v>
      </c>
      <c r="AH192" s="32">
        <v>45383</v>
      </c>
      <c r="AI192" s="32"/>
      <c r="AJ192" s="32"/>
      <c r="AK192" s="32"/>
      <c r="AL192" s="32"/>
      <c r="AM192" s="40"/>
      <c r="AN192" s="35"/>
    </row>
    <row r="193" spans="1:40" ht="58.5" customHeight="1" x14ac:dyDescent="0.25">
      <c r="A193" s="31" t="s">
        <v>1151</v>
      </c>
      <c r="B193" s="40">
        <v>45288</v>
      </c>
      <c r="C193" s="35">
        <v>1416</v>
      </c>
      <c r="D193" s="33"/>
      <c r="E193" s="34" t="s">
        <v>1152</v>
      </c>
      <c r="F193" s="32"/>
      <c r="G193" s="30"/>
      <c r="H193" s="35"/>
      <c r="I193" s="35" t="s">
        <v>1153</v>
      </c>
      <c r="J193" s="45">
        <v>37288365</v>
      </c>
      <c r="K193" s="36">
        <v>0</v>
      </c>
      <c r="L193" s="28">
        <f t="shared" si="17"/>
        <v>0</v>
      </c>
      <c r="M193" s="28">
        <f t="shared" si="17"/>
        <v>0</v>
      </c>
      <c r="N193" s="35"/>
      <c r="O193" s="35"/>
      <c r="P193" s="35"/>
      <c r="Q193" s="35"/>
      <c r="R193" s="38"/>
      <c r="S193" s="30"/>
      <c r="T193" s="30"/>
      <c r="U193" s="39"/>
      <c r="V193" s="28" t="e">
        <f>M193/X193</f>
        <v>#DIV/0!</v>
      </c>
      <c r="W193" s="36" t="e">
        <f t="shared" si="15"/>
        <v>#DIV/0!</v>
      </c>
      <c r="X193" s="36">
        <f t="shared" si="14"/>
        <v>0</v>
      </c>
      <c r="Y193" s="36">
        <v>0</v>
      </c>
      <c r="Z193" s="36">
        <v>0</v>
      </c>
      <c r="AA193" s="36">
        <v>0</v>
      </c>
      <c r="AB193" s="36"/>
      <c r="AC193" s="36" t="e">
        <f t="shared" si="13"/>
        <v>#DIV/0!</v>
      </c>
      <c r="AD193" s="36"/>
      <c r="AE193" s="36" t="e">
        <f t="shared" ref="AE193:AE256" si="18">V193*AD193</f>
        <v>#DIV/0!</v>
      </c>
      <c r="AF193" s="36" t="e">
        <f>X193/U193</f>
        <v>#DIV/0!</v>
      </c>
      <c r="AG193" s="36" t="e">
        <f t="shared" si="16"/>
        <v>#DIV/0!</v>
      </c>
      <c r="AH193" s="32">
        <v>45323</v>
      </c>
      <c r="AI193" s="32">
        <v>45383</v>
      </c>
      <c r="AJ193" s="32"/>
      <c r="AK193" s="32"/>
      <c r="AL193" s="32"/>
      <c r="AM193" s="40"/>
      <c r="AN193" s="35"/>
    </row>
    <row r="194" spans="1:40" ht="58.5" customHeight="1" x14ac:dyDescent="0.25">
      <c r="A194" s="31" t="s">
        <v>1154</v>
      </c>
      <c r="B194" s="40">
        <v>45288</v>
      </c>
      <c r="C194" s="35">
        <v>1416</v>
      </c>
      <c r="D194" s="33"/>
      <c r="E194" s="34" t="s">
        <v>1155</v>
      </c>
      <c r="F194" s="32"/>
      <c r="G194" s="30"/>
      <c r="H194" s="35"/>
      <c r="I194" s="35" t="s">
        <v>1156</v>
      </c>
      <c r="J194" s="45">
        <v>749995.2</v>
      </c>
      <c r="K194" s="36">
        <v>0</v>
      </c>
      <c r="L194" s="28">
        <f t="shared" si="17"/>
        <v>0</v>
      </c>
      <c r="M194" s="28">
        <f t="shared" si="17"/>
        <v>0</v>
      </c>
      <c r="N194" s="35"/>
      <c r="O194" s="35"/>
      <c r="P194" s="35"/>
      <c r="Q194" s="35"/>
      <c r="R194" s="38"/>
      <c r="S194" s="30"/>
      <c r="T194" s="30"/>
      <c r="U194" s="39"/>
      <c r="V194" s="28" t="e">
        <f>M194/X194</f>
        <v>#DIV/0!</v>
      </c>
      <c r="W194" s="36" t="e">
        <f t="shared" si="15"/>
        <v>#DIV/0!</v>
      </c>
      <c r="X194" s="36">
        <f t="shared" si="14"/>
        <v>0</v>
      </c>
      <c r="Y194" s="36">
        <v>0</v>
      </c>
      <c r="Z194" s="36">
        <v>0</v>
      </c>
      <c r="AA194" s="36">
        <v>0</v>
      </c>
      <c r="AB194" s="36"/>
      <c r="AC194" s="36" t="e">
        <f t="shared" si="13"/>
        <v>#DIV/0!</v>
      </c>
      <c r="AD194" s="36"/>
      <c r="AE194" s="36" t="e">
        <f t="shared" si="18"/>
        <v>#DIV/0!</v>
      </c>
      <c r="AF194" s="36" t="e">
        <f>X194/U194</f>
        <v>#DIV/0!</v>
      </c>
      <c r="AG194" s="36" t="e">
        <f t="shared" si="16"/>
        <v>#DIV/0!</v>
      </c>
      <c r="AH194" s="32">
        <v>45352</v>
      </c>
      <c r="AI194" s="32"/>
      <c r="AJ194" s="32"/>
      <c r="AK194" s="32"/>
      <c r="AL194" s="32"/>
      <c r="AM194" s="40"/>
      <c r="AN194" s="35"/>
    </row>
    <row r="195" spans="1:40" ht="58.5" customHeight="1" x14ac:dyDescent="0.25">
      <c r="A195" s="31" t="s">
        <v>1157</v>
      </c>
      <c r="B195" s="40">
        <v>45289</v>
      </c>
      <c r="C195" s="35">
        <v>1416</v>
      </c>
      <c r="D195" s="33"/>
      <c r="E195" s="34" t="s">
        <v>1158</v>
      </c>
      <c r="F195" s="32"/>
      <c r="G195" s="30"/>
      <c r="H195" s="35"/>
      <c r="I195" s="35" t="s">
        <v>1159</v>
      </c>
      <c r="J195" s="45">
        <v>695313219.03999996</v>
      </c>
      <c r="K195" s="36">
        <v>0</v>
      </c>
      <c r="L195" s="28">
        <f t="shared" si="17"/>
        <v>0</v>
      </c>
      <c r="M195" s="28">
        <f t="shared" si="17"/>
        <v>0</v>
      </c>
      <c r="N195" s="35"/>
      <c r="O195" s="35"/>
      <c r="P195" s="35"/>
      <c r="Q195" s="35"/>
      <c r="R195" s="38"/>
      <c r="S195" s="30"/>
      <c r="T195" s="30"/>
      <c r="U195" s="39"/>
      <c r="V195" s="28" t="e">
        <f>M195/X195</f>
        <v>#DIV/0!</v>
      </c>
      <c r="W195" s="36" t="e">
        <f t="shared" si="15"/>
        <v>#DIV/0!</v>
      </c>
      <c r="X195" s="36">
        <f t="shared" si="14"/>
        <v>0</v>
      </c>
      <c r="Y195" s="36">
        <v>0</v>
      </c>
      <c r="Z195" s="36">
        <v>0</v>
      </c>
      <c r="AA195" s="36">
        <v>0</v>
      </c>
      <c r="AB195" s="36"/>
      <c r="AC195" s="36" t="e">
        <f t="shared" si="13"/>
        <v>#DIV/0!</v>
      </c>
      <c r="AD195" s="36"/>
      <c r="AE195" s="36" t="e">
        <f t="shared" si="18"/>
        <v>#DIV/0!</v>
      </c>
      <c r="AF195" s="36" t="e">
        <f>X195/U195</f>
        <v>#DIV/0!</v>
      </c>
      <c r="AG195" s="36" t="e">
        <f t="shared" si="16"/>
        <v>#DIV/0!</v>
      </c>
      <c r="AH195" s="32">
        <v>45383</v>
      </c>
      <c r="AI195" s="32"/>
      <c r="AJ195" s="32"/>
      <c r="AK195" s="32"/>
      <c r="AL195" s="32"/>
      <c r="AM195" s="40"/>
      <c r="AN195" s="35"/>
    </row>
    <row r="196" spans="1:40" ht="58.5" customHeight="1" x14ac:dyDescent="0.25">
      <c r="A196" s="31" t="s">
        <v>1160</v>
      </c>
      <c r="B196" s="40">
        <v>45289</v>
      </c>
      <c r="C196" s="35">
        <v>1416</v>
      </c>
      <c r="D196" s="33"/>
      <c r="E196" s="34" t="s">
        <v>1161</v>
      </c>
      <c r="F196" s="32"/>
      <c r="G196" s="30"/>
      <c r="H196" s="35"/>
      <c r="I196" s="35" t="s">
        <v>1162</v>
      </c>
      <c r="J196" s="45">
        <v>3614799</v>
      </c>
      <c r="K196" s="36">
        <v>0</v>
      </c>
      <c r="L196" s="28">
        <f t="shared" si="17"/>
        <v>0</v>
      </c>
      <c r="M196" s="28">
        <f t="shared" si="17"/>
        <v>0</v>
      </c>
      <c r="N196" s="35"/>
      <c r="O196" s="35"/>
      <c r="P196" s="35"/>
      <c r="Q196" s="35"/>
      <c r="R196" s="38"/>
      <c r="S196" s="30"/>
      <c r="T196" s="30"/>
      <c r="U196" s="39"/>
      <c r="V196" s="28" t="e">
        <f>M196/X196</f>
        <v>#DIV/0!</v>
      </c>
      <c r="W196" s="36" t="e">
        <f t="shared" si="15"/>
        <v>#DIV/0!</v>
      </c>
      <c r="X196" s="36">
        <f t="shared" si="14"/>
        <v>0</v>
      </c>
      <c r="Y196" s="36">
        <v>0</v>
      </c>
      <c r="Z196" s="36">
        <v>0</v>
      </c>
      <c r="AA196" s="36">
        <v>0</v>
      </c>
      <c r="AB196" s="36"/>
      <c r="AC196" s="36" t="e">
        <f t="shared" si="13"/>
        <v>#DIV/0!</v>
      </c>
      <c r="AD196" s="36"/>
      <c r="AE196" s="36" t="e">
        <f t="shared" si="18"/>
        <v>#DIV/0!</v>
      </c>
      <c r="AF196" s="36" t="e">
        <f>X196/U196</f>
        <v>#DIV/0!</v>
      </c>
      <c r="AG196" s="36" t="e">
        <f t="shared" si="16"/>
        <v>#DIV/0!</v>
      </c>
      <c r="AH196" s="32">
        <v>45352</v>
      </c>
      <c r="AI196" s="32"/>
      <c r="AJ196" s="32"/>
      <c r="AK196" s="32"/>
      <c r="AL196" s="32"/>
      <c r="AM196" s="40"/>
      <c r="AN196" s="35"/>
    </row>
    <row r="197" spans="1:40" ht="58.5" customHeight="1" x14ac:dyDescent="0.25">
      <c r="A197" s="31" t="s">
        <v>1163</v>
      </c>
      <c r="B197" s="40">
        <v>45289</v>
      </c>
      <c r="C197" s="35">
        <v>1416</v>
      </c>
      <c r="D197" s="33"/>
      <c r="E197" s="34" t="s">
        <v>1164</v>
      </c>
      <c r="F197" s="32"/>
      <c r="G197" s="30"/>
      <c r="H197" s="35"/>
      <c r="I197" s="35" t="s">
        <v>1165</v>
      </c>
      <c r="J197" s="45">
        <v>87974803.200000003</v>
      </c>
      <c r="K197" s="36">
        <v>0</v>
      </c>
      <c r="L197" s="28">
        <f t="shared" si="17"/>
        <v>0</v>
      </c>
      <c r="M197" s="28">
        <f t="shared" si="17"/>
        <v>0</v>
      </c>
      <c r="N197" s="35"/>
      <c r="O197" s="35"/>
      <c r="P197" s="35"/>
      <c r="Q197" s="35"/>
      <c r="R197" s="38"/>
      <c r="S197" s="30"/>
      <c r="T197" s="30"/>
      <c r="U197" s="39"/>
      <c r="V197" s="28" t="e">
        <f>M197/X197</f>
        <v>#DIV/0!</v>
      </c>
      <c r="W197" s="36" t="e">
        <f t="shared" si="15"/>
        <v>#DIV/0!</v>
      </c>
      <c r="X197" s="36">
        <f t="shared" si="14"/>
        <v>0</v>
      </c>
      <c r="Y197" s="36">
        <v>0</v>
      </c>
      <c r="Z197" s="36">
        <v>0</v>
      </c>
      <c r="AA197" s="36">
        <v>0</v>
      </c>
      <c r="AB197" s="36"/>
      <c r="AC197" s="36" t="e">
        <f t="shared" si="13"/>
        <v>#DIV/0!</v>
      </c>
      <c r="AD197" s="36"/>
      <c r="AE197" s="36" t="e">
        <f t="shared" si="18"/>
        <v>#DIV/0!</v>
      </c>
      <c r="AF197" s="36" t="e">
        <f>X197/U197</f>
        <v>#DIV/0!</v>
      </c>
      <c r="AG197" s="36" t="e">
        <f t="shared" si="16"/>
        <v>#DIV/0!</v>
      </c>
      <c r="AH197" s="32">
        <v>45352</v>
      </c>
      <c r="AI197" s="32">
        <v>45474</v>
      </c>
      <c r="AJ197" s="32"/>
      <c r="AK197" s="32"/>
      <c r="AL197" s="32"/>
      <c r="AM197" s="40"/>
      <c r="AN197" s="35"/>
    </row>
    <row r="198" spans="1:40" ht="58.5" customHeight="1" x14ac:dyDescent="0.25">
      <c r="A198" s="31" t="s">
        <v>1166</v>
      </c>
      <c r="B198" s="40">
        <v>45289</v>
      </c>
      <c r="C198" s="35">
        <v>1416</v>
      </c>
      <c r="D198" s="33"/>
      <c r="E198" s="34" t="s">
        <v>1167</v>
      </c>
      <c r="F198" s="32"/>
      <c r="G198" s="30"/>
      <c r="H198" s="35"/>
      <c r="I198" s="35" t="s">
        <v>1168</v>
      </c>
      <c r="J198" s="45">
        <v>165786.4</v>
      </c>
      <c r="K198" s="36">
        <v>0</v>
      </c>
      <c r="L198" s="28">
        <f t="shared" si="17"/>
        <v>0</v>
      </c>
      <c r="M198" s="28">
        <f t="shared" si="17"/>
        <v>0</v>
      </c>
      <c r="N198" s="35"/>
      <c r="O198" s="35"/>
      <c r="P198" s="35"/>
      <c r="Q198" s="35"/>
      <c r="R198" s="38"/>
      <c r="S198" s="30"/>
      <c r="T198" s="30"/>
      <c r="U198" s="39"/>
      <c r="V198" s="28" t="e">
        <f>M198/X198</f>
        <v>#DIV/0!</v>
      </c>
      <c r="W198" s="36" t="e">
        <f t="shared" si="15"/>
        <v>#DIV/0!</v>
      </c>
      <c r="X198" s="36">
        <f t="shared" si="14"/>
        <v>0</v>
      </c>
      <c r="Y198" s="36">
        <v>0</v>
      </c>
      <c r="Z198" s="36">
        <v>0</v>
      </c>
      <c r="AA198" s="36">
        <v>0</v>
      </c>
      <c r="AB198" s="36"/>
      <c r="AC198" s="36" t="e">
        <f t="shared" si="13"/>
        <v>#DIV/0!</v>
      </c>
      <c r="AD198" s="36"/>
      <c r="AE198" s="36" t="e">
        <f t="shared" si="18"/>
        <v>#DIV/0!</v>
      </c>
      <c r="AF198" s="36" t="e">
        <f>X198/U198</f>
        <v>#DIV/0!</v>
      </c>
      <c r="AG198" s="36" t="e">
        <f t="shared" si="16"/>
        <v>#DIV/0!</v>
      </c>
      <c r="AH198" s="32">
        <v>45352</v>
      </c>
      <c r="AI198" s="32"/>
      <c r="AJ198" s="32"/>
      <c r="AK198" s="32"/>
      <c r="AL198" s="32"/>
      <c r="AM198" s="40"/>
      <c r="AN198" s="35"/>
    </row>
    <row r="199" spans="1:40" ht="58.5" customHeight="1" x14ac:dyDescent="0.25">
      <c r="A199" s="31" t="s">
        <v>1169</v>
      </c>
      <c r="B199" s="40">
        <v>45289</v>
      </c>
      <c r="C199" s="35">
        <v>1416</v>
      </c>
      <c r="D199" s="33"/>
      <c r="E199" s="34" t="s">
        <v>1170</v>
      </c>
      <c r="F199" s="32"/>
      <c r="G199" s="30"/>
      <c r="H199" s="35"/>
      <c r="I199" s="35" t="s">
        <v>1171</v>
      </c>
      <c r="J199" s="45">
        <v>17068912</v>
      </c>
      <c r="K199" s="36">
        <v>0</v>
      </c>
      <c r="L199" s="28">
        <f t="shared" si="17"/>
        <v>0</v>
      </c>
      <c r="M199" s="28">
        <f t="shared" si="17"/>
        <v>0</v>
      </c>
      <c r="N199" s="35"/>
      <c r="O199" s="35"/>
      <c r="P199" s="35"/>
      <c r="Q199" s="35"/>
      <c r="R199" s="38"/>
      <c r="S199" s="30"/>
      <c r="T199" s="30"/>
      <c r="U199" s="39"/>
      <c r="V199" s="28" t="e">
        <f>M199/X199</f>
        <v>#DIV/0!</v>
      </c>
      <c r="W199" s="36" t="e">
        <f t="shared" si="15"/>
        <v>#DIV/0!</v>
      </c>
      <c r="X199" s="36">
        <f t="shared" si="14"/>
        <v>0</v>
      </c>
      <c r="Y199" s="36">
        <v>0</v>
      </c>
      <c r="Z199" s="36">
        <v>0</v>
      </c>
      <c r="AA199" s="36">
        <v>0</v>
      </c>
      <c r="AB199" s="36"/>
      <c r="AC199" s="36" t="e">
        <f t="shared" si="13"/>
        <v>#DIV/0!</v>
      </c>
      <c r="AD199" s="36"/>
      <c r="AE199" s="36" t="e">
        <f t="shared" si="18"/>
        <v>#DIV/0!</v>
      </c>
      <c r="AF199" s="36" t="e">
        <f>X199/U199</f>
        <v>#DIV/0!</v>
      </c>
      <c r="AG199" s="36" t="e">
        <f t="shared" si="16"/>
        <v>#DIV/0!</v>
      </c>
      <c r="AH199" s="32">
        <v>45352</v>
      </c>
      <c r="AI199" s="32"/>
      <c r="AJ199" s="32"/>
      <c r="AK199" s="32"/>
      <c r="AL199" s="32"/>
      <c r="AM199" s="40"/>
      <c r="AN199" s="35"/>
    </row>
    <row r="200" spans="1:40" ht="58.5" customHeight="1" x14ac:dyDescent="0.25">
      <c r="A200" s="31" t="s">
        <v>1172</v>
      </c>
      <c r="B200" s="40">
        <v>45289</v>
      </c>
      <c r="C200" s="35">
        <v>1416</v>
      </c>
      <c r="D200" s="33"/>
      <c r="E200" s="34" t="s">
        <v>1173</v>
      </c>
      <c r="F200" s="32"/>
      <c r="G200" s="30"/>
      <c r="H200" s="35"/>
      <c r="I200" s="35" t="s">
        <v>578</v>
      </c>
      <c r="J200" s="45">
        <v>13163854000</v>
      </c>
      <c r="K200" s="36">
        <v>0</v>
      </c>
      <c r="L200" s="28">
        <f t="shared" si="17"/>
        <v>0</v>
      </c>
      <c r="M200" s="28">
        <f t="shared" si="17"/>
        <v>0</v>
      </c>
      <c r="N200" s="35"/>
      <c r="O200" s="35"/>
      <c r="P200" s="35"/>
      <c r="Q200" s="35"/>
      <c r="R200" s="38"/>
      <c r="S200" s="30"/>
      <c r="T200" s="30"/>
      <c r="U200" s="39"/>
      <c r="V200" s="28" t="e">
        <f>M200/X200</f>
        <v>#DIV/0!</v>
      </c>
      <c r="W200" s="36" t="e">
        <f t="shared" si="15"/>
        <v>#DIV/0!</v>
      </c>
      <c r="X200" s="36">
        <f t="shared" si="14"/>
        <v>0</v>
      </c>
      <c r="Y200" s="36">
        <v>0</v>
      </c>
      <c r="Z200" s="36">
        <v>0</v>
      </c>
      <c r="AA200" s="36">
        <v>0</v>
      </c>
      <c r="AB200" s="36"/>
      <c r="AC200" s="36" t="e">
        <f t="shared" ref="AC200:AC263" si="19">V200*AB200</f>
        <v>#DIV/0!</v>
      </c>
      <c r="AD200" s="36"/>
      <c r="AE200" s="36" t="e">
        <f t="shared" si="18"/>
        <v>#DIV/0!</v>
      </c>
      <c r="AF200" s="36" t="e">
        <f>X200/U200</f>
        <v>#DIV/0!</v>
      </c>
      <c r="AG200" s="36" t="e">
        <f t="shared" si="16"/>
        <v>#DIV/0!</v>
      </c>
      <c r="AH200" s="32">
        <v>45352</v>
      </c>
      <c r="AI200" s="32">
        <v>45717</v>
      </c>
      <c r="AJ200" s="32"/>
      <c r="AK200" s="32"/>
      <c r="AL200" s="32"/>
      <c r="AM200" s="40"/>
      <c r="AN200" s="35"/>
    </row>
    <row r="201" spans="1:40" ht="58.5" customHeight="1" x14ac:dyDescent="0.25">
      <c r="A201" s="31" t="s">
        <v>1174</v>
      </c>
      <c r="B201" s="40">
        <v>45289</v>
      </c>
      <c r="C201" s="35">
        <v>1416</v>
      </c>
      <c r="D201" s="33"/>
      <c r="E201" s="34" t="s">
        <v>1175</v>
      </c>
      <c r="F201" s="32"/>
      <c r="G201" s="30"/>
      <c r="H201" s="35"/>
      <c r="I201" s="35" t="s">
        <v>1176</v>
      </c>
      <c r="J201" s="45">
        <v>8914257</v>
      </c>
      <c r="K201" s="36">
        <v>0</v>
      </c>
      <c r="L201" s="28">
        <f t="shared" si="17"/>
        <v>0</v>
      </c>
      <c r="M201" s="28">
        <f t="shared" si="17"/>
        <v>0</v>
      </c>
      <c r="N201" s="35"/>
      <c r="O201" s="35"/>
      <c r="P201" s="35"/>
      <c r="Q201" s="35"/>
      <c r="R201" s="38"/>
      <c r="S201" s="30"/>
      <c r="T201" s="30"/>
      <c r="U201" s="39"/>
      <c r="V201" s="28" t="e">
        <f>M201/X201</f>
        <v>#DIV/0!</v>
      </c>
      <c r="W201" s="36" t="e">
        <f t="shared" si="15"/>
        <v>#DIV/0!</v>
      </c>
      <c r="X201" s="36">
        <f t="shared" ref="X201:X264" si="20">Y201+Z201+AA201</f>
        <v>0</v>
      </c>
      <c r="Y201" s="36">
        <v>0</v>
      </c>
      <c r="Z201" s="36">
        <v>0</v>
      </c>
      <c r="AA201" s="36">
        <v>0</v>
      </c>
      <c r="AB201" s="36"/>
      <c r="AC201" s="36" t="e">
        <f t="shared" si="19"/>
        <v>#DIV/0!</v>
      </c>
      <c r="AD201" s="36"/>
      <c r="AE201" s="36" t="e">
        <f t="shared" si="18"/>
        <v>#DIV/0!</v>
      </c>
      <c r="AF201" s="36" t="e">
        <f>X201/U201</f>
        <v>#DIV/0!</v>
      </c>
      <c r="AG201" s="36" t="e">
        <f t="shared" si="16"/>
        <v>#DIV/0!</v>
      </c>
      <c r="AH201" s="32">
        <v>45383</v>
      </c>
      <c r="AI201" s="32"/>
      <c r="AJ201" s="32"/>
      <c r="AK201" s="32"/>
      <c r="AL201" s="32"/>
      <c r="AM201" s="40"/>
      <c r="AN201" s="35"/>
    </row>
    <row r="202" spans="1:40" ht="58.5" customHeight="1" x14ac:dyDescent="0.25">
      <c r="A202" s="31" t="s">
        <v>1177</v>
      </c>
      <c r="B202" s="40">
        <v>45289</v>
      </c>
      <c r="C202" s="35">
        <v>1688</v>
      </c>
      <c r="D202" s="33"/>
      <c r="E202" s="34" t="s">
        <v>1178</v>
      </c>
      <c r="F202" s="32"/>
      <c r="G202" s="30"/>
      <c r="H202" s="35"/>
      <c r="I202" s="35" t="s">
        <v>1179</v>
      </c>
      <c r="J202" s="45">
        <v>2263398</v>
      </c>
      <c r="K202" s="36">
        <v>0</v>
      </c>
      <c r="L202" s="28">
        <f t="shared" si="17"/>
        <v>0</v>
      </c>
      <c r="M202" s="28">
        <f t="shared" si="17"/>
        <v>0</v>
      </c>
      <c r="N202" s="35"/>
      <c r="O202" s="35"/>
      <c r="P202" s="35"/>
      <c r="Q202" s="35"/>
      <c r="R202" s="38"/>
      <c r="S202" s="30"/>
      <c r="T202" s="30"/>
      <c r="U202" s="39"/>
      <c r="V202" s="28" t="e">
        <f>M202/X202</f>
        <v>#DIV/0!</v>
      </c>
      <c r="W202" s="36" t="e">
        <f t="shared" si="15"/>
        <v>#DIV/0!</v>
      </c>
      <c r="X202" s="36">
        <f t="shared" si="20"/>
        <v>0</v>
      </c>
      <c r="Y202" s="36">
        <v>0</v>
      </c>
      <c r="Z202" s="36">
        <v>0</v>
      </c>
      <c r="AA202" s="36">
        <v>0</v>
      </c>
      <c r="AB202" s="36"/>
      <c r="AC202" s="36" t="e">
        <f t="shared" si="19"/>
        <v>#DIV/0!</v>
      </c>
      <c r="AD202" s="36"/>
      <c r="AE202" s="36" t="e">
        <f t="shared" si="18"/>
        <v>#DIV/0!</v>
      </c>
      <c r="AF202" s="36" t="e">
        <f>X202/U202</f>
        <v>#DIV/0!</v>
      </c>
      <c r="AG202" s="36" t="e">
        <f t="shared" si="16"/>
        <v>#DIV/0!</v>
      </c>
      <c r="AH202" s="32">
        <v>45337</v>
      </c>
      <c r="AI202" s="32"/>
      <c r="AJ202" s="32"/>
      <c r="AK202" s="32"/>
      <c r="AL202" s="32"/>
      <c r="AM202" s="40"/>
      <c r="AN202" s="35"/>
    </row>
    <row r="203" spans="1:40" ht="58.5" customHeight="1" x14ac:dyDescent="0.25">
      <c r="A203" s="31" t="s">
        <v>1180</v>
      </c>
      <c r="B203" s="40">
        <v>45289</v>
      </c>
      <c r="C203" s="35">
        <v>1416</v>
      </c>
      <c r="D203" s="33"/>
      <c r="E203" s="34" t="s">
        <v>1181</v>
      </c>
      <c r="F203" s="32"/>
      <c r="G203" s="30"/>
      <c r="H203" s="35"/>
      <c r="I203" s="35" t="s">
        <v>1182</v>
      </c>
      <c r="J203" s="45">
        <v>11061180</v>
      </c>
      <c r="K203" s="36">
        <v>0</v>
      </c>
      <c r="L203" s="28">
        <f t="shared" si="17"/>
        <v>0</v>
      </c>
      <c r="M203" s="28">
        <f t="shared" si="17"/>
        <v>0</v>
      </c>
      <c r="N203" s="35"/>
      <c r="O203" s="35"/>
      <c r="P203" s="35"/>
      <c r="Q203" s="35"/>
      <c r="R203" s="38"/>
      <c r="S203" s="30"/>
      <c r="T203" s="30"/>
      <c r="U203" s="39"/>
      <c r="V203" s="28" t="e">
        <f>M203/X203</f>
        <v>#DIV/0!</v>
      </c>
      <c r="W203" s="36" t="e">
        <f t="shared" si="15"/>
        <v>#DIV/0!</v>
      </c>
      <c r="X203" s="36">
        <f t="shared" si="20"/>
        <v>0</v>
      </c>
      <c r="Y203" s="36">
        <v>0</v>
      </c>
      <c r="Z203" s="36">
        <v>0</v>
      </c>
      <c r="AA203" s="36">
        <v>0</v>
      </c>
      <c r="AB203" s="36"/>
      <c r="AC203" s="36" t="e">
        <f t="shared" si="19"/>
        <v>#DIV/0!</v>
      </c>
      <c r="AD203" s="36"/>
      <c r="AE203" s="36" t="e">
        <f t="shared" si="18"/>
        <v>#DIV/0!</v>
      </c>
      <c r="AF203" s="36" t="e">
        <f>X203/U203</f>
        <v>#DIV/0!</v>
      </c>
      <c r="AG203" s="36" t="e">
        <f t="shared" si="16"/>
        <v>#DIV/0!</v>
      </c>
      <c r="AH203" s="32">
        <v>45432</v>
      </c>
      <c r="AI203" s="32"/>
      <c r="AJ203" s="32"/>
      <c r="AK203" s="32"/>
      <c r="AL203" s="32"/>
      <c r="AM203" s="40"/>
      <c r="AN203" s="35"/>
    </row>
    <row r="204" spans="1:40" ht="58.5" customHeight="1" x14ac:dyDescent="0.25">
      <c r="A204" s="31" t="s">
        <v>1183</v>
      </c>
      <c r="B204" s="40">
        <v>45289</v>
      </c>
      <c r="C204" s="35">
        <v>1416</v>
      </c>
      <c r="D204" s="33"/>
      <c r="E204" s="34" t="s">
        <v>1184</v>
      </c>
      <c r="F204" s="32"/>
      <c r="G204" s="30"/>
      <c r="H204" s="35"/>
      <c r="I204" s="35" t="s">
        <v>1185</v>
      </c>
      <c r="J204" s="45">
        <v>353355.52000000002</v>
      </c>
      <c r="K204" s="36">
        <v>0</v>
      </c>
      <c r="L204" s="28">
        <f t="shared" si="17"/>
        <v>0</v>
      </c>
      <c r="M204" s="28">
        <f t="shared" si="17"/>
        <v>0</v>
      </c>
      <c r="N204" s="35"/>
      <c r="O204" s="35"/>
      <c r="P204" s="35"/>
      <c r="Q204" s="35"/>
      <c r="R204" s="38"/>
      <c r="S204" s="30"/>
      <c r="T204" s="30"/>
      <c r="U204" s="39"/>
      <c r="V204" s="28" t="e">
        <f>M204/X204</f>
        <v>#DIV/0!</v>
      </c>
      <c r="W204" s="36" t="e">
        <f t="shared" si="15"/>
        <v>#DIV/0!</v>
      </c>
      <c r="X204" s="36">
        <f t="shared" si="20"/>
        <v>0</v>
      </c>
      <c r="Y204" s="36">
        <v>0</v>
      </c>
      <c r="Z204" s="36">
        <v>0</v>
      </c>
      <c r="AA204" s="36">
        <v>0</v>
      </c>
      <c r="AB204" s="36"/>
      <c r="AC204" s="36" t="e">
        <f t="shared" si="19"/>
        <v>#DIV/0!</v>
      </c>
      <c r="AD204" s="36"/>
      <c r="AE204" s="36" t="e">
        <f t="shared" si="18"/>
        <v>#DIV/0!</v>
      </c>
      <c r="AF204" s="36" t="e">
        <f>X204/U204</f>
        <v>#DIV/0!</v>
      </c>
      <c r="AG204" s="36" t="e">
        <f t="shared" si="16"/>
        <v>#DIV/0!</v>
      </c>
      <c r="AH204" s="32">
        <v>45352</v>
      </c>
      <c r="AI204" s="32"/>
      <c r="AJ204" s="32"/>
      <c r="AK204" s="32"/>
      <c r="AL204" s="32"/>
      <c r="AM204" s="40"/>
      <c r="AN204" s="35"/>
    </row>
    <row r="205" spans="1:40" ht="58.5" customHeight="1" x14ac:dyDescent="0.25">
      <c r="A205" s="31" t="s">
        <v>1186</v>
      </c>
      <c r="B205" s="40">
        <v>45289</v>
      </c>
      <c r="C205" s="35">
        <v>1416</v>
      </c>
      <c r="D205" s="33"/>
      <c r="E205" s="34" t="s">
        <v>1187</v>
      </c>
      <c r="F205" s="32"/>
      <c r="G205" s="30"/>
      <c r="H205" s="35"/>
      <c r="I205" s="35" t="s">
        <v>1188</v>
      </c>
      <c r="J205" s="45">
        <v>19324800</v>
      </c>
      <c r="K205" s="36">
        <v>0</v>
      </c>
      <c r="L205" s="28">
        <f t="shared" si="17"/>
        <v>0</v>
      </c>
      <c r="M205" s="28">
        <f t="shared" si="17"/>
        <v>0</v>
      </c>
      <c r="N205" s="35"/>
      <c r="O205" s="35"/>
      <c r="P205" s="35"/>
      <c r="Q205" s="35"/>
      <c r="R205" s="38"/>
      <c r="S205" s="30"/>
      <c r="T205" s="30"/>
      <c r="U205" s="39"/>
      <c r="V205" s="28" t="e">
        <f>M205/X205</f>
        <v>#DIV/0!</v>
      </c>
      <c r="W205" s="36" t="e">
        <f t="shared" si="15"/>
        <v>#DIV/0!</v>
      </c>
      <c r="X205" s="36">
        <f t="shared" si="20"/>
        <v>0</v>
      </c>
      <c r="Y205" s="36">
        <v>0</v>
      </c>
      <c r="Z205" s="36">
        <v>0</v>
      </c>
      <c r="AA205" s="36">
        <v>0</v>
      </c>
      <c r="AB205" s="36"/>
      <c r="AC205" s="36" t="e">
        <f t="shared" si="19"/>
        <v>#DIV/0!</v>
      </c>
      <c r="AD205" s="36"/>
      <c r="AE205" s="36" t="e">
        <f t="shared" si="18"/>
        <v>#DIV/0!</v>
      </c>
      <c r="AF205" s="36" t="e">
        <f>X205/U205</f>
        <v>#DIV/0!</v>
      </c>
      <c r="AG205" s="36" t="e">
        <f t="shared" si="16"/>
        <v>#DIV/0!</v>
      </c>
      <c r="AH205" s="32">
        <v>45354</v>
      </c>
      <c r="AI205" s="32"/>
      <c r="AJ205" s="32"/>
      <c r="AK205" s="32"/>
      <c r="AL205" s="32"/>
      <c r="AM205" s="40"/>
      <c r="AN205" s="35"/>
    </row>
    <row r="206" spans="1:40" ht="58.5" customHeight="1" x14ac:dyDescent="0.25">
      <c r="A206" s="31" t="s">
        <v>1189</v>
      </c>
      <c r="B206" s="40">
        <v>45289</v>
      </c>
      <c r="C206" s="35">
        <v>1416</v>
      </c>
      <c r="D206" s="33"/>
      <c r="E206" s="34" t="s">
        <v>1190</v>
      </c>
      <c r="F206" s="32"/>
      <c r="G206" s="30"/>
      <c r="H206" s="35"/>
      <c r="I206" s="35" t="s">
        <v>1191</v>
      </c>
      <c r="J206" s="45">
        <v>438990662.5</v>
      </c>
      <c r="K206" s="36">
        <v>0</v>
      </c>
      <c r="L206" s="28">
        <f t="shared" si="17"/>
        <v>0</v>
      </c>
      <c r="M206" s="28">
        <f t="shared" si="17"/>
        <v>0</v>
      </c>
      <c r="N206" s="35"/>
      <c r="O206" s="35"/>
      <c r="P206" s="35"/>
      <c r="Q206" s="35"/>
      <c r="R206" s="38"/>
      <c r="S206" s="30"/>
      <c r="T206" s="30"/>
      <c r="U206" s="39"/>
      <c r="V206" s="28" t="e">
        <f>M206/X206</f>
        <v>#DIV/0!</v>
      </c>
      <c r="W206" s="36" t="e">
        <f t="shared" si="15"/>
        <v>#DIV/0!</v>
      </c>
      <c r="X206" s="36">
        <f t="shared" si="20"/>
        <v>0</v>
      </c>
      <c r="Y206" s="36">
        <v>0</v>
      </c>
      <c r="Z206" s="36">
        <v>0</v>
      </c>
      <c r="AA206" s="36">
        <v>0</v>
      </c>
      <c r="AB206" s="36"/>
      <c r="AC206" s="36" t="e">
        <f t="shared" si="19"/>
        <v>#DIV/0!</v>
      </c>
      <c r="AD206" s="36"/>
      <c r="AE206" s="36" t="e">
        <f t="shared" si="18"/>
        <v>#DIV/0!</v>
      </c>
      <c r="AF206" s="36" t="e">
        <f>X206/U206</f>
        <v>#DIV/0!</v>
      </c>
      <c r="AG206" s="36" t="e">
        <f t="shared" si="16"/>
        <v>#DIV/0!</v>
      </c>
      <c r="AH206" s="32">
        <v>45412</v>
      </c>
      <c r="AI206" s="32"/>
      <c r="AJ206" s="32"/>
      <c r="AK206" s="32"/>
      <c r="AL206" s="32"/>
      <c r="AM206" s="40"/>
      <c r="AN206" s="35"/>
    </row>
    <row r="207" spans="1:40" ht="58.5" customHeight="1" x14ac:dyDescent="0.25">
      <c r="A207" s="31" t="s">
        <v>1192</v>
      </c>
      <c r="B207" s="40">
        <v>45289</v>
      </c>
      <c r="C207" s="35">
        <v>1688</v>
      </c>
      <c r="D207" s="33"/>
      <c r="E207" s="34" t="s">
        <v>1193</v>
      </c>
      <c r="F207" s="32"/>
      <c r="G207" s="30"/>
      <c r="H207" s="35"/>
      <c r="I207" s="35" t="s">
        <v>1194</v>
      </c>
      <c r="J207" s="45">
        <v>18480709.800000001</v>
      </c>
      <c r="K207" s="36">
        <v>0</v>
      </c>
      <c r="L207" s="28">
        <f t="shared" si="17"/>
        <v>0</v>
      </c>
      <c r="M207" s="28">
        <f t="shared" si="17"/>
        <v>0</v>
      </c>
      <c r="N207" s="35"/>
      <c r="O207" s="35"/>
      <c r="P207" s="35"/>
      <c r="Q207" s="35"/>
      <c r="R207" s="38"/>
      <c r="S207" s="30"/>
      <c r="T207" s="30"/>
      <c r="U207" s="39"/>
      <c r="V207" s="28" t="e">
        <f>M207/X207</f>
        <v>#DIV/0!</v>
      </c>
      <c r="W207" s="36" t="e">
        <f t="shared" si="15"/>
        <v>#DIV/0!</v>
      </c>
      <c r="X207" s="36">
        <f t="shared" si="20"/>
        <v>0</v>
      </c>
      <c r="Y207" s="36">
        <v>0</v>
      </c>
      <c r="Z207" s="36">
        <v>0</v>
      </c>
      <c r="AA207" s="36">
        <v>0</v>
      </c>
      <c r="AB207" s="36"/>
      <c r="AC207" s="36" t="e">
        <f t="shared" si="19"/>
        <v>#DIV/0!</v>
      </c>
      <c r="AD207" s="36"/>
      <c r="AE207" s="36" t="e">
        <f t="shared" si="18"/>
        <v>#DIV/0!</v>
      </c>
      <c r="AF207" s="36" t="e">
        <f>X207/U207</f>
        <v>#DIV/0!</v>
      </c>
      <c r="AG207" s="36" t="e">
        <f t="shared" si="16"/>
        <v>#DIV/0!</v>
      </c>
      <c r="AH207" s="32">
        <v>45337</v>
      </c>
      <c r="AI207" s="32"/>
      <c r="AJ207" s="32"/>
      <c r="AK207" s="32"/>
      <c r="AL207" s="32"/>
      <c r="AM207" s="40"/>
      <c r="AN207" s="35"/>
    </row>
    <row r="208" spans="1:40" ht="58.5" customHeight="1" x14ac:dyDescent="0.25">
      <c r="A208" s="31" t="s">
        <v>1195</v>
      </c>
      <c r="B208" s="40">
        <v>45289</v>
      </c>
      <c r="C208" s="35">
        <v>1688</v>
      </c>
      <c r="D208" s="33"/>
      <c r="E208" s="34" t="s">
        <v>1196</v>
      </c>
      <c r="F208" s="32"/>
      <c r="G208" s="30"/>
      <c r="H208" s="35"/>
      <c r="I208" s="35" t="s">
        <v>1197</v>
      </c>
      <c r="J208" s="45">
        <v>22320340.800000001</v>
      </c>
      <c r="K208" s="36">
        <v>0</v>
      </c>
      <c r="L208" s="28">
        <f t="shared" si="17"/>
        <v>0</v>
      </c>
      <c r="M208" s="28">
        <f t="shared" si="17"/>
        <v>0</v>
      </c>
      <c r="N208" s="35"/>
      <c r="O208" s="35"/>
      <c r="P208" s="35"/>
      <c r="Q208" s="35"/>
      <c r="R208" s="38"/>
      <c r="S208" s="30"/>
      <c r="T208" s="30"/>
      <c r="U208" s="39"/>
      <c r="V208" s="28" t="e">
        <f>M208/X208</f>
        <v>#DIV/0!</v>
      </c>
      <c r="W208" s="36" t="e">
        <f t="shared" si="15"/>
        <v>#DIV/0!</v>
      </c>
      <c r="X208" s="36">
        <f t="shared" si="20"/>
        <v>0</v>
      </c>
      <c r="Y208" s="36">
        <v>0</v>
      </c>
      <c r="Z208" s="36">
        <v>0</v>
      </c>
      <c r="AA208" s="36">
        <v>0</v>
      </c>
      <c r="AB208" s="36"/>
      <c r="AC208" s="36" t="e">
        <f t="shared" si="19"/>
        <v>#DIV/0!</v>
      </c>
      <c r="AD208" s="36"/>
      <c r="AE208" s="36" t="e">
        <f t="shared" si="18"/>
        <v>#DIV/0!</v>
      </c>
      <c r="AF208" s="36" t="e">
        <f>X208/U208</f>
        <v>#DIV/0!</v>
      </c>
      <c r="AG208" s="36" t="e">
        <f t="shared" si="16"/>
        <v>#DIV/0!</v>
      </c>
      <c r="AH208" s="32">
        <v>45337</v>
      </c>
      <c r="AI208" s="32"/>
      <c r="AJ208" s="32"/>
      <c r="AK208" s="32"/>
      <c r="AL208" s="32"/>
      <c r="AM208" s="40"/>
      <c r="AN208" s="35"/>
    </row>
    <row r="209" spans="1:40" ht="58.5" customHeight="1" x14ac:dyDescent="0.25">
      <c r="A209" s="31" t="s">
        <v>1198</v>
      </c>
      <c r="B209" s="40">
        <v>45289</v>
      </c>
      <c r="C209" s="35">
        <v>1688</v>
      </c>
      <c r="D209" s="33"/>
      <c r="E209" s="34" t="s">
        <v>1199</v>
      </c>
      <c r="F209" s="32"/>
      <c r="G209" s="30"/>
      <c r="H209" s="35"/>
      <c r="I209" s="35" t="s">
        <v>1200</v>
      </c>
      <c r="J209" s="45">
        <v>1681405.5</v>
      </c>
      <c r="K209" s="36">
        <v>0</v>
      </c>
      <c r="L209" s="28">
        <f t="shared" si="17"/>
        <v>0</v>
      </c>
      <c r="M209" s="28">
        <f t="shared" si="17"/>
        <v>0</v>
      </c>
      <c r="N209" s="35"/>
      <c r="O209" s="35"/>
      <c r="P209" s="35"/>
      <c r="Q209" s="35"/>
      <c r="R209" s="38"/>
      <c r="S209" s="30"/>
      <c r="T209" s="30"/>
      <c r="U209" s="39"/>
      <c r="V209" s="28" t="e">
        <f>M209/X209</f>
        <v>#DIV/0!</v>
      </c>
      <c r="W209" s="36" t="e">
        <f t="shared" si="15"/>
        <v>#DIV/0!</v>
      </c>
      <c r="X209" s="36">
        <f t="shared" si="20"/>
        <v>0</v>
      </c>
      <c r="Y209" s="36">
        <v>0</v>
      </c>
      <c r="Z209" s="36">
        <v>0</v>
      </c>
      <c r="AA209" s="36">
        <v>0</v>
      </c>
      <c r="AB209" s="36"/>
      <c r="AC209" s="36" t="e">
        <f t="shared" si="19"/>
        <v>#DIV/0!</v>
      </c>
      <c r="AD209" s="36"/>
      <c r="AE209" s="36" t="e">
        <f t="shared" si="18"/>
        <v>#DIV/0!</v>
      </c>
      <c r="AF209" s="36" t="e">
        <f>X209/U209</f>
        <v>#DIV/0!</v>
      </c>
      <c r="AG209" s="36" t="e">
        <f t="shared" si="16"/>
        <v>#DIV/0!</v>
      </c>
      <c r="AH209" s="32">
        <v>45337</v>
      </c>
      <c r="AI209" s="32"/>
      <c r="AJ209" s="32"/>
      <c r="AK209" s="32"/>
      <c r="AL209" s="32"/>
      <c r="AM209" s="40"/>
      <c r="AN209" s="35"/>
    </row>
    <row r="210" spans="1:40" ht="58.5" customHeight="1" x14ac:dyDescent="0.25">
      <c r="A210" s="31" t="s">
        <v>1201</v>
      </c>
      <c r="B210" s="40">
        <v>45289</v>
      </c>
      <c r="C210" s="35">
        <v>1688</v>
      </c>
      <c r="D210" s="33"/>
      <c r="E210" s="34" t="s">
        <v>1202</v>
      </c>
      <c r="F210" s="32"/>
      <c r="G210" s="30"/>
      <c r="H210" s="35"/>
      <c r="I210" s="35" t="s">
        <v>1203</v>
      </c>
      <c r="J210" s="45">
        <v>1575266</v>
      </c>
      <c r="K210" s="36">
        <v>0</v>
      </c>
      <c r="L210" s="28">
        <f t="shared" si="17"/>
        <v>0</v>
      </c>
      <c r="M210" s="28">
        <f t="shared" si="17"/>
        <v>0</v>
      </c>
      <c r="N210" s="35"/>
      <c r="O210" s="35"/>
      <c r="P210" s="35"/>
      <c r="Q210" s="35"/>
      <c r="R210" s="38"/>
      <c r="S210" s="30"/>
      <c r="T210" s="30"/>
      <c r="U210" s="39"/>
      <c r="V210" s="28" t="e">
        <f>M210/X210</f>
        <v>#DIV/0!</v>
      </c>
      <c r="W210" s="36" t="e">
        <f t="shared" si="15"/>
        <v>#DIV/0!</v>
      </c>
      <c r="X210" s="36">
        <f t="shared" si="20"/>
        <v>0</v>
      </c>
      <c r="Y210" s="36">
        <v>0</v>
      </c>
      <c r="Z210" s="36">
        <v>0</v>
      </c>
      <c r="AA210" s="36">
        <v>0</v>
      </c>
      <c r="AB210" s="36"/>
      <c r="AC210" s="36" t="e">
        <f t="shared" si="19"/>
        <v>#DIV/0!</v>
      </c>
      <c r="AD210" s="36"/>
      <c r="AE210" s="36" t="e">
        <f t="shared" si="18"/>
        <v>#DIV/0!</v>
      </c>
      <c r="AF210" s="36" t="e">
        <f>X210/U210</f>
        <v>#DIV/0!</v>
      </c>
      <c r="AG210" s="36" t="e">
        <f t="shared" si="16"/>
        <v>#DIV/0!</v>
      </c>
      <c r="AH210" s="32">
        <v>45337</v>
      </c>
      <c r="AI210" s="32"/>
      <c r="AJ210" s="32"/>
      <c r="AK210" s="32"/>
      <c r="AL210" s="32"/>
      <c r="AM210" s="40"/>
      <c r="AN210" s="35"/>
    </row>
    <row r="211" spans="1:40" ht="58.5" customHeight="1" x14ac:dyDescent="0.25">
      <c r="A211" s="31" t="s">
        <v>1204</v>
      </c>
      <c r="B211" s="40">
        <v>45289</v>
      </c>
      <c r="C211" s="35">
        <v>1688</v>
      </c>
      <c r="D211" s="33"/>
      <c r="E211" s="34" t="s">
        <v>1205</v>
      </c>
      <c r="F211" s="32"/>
      <c r="G211" s="30"/>
      <c r="H211" s="35"/>
      <c r="I211" s="35" t="s">
        <v>1206</v>
      </c>
      <c r="J211" s="45">
        <v>9131068.6500000004</v>
      </c>
      <c r="K211" s="36">
        <v>0</v>
      </c>
      <c r="L211" s="28">
        <f t="shared" si="17"/>
        <v>0</v>
      </c>
      <c r="M211" s="28">
        <f t="shared" si="17"/>
        <v>0</v>
      </c>
      <c r="N211" s="35"/>
      <c r="O211" s="35"/>
      <c r="P211" s="35"/>
      <c r="Q211" s="35"/>
      <c r="R211" s="38"/>
      <c r="S211" s="30"/>
      <c r="T211" s="30"/>
      <c r="U211" s="39"/>
      <c r="V211" s="28" t="e">
        <f>M211/X211</f>
        <v>#DIV/0!</v>
      </c>
      <c r="W211" s="36" t="e">
        <f t="shared" si="15"/>
        <v>#DIV/0!</v>
      </c>
      <c r="X211" s="36">
        <f t="shared" si="20"/>
        <v>0</v>
      </c>
      <c r="Y211" s="36">
        <v>0</v>
      </c>
      <c r="Z211" s="36">
        <v>0</v>
      </c>
      <c r="AA211" s="36">
        <v>0</v>
      </c>
      <c r="AB211" s="36"/>
      <c r="AC211" s="36" t="e">
        <f t="shared" si="19"/>
        <v>#DIV/0!</v>
      </c>
      <c r="AD211" s="36"/>
      <c r="AE211" s="36" t="e">
        <f t="shared" si="18"/>
        <v>#DIV/0!</v>
      </c>
      <c r="AF211" s="36" t="e">
        <f>X211/U211</f>
        <v>#DIV/0!</v>
      </c>
      <c r="AG211" s="36" t="e">
        <f t="shared" si="16"/>
        <v>#DIV/0!</v>
      </c>
      <c r="AH211" s="32">
        <v>45337</v>
      </c>
      <c r="AI211" s="32"/>
      <c r="AJ211" s="32"/>
      <c r="AK211" s="32"/>
      <c r="AL211" s="32"/>
      <c r="AM211" s="40"/>
      <c r="AN211" s="35"/>
    </row>
    <row r="212" spans="1:40" ht="58.5" customHeight="1" x14ac:dyDescent="0.25">
      <c r="A212" s="31" t="s">
        <v>1207</v>
      </c>
      <c r="B212" s="40">
        <v>45289</v>
      </c>
      <c r="C212" s="35">
        <v>1688</v>
      </c>
      <c r="D212" s="33"/>
      <c r="E212" s="34" t="s">
        <v>1208</v>
      </c>
      <c r="F212" s="32"/>
      <c r="G212" s="30"/>
      <c r="H212" s="35"/>
      <c r="I212" s="35" t="s">
        <v>1209</v>
      </c>
      <c r="J212" s="45">
        <v>5736354</v>
      </c>
      <c r="K212" s="36">
        <v>0</v>
      </c>
      <c r="L212" s="28">
        <f t="shared" si="17"/>
        <v>0</v>
      </c>
      <c r="M212" s="28">
        <f t="shared" si="17"/>
        <v>0</v>
      </c>
      <c r="N212" s="35"/>
      <c r="O212" s="35"/>
      <c r="P212" s="35"/>
      <c r="Q212" s="35"/>
      <c r="R212" s="38"/>
      <c r="S212" s="30"/>
      <c r="T212" s="30"/>
      <c r="U212" s="39"/>
      <c r="V212" s="28" t="e">
        <f>M212/X212</f>
        <v>#DIV/0!</v>
      </c>
      <c r="W212" s="36" t="e">
        <f t="shared" si="15"/>
        <v>#DIV/0!</v>
      </c>
      <c r="X212" s="36">
        <f t="shared" si="20"/>
        <v>0</v>
      </c>
      <c r="Y212" s="36">
        <v>0</v>
      </c>
      <c r="Z212" s="36">
        <v>0</v>
      </c>
      <c r="AA212" s="36">
        <v>0</v>
      </c>
      <c r="AB212" s="36"/>
      <c r="AC212" s="36" t="e">
        <f t="shared" si="19"/>
        <v>#DIV/0!</v>
      </c>
      <c r="AD212" s="36"/>
      <c r="AE212" s="36" t="e">
        <f t="shared" si="18"/>
        <v>#DIV/0!</v>
      </c>
      <c r="AF212" s="36" t="e">
        <f>X212/U212</f>
        <v>#DIV/0!</v>
      </c>
      <c r="AG212" s="36" t="e">
        <f t="shared" si="16"/>
        <v>#DIV/0!</v>
      </c>
      <c r="AH212" s="32">
        <v>45337</v>
      </c>
      <c r="AI212" s="32"/>
      <c r="AJ212" s="32"/>
      <c r="AK212" s="32"/>
      <c r="AL212" s="32"/>
      <c r="AM212" s="40"/>
      <c r="AN212" s="35"/>
    </row>
    <row r="213" spans="1:40" ht="58.5" customHeight="1" x14ac:dyDescent="0.25">
      <c r="A213" s="31" t="s">
        <v>1210</v>
      </c>
      <c r="B213" s="40">
        <v>45289</v>
      </c>
      <c r="C213" s="35">
        <v>1688</v>
      </c>
      <c r="D213" s="33"/>
      <c r="E213" s="34" t="s">
        <v>1211</v>
      </c>
      <c r="F213" s="32"/>
      <c r="G213" s="30"/>
      <c r="H213" s="35"/>
      <c r="I213" s="35" t="s">
        <v>1212</v>
      </c>
      <c r="J213" s="45">
        <v>48510</v>
      </c>
      <c r="K213" s="36">
        <v>0</v>
      </c>
      <c r="L213" s="28">
        <f t="shared" si="17"/>
        <v>0</v>
      </c>
      <c r="M213" s="28">
        <f t="shared" si="17"/>
        <v>0</v>
      </c>
      <c r="N213" s="35"/>
      <c r="O213" s="35"/>
      <c r="P213" s="35"/>
      <c r="Q213" s="35"/>
      <c r="R213" s="38"/>
      <c r="S213" s="30"/>
      <c r="T213" s="30"/>
      <c r="U213" s="39"/>
      <c r="V213" s="28" t="e">
        <f>M213/X213</f>
        <v>#DIV/0!</v>
      </c>
      <c r="W213" s="36" t="e">
        <f t="shared" si="15"/>
        <v>#DIV/0!</v>
      </c>
      <c r="X213" s="36">
        <f t="shared" si="20"/>
        <v>0</v>
      </c>
      <c r="Y213" s="36">
        <v>0</v>
      </c>
      <c r="Z213" s="36">
        <v>0</v>
      </c>
      <c r="AA213" s="36">
        <v>0</v>
      </c>
      <c r="AB213" s="36"/>
      <c r="AC213" s="36" t="e">
        <f t="shared" si="19"/>
        <v>#DIV/0!</v>
      </c>
      <c r="AD213" s="36"/>
      <c r="AE213" s="36" t="e">
        <f t="shared" si="18"/>
        <v>#DIV/0!</v>
      </c>
      <c r="AF213" s="36" t="e">
        <f>X213/U213</f>
        <v>#DIV/0!</v>
      </c>
      <c r="AG213" s="36" t="e">
        <f t="shared" si="16"/>
        <v>#DIV/0!</v>
      </c>
      <c r="AH213" s="32">
        <v>45337</v>
      </c>
      <c r="AI213" s="32"/>
      <c r="AJ213" s="32"/>
      <c r="AK213" s="32"/>
      <c r="AL213" s="32"/>
      <c r="AM213" s="40"/>
      <c r="AN213" s="35"/>
    </row>
    <row r="214" spans="1:40" ht="58.5" customHeight="1" x14ac:dyDescent="0.25">
      <c r="A214" s="31" t="s">
        <v>1213</v>
      </c>
      <c r="B214" s="40">
        <v>45289</v>
      </c>
      <c r="C214" s="35">
        <v>1688</v>
      </c>
      <c r="D214" s="33"/>
      <c r="E214" s="34" t="s">
        <v>1214</v>
      </c>
      <c r="F214" s="32"/>
      <c r="G214" s="30"/>
      <c r="H214" s="35"/>
      <c r="I214" s="35" t="s">
        <v>1215</v>
      </c>
      <c r="J214" s="45">
        <v>2140185.6000000001</v>
      </c>
      <c r="K214" s="36">
        <v>0</v>
      </c>
      <c r="L214" s="28">
        <f t="shared" si="17"/>
        <v>0</v>
      </c>
      <c r="M214" s="28">
        <f t="shared" si="17"/>
        <v>0</v>
      </c>
      <c r="N214" s="35"/>
      <c r="O214" s="35"/>
      <c r="P214" s="35"/>
      <c r="Q214" s="35"/>
      <c r="R214" s="38"/>
      <c r="S214" s="30"/>
      <c r="T214" s="30"/>
      <c r="U214" s="39"/>
      <c r="V214" s="28" t="e">
        <f>M214/X214</f>
        <v>#DIV/0!</v>
      </c>
      <c r="W214" s="36" t="e">
        <f t="shared" si="15"/>
        <v>#DIV/0!</v>
      </c>
      <c r="X214" s="36">
        <f t="shared" si="20"/>
        <v>0</v>
      </c>
      <c r="Y214" s="36">
        <v>0</v>
      </c>
      <c r="Z214" s="36">
        <v>0</v>
      </c>
      <c r="AA214" s="36">
        <v>0</v>
      </c>
      <c r="AB214" s="36"/>
      <c r="AC214" s="36" t="e">
        <f t="shared" si="19"/>
        <v>#DIV/0!</v>
      </c>
      <c r="AD214" s="36"/>
      <c r="AE214" s="36" t="e">
        <f t="shared" si="18"/>
        <v>#DIV/0!</v>
      </c>
      <c r="AF214" s="36" t="e">
        <f>X214/U214</f>
        <v>#DIV/0!</v>
      </c>
      <c r="AG214" s="36" t="e">
        <f t="shared" si="16"/>
        <v>#DIV/0!</v>
      </c>
      <c r="AH214" s="32">
        <v>45337</v>
      </c>
      <c r="AI214" s="32"/>
      <c r="AJ214" s="32"/>
      <c r="AK214" s="32"/>
      <c r="AL214" s="32"/>
      <c r="AM214" s="40"/>
      <c r="AN214" s="35"/>
    </row>
    <row r="215" spans="1:40" ht="58.5" customHeight="1" x14ac:dyDescent="0.25">
      <c r="A215" s="31" t="s">
        <v>1216</v>
      </c>
      <c r="B215" s="40">
        <v>45289</v>
      </c>
      <c r="C215" s="35">
        <v>1688</v>
      </c>
      <c r="D215" s="33"/>
      <c r="E215" s="34" t="s">
        <v>1217</v>
      </c>
      <c r="F215" s="32"/>
      <c r="G215" s="30"/>
      <c r="H215" s="35"/>
      <c r="I215" s="35" t="s">
        <v>1218</v>
      </c>
      <c r="J215" s="45">
        <v>17084253.760000002</v>
      </c>
      <c r="K215" s="36">
        <v>0</v>
      </c>
      <c r="L215" s="28">
        <f t="shared" si="17"/>
        <v>0</v>
      </c>
      <c r="M215" s="28">
        <f t="shared" si="17"/>
        <v>0</v>
      </c>
      <c r="N215" s="35"/>
      <c r="O215" s="35"/>
      <c r="P215" s="35"/>
      <c r="Q215" s="35"/>
      <c r="R215" s="38"/>
      <c r="S215" s="30"/>
      <c r="T215" s="30"/>
      <c r="U215" s="39"/>
      <c r="V215" s="28" t="e">
        <f>M215/X215</f>
        <v>#DIV/0!</v>
      </c>
      <c r="W215" s="36" t="e">
        <f t="shared" si="15"/>
        <v>#DIV/0!</v>
      </c>
      <c r="X215" s="36">
        <f t="shared" si="20"/>
        <v>0</v>
      </c>
      <c r="Y215" s="36">
        <v>0</v>
      </c>
      <c r="Z215" s="36">
        <v>0</v>
      </c>
      <c r="AA215" s="36">
        <v>0</v>
      </c>
      <c r="AB215" s="36"/>
      <c r="AC215" s="36" t="e">
        <f t="shared" si="19"/>
        <v>#DIV/0!</v>
      </c>
      <c r="AD215" s="36"/>
      <c r="AE215" s="36" t="e">
        <f t="shared" si="18"/>
        <v>#DIV/0!</v>
      </c>
      <c r="AF215" s="36" t="e">
        <f>X215/U215</f>
        <v>#DIV/0!</v>
      </c>
      <c r="AG215" s="36" t="e">
        <f t="shared" si="16"/>
        <v>#DIV/0!</v>
      </c>
      <c r="AH215" s="32">
        <v>45337</v>
      </c>
      <c r="AI215" s="32"/>
      <c r="AJ215" s="32"/>
      <c r="AK215" s="32"/>
      <c r="AL215" s="32"/>
      <c r="AM215" s="40"/>
      <c r="AN215" s="35"/>
    </row>
    <row r="216" spans="1:40" ht="58.5" customHeight="1" x14ac:dyDescent="0.25">
      <c r="A216" s="31" t="s">
        <v>1219</v>
      </c>
      <c r="B216" s="40">
        <v>45289</v>
      </c>
      <c r="C216" s="35">
        <v>1416</v>
      </c>
      <c r="D216" s="33"/>
      <c r="E216" s="34" t="s">
        <v>1220</v>
      </c>
      <c r="F216" s="32"/>
      <c r="G216" s="30"/>
      <c r="H216" s="35"/>
      <c r="I216" s="35" t="s">
        <v>1221</v>
      </c>
      <c r="J216" s="45">
        <v>15950302.199999999</v>
      </c>
      <c r="K216" s="36">
        <v>0</v>
      </c>
      <c r="L216" s="28">
        <f t="shared" si="17"/>
        <v>0</v>
      </c>
      <c r="M216" s="28">
        <f t="shared" si="17"/>
        <v>0</v>
      </c>
      <c r="N216" s="35"/>
      <c r="O216" s="35"/>
      <c r="P216" s="35"/>
      <c r="Q216" s="35"/>
      <c r="R216" s="38"/>
      <c r="S216" s="30"/>
      <c r="T216" s="30"/>
      <c r="U216" s="39"/>
      <c r="V216" s="28" t="e">
        <f>M216/X216</f>
        <v>#DIV/0!</v>
      </c>
      <c r="W216" s="36" t="e">
        <f t="shared" si="15"/>
        <v>#DIV/0!</v>
      </c>
      <c r="X216" s="36">
        <f t="shared" si="20"/>
        <v>0</v>
      </c>
      <c r="Y216" s="36">
        <v>0</v>
      </c>
      <c r="Z216" s="36">
        <v>0</v>
      </c>
      <c r="AA216" s="36">
        <v>0</v>
      </c>
      <c r="AB216" s="36"/>
      <c r="AC216" s="36" t="e">
        <f t="shared" si="19"/>
        <v>#DIV/0!</v>
      </c>
      <c r="AD216" s="36"/>
      <c r="AE216" s="36" t="e">
        <f t="shared" si="18"/>
        <v>#DIV/0!</v>
      </c>
      <c r="AF216" s="36" t="e">
        <f>X216/U216</f>
        <v>#DIV/0!</v>
      </c>
      <c r="AG216" s="36" t="e">
        <f t="shared" si="16"/>
        <v>#DIV/0!</v>
      </c>
      <c r="AH216" s="32">
        <v>45352</v>
      </c>
      <c r="AI216" s="32">
        <v>45474</v>
      </c>
      <c r="AJ216" s="32"/>
      <c r="AK216" s="32"/>
      <c r="AL216" s="32"/>
      <c r="AM216" s="40"/>
      <c r="AN216" s="35"/>
    </row>
    <row r="217" spans="1:40" ht="58.5" customHeight="1" x14ac:dyDescent="0.25">
      <c r="A217" s="31" t="s">
        <v>1222</v>
      </c>
      <c r="B217" s="40">
        <v>45289</v>
      </c>
      <c r="C217" s="35">
        <v>545</v>
      </c>
      <c r="D217" s="33"/>
      <c r="E217" s="34" t="s">
        <v>1223</v>
      </c>
      <c r="F217" s="32"/>
      <c r="G217" s="30"/>
      <c r="H217" s="35"/>
      <c r="I217" s="35" t="s">
        <v>321</v>
      </c>
      <c r="J217" s="45">
        <v>195352434</v>
      </c>
      <c r="K217" s="36">
        <v>0</v>
      </c>
      <c r="L217" s="28">
        <f t="shared" si="17"/>
        <v>0</v>
      </c>
      <c r="M217" s="28">
        <f t="shared" si="17"/>
        <v>0</v>
      </c>
      <c r="N217" s="35"/>
      <c r="O217" s="35"/>
      <c r="P217" s="35"/>
      <c r="Q217" s="35"/>
      <c r="R217" s="38"/>
      <c r="S217" s="30"/>
      <c r="T217" s="30"/>
      <c r="U217" s="39"/>
      <c r="V217" s="28" t="e">
        <f>M217/X217</f>
        <v>#DIV/0!</v>
      </c>
      <c r="W217" s="36" t="e">
        <f t="shared" si="15"/>
        <v>#DIV/0!</v>
      </c>
      <c r="X217" s="36">
        <f t="shared" si="20"/>
        <v>0</v>
      </c>
      <c r="Y217" s="36">
        <v>0</v>
      </c>
      <c r="Z217" s="36">
        <v>0</v>
      </c>
      <c r="AA217" s="36">
        <v>0</v>
      </c>
      <c r="AB217" s="36"/>
      <c r="AC217" s="36" t="e">
        <f t="shared" si="19"/>
        <v>#DIV/0!</v>
      </c>
      <c r="AD217" s="36"/>
      <c r="AE217" s="36" t="e">
        <f t="shared" si="18"/>
        <v>#DIV/0!</v>
      </c>
      <c r="AF217" s="36" t="e">
        <f>X217/U217</f>
        <v>#DIV/0!</v>
      </c>
      <c r="AG217" s="36" t="e">
        <f t="shared" si="16"/>
        <v>#DIV/0!</v>
      </c>
      <c r="AH217" s="32">
        <v>45342</v>
      </c>
      <c r="AI217" s="32"/>
      <c r="AJ217" s="32"/>
      <c r="AK217" s="32"/>
      <c r="AL217" s="32"/>
      <c r="AM217" s="40"/>
      <c r="AN217" s="35"/>
    </row>
    <row r="218" spans="1:40" ht="15.75" customHeight="1" x14ac:dyDescent="0.25">
      <c r="A218" s="31"/>
      <c r="B218" s="32"/>
      <c r="C218" s="30"/>
      <c r="D218" s="33"/>
      <c r="E218" s="35"/>
      <c r="F218" s="32"/>
      <c r="G218" s="30"/>
      <c r="H218" s="35"/>
      <c r="I218" s="35"/>
      <c r="J218" s="36"/>
      <c r="K218" s="36">
        <v>0</v>
      </c>
      <c r="L218" s="28">
        <f t="shared" si="17"/>
        <v>0</v>
      </c>
      <c r="M218" s="28">
        <f t="shared" si="17"/>
        <v>0</v>
      </c>
      <c r="N218" s="35"/>
      <c r="O218" s="35"/>
      <c r="P218" s="35"/>
      <c r="Q218" s="35"/>
      <c r="R218" s="38"/>
      <c r="S218" s="30"/>
      <c r="T218" s="30"/>
      <c r="U218" s="39"/>
      <c r="V218" s="28" t="e">
        <f>M218/X218</f>
        <v>#DIV/0!</v>
      </c>
      <c r="W218" s="36" t="e">
        <f t="shared" si="15"/>
        <v>#DIV/0!</v>
      </c>
      <c r="X218" s="36">
        <f t="shared" si="20"/>
        <v>0</v>
      </c>
      <c r="Y218" s="36">
        <v>0</v>
      </c>
      <c r="Z218" s="36">
        <v>0</v>
      </c>
      <c r="AA218" s="36">
        <v>0</v>
      </c>
      <c r="AB218" s="36"/>
      <c r="AC218" s="36" t="e">
        <f t="shared" si="19"/>
        <v>#DIV/0!</v>
      </c>
      <c r="AD218" s="36"/>
      <c r="AE218" s="36" t="e">
        <f t="shared" si="18"/>
        <v>#DIV/0!</v>
      </c>
      <c r="AF218" s="36" t="e">
        <f>X218/U218</f>
        <v>#DIV/0!</v>
      </c>
      <c r="AG218" s="36" t="e">
        <f t="shared" si="16"/>
        <v>#DIV/0!</v>
      </c>
      <c r="AH218" s="32"/>
      <c r="AI218" s="32"/>
      <c r="AJ218" s="32"/>
      <c r="AK218" s="32"/>
      <c r="AL218" s="32"/>
      <c r="AM218" s="40"/>
      <c r="AN218" s="35"/>
    </row>
    <row r="219" spans="1:40" ht="15.75" customHeight="1" x14ac:dyDescent="0.25">
      <c r="A219" s="31"/>
      <c r="B219" s="32"/>
      <c r="C219" s="30"/>
      <c r="D219" s="33"/>
      <c r="E219" s="35"/>
      <c r="F219" s="32"/>
      <c r="G219" s="30"/>
      <c r="H219" s="35"/>
      <c r="I219" s="35"/>
      <c r="J219" s="36"/>
      <c r="K219" s="36">
        <v>0</v>
      </c>
      <c r="L219" s="28">
        <f t="shared" si="17"/>
        <v>0</v>
      </c>
      <c r="M219" s="28">
        <f t="shared" si="17"/>
        <v>0</v>
      </c>
      <c r="N219" s="35"/>
      <c r="O219" s="35"/>
      <c r="P219" s="35"/>
      <c r="Q219" s="35"/>
      <c r="R219" s="38"/>
      <c r="S219" s="30"/>
      <c r="T219" s="30"/>
      <c r="U219" s="39"/>
      <c r="V219" s="28" t="e">
        <f>M219/X219</f>
        <v>#DIV/0!</v>
      </c>
      <c r="W219" s="36" t="e">
        <f t="shared" si="15"/>
        <v>#DIV/0!</v>
      </c>
      <c r="X219" s="36">
        <f t="shared" si="20"/>
        <v>0</v>
      </c>
      <c r="Y219" s="36">
        <v>0</v>
      </c>
      <c r="Z219" s="36">
        <v>0</v>
      </c>
      <c r="AA219" s="36">
        <v>0</v>
      </c>
      <c r="AB219" s="36"/>
      <c r="AC219" s="36" t="e">
        <f t="shared" si="19"/>
        <v>#DIV/0!</v>
      </c>
      <c r="AD219" s="36"/>
      <c r="AE219" s="36" t="e">
        <f t="shared" si="18"/>
        <v>#DIV/0!</v>
      </c>
      <c r="AF219" s="36" t="e">
        <f>X219/U219</f>
        <v>#DIV/0!</v>
      </c>
      <c r="AG219" s="36" t="e">
        <f t="shared" si="16"/>
        <v>#DIV/0!</v>
      </c>
      <c r="AH219" s="32"/>
      <c r="AI219" s="32"/>
      <c r="AJ219" s="32"/>
      <c r="AK219" s="32"/>
      <c r="AL219" s="32"/>
      <c r="AM219" s="40"/>
      <c r="AN219" s="35"/>
    </row>
    <row r="220" spans="1:40" ht="15.75" customHeight="1" x14ac:dyDescent="0.25">
      <c r="A220" s="31"/>
      <c r="B220" s="32"/>
      <c r="C220" s="30"/>
      <c r="D220" s="33"/>
      <c r="E220" s="35"/>
      <c r="F220" s="32"/>
      <c r="G220" s="30"/>
      <c r="H220" s="35"/>
      <c r="I220" s="35"/>
      <c r="J220" s="36"/>
      <c r="K220" s="36">
        <v>0</v>
      </c>
      <c r="L220" s="28">
        <f t="shared" si="17"/>
        <v>0</v>
      </c>
      <c r="M220" s="28">
        <f t="shared" si="17"/>
        <v>0</v>
      </c>
      <c r="N220" s="35"/>
      <c r="O220" s="35"/>
      <c r="P220" s="35"/>
      <c r="Q220" s="35"/>
      <c r="R220" s="38"/>
      <c r="S220" s="30"/>
      <c r="T220" s="30"/>
      <c r="U220" s="39"/>
      <c r="V220" s="28" t="e">
        <f>M220/X220</f>
        <v>#DIV/0!</v>
      </c>
      <c r="W220" s="36" t="e">
        <f t="shared" si="15"/>
        <v>#DIV/0!</v>
      </c>
      <c r="X220" s="36">
        <f t="shared" si="20"/>
        <v>0</v>
      </c>
      <c r="Y220" s="36">
        <v>0</v>
      </c>
      <c r="Z220" s="36">
        <v>0</v>
      </c>
      <c r="AA220" s="36">
        <v>0</v>
      </c>
      <c r="AB220" s="36"/>
      <c r="AC220" s="36" t="e">
        <f t="shared" si="19"/>
        <v>#DIV/0!</v>
      </c>
      <c r="AD220" s="36"/>
      <c r="AE220" s="36" t="e">
        <f t="shared" si="18"/>
        <v>#DIV/0!</v>
      </c>
      <c r="AF220" s="36" t="e">
        <f>X220/U220</f>
        <v>#DIV/0!</v>
      </c>
      <c r="AG220" s="36" t="e">
        <f t="shared" si="16"/>
        <v>#DIV/0!</v>
      </c>
      <c r="AH220" s="32"/>
      <c r="AI220" s="32"/>
      <c r="AJ220" s="32"/>
      <c r="AK220" s="32"/>
      <c r="AL220" s="32"/>
      <c r="AM220" s="40"/>
      <c r="AN220" s="35"/>
    </row>
    <row r="221" spans="1:40" ht="15.75" customHeight="1" x14ac:dyDescent="0.25">
      <c r="A221" s="31"/>
      <c r="B221" s="32"/>
      <c r="C221" s="30"/>
      <c r="D221" s="33"/>
      <c r="E221" s="35"/>
      <c r="F221" s="32"/>
      <c r="G221" s="30"/>
      <c r="H221" s="35"/>
      <c r="I221" s="35"/>
      <c r="J221" s="36"/>
      <c r="K221" s="36">
        <v>0</v>
      </c>
      <c r="L221" s="28">
        <f t="shared" si="17"/>
        <v>0</v>
      </c>
      <c r="M221" s="28">
        <f t="shared" si="17"/>
        <v>0</v>
      </c>
      <c r="N221" s="35"/>
      <c r="O221" s="35"/>
      <c r="P221" s="35"/>
      <c r="Q221" s="35"/>
      <c r="R221" s="38"/>
      <c r="S221" s="30"/>
      <c r="T221" s="30"/>
      <c r="U221" s="39"/>
      <c r="V221" s="28" t="e">
        <f>M221/X221</f>
        <v>#DIV/0!</v>
      </c>
      <c r="W221" s="36" t="e">
        <f t="shared" si="15"/>
        <v>#DIV/0!</v>
      </c>
      <c r="X221" s="36">
        <f t="shared" si="20"/>
        <v>0</v>
      </c>
      <c r="Y221" s="36">
        <v>0</v>
      </c>
      <c r="Z221" s="36">
        <v>0</v>
      </c>
      <c r="AA221" s="36">
        <v>0</v>
      </c>
      <c r="AB221" s="36"/>
      <c r="AC221" s="36" t="e">
        <f t="shared" si="19"/>
        <v>#DIV/0!</v>
      </c>
      <c r="AD221" s="36"/>
      <c r="AE221" s="36" t="e">
        <f t="shared" si="18"/>
        <v>#DIV/0!</v>
      </c>
      <c r="AF221" s="36" t="e">
        <f>X221/U221</f>
        <v>#DIV/0!</v>
      </c>
      <c r="AG221" s="36" t="e">
        <f t="shared" si="16"/>
        <v>#DIV/0!</v>
      </c>
      <c r="AH221" s="32"/>
      <c r="AI221" s="32"/>
      <c r="AJ221" s="32"/>
      <c r="AK221" s="32"/>
      <c r="AL221" s="32"/>
      <c r="AM221" s="40"/>
      <c r="AN221" s="35"/>
    </row>
    <row r="222" spans="1:40" ht="15.75" customHeight="1" x14ac:dyDescent="0.25">
      <c r="A222" s="31"/>
      <c r="B222" s="32"/>
      <c r="C222" s="30"/>
      <c r="D222" s="33"/>
      <c r="E222" s="35"/>
      <c r="F222" s="32"/>
      <c r="G222" s="30"/>
      <c r="H222" s="35"/>
      <c r="I222" s="35"/>
      <c r="J222" s="36"/>
      <c r="K222" s="36">
        <v>0</v>
      </c>
      <c r="L222" s="28">
        <f t="shared" si="17"/>
        <v>0</v>
      </c>
      <c r="M222" s="28">
        <f t="shared" si="17"/>
        <v>0</v>
      </c>
      <c r="N222" s="35"/>
      <c r="O222" s="35"/>
      <c r="P222" s="35"/>
      <c r="Q222" s="35"/>
      <c r="R222" s="38"/>
      <c r="S222" s="30"/>
      <c r="T222" s="30"/>
      <c r="U222" s="39"/>
      <c r="V222" s="28" t="e">
        <f>M222/X222</f>
        <v>#DIV/0!</v>
      </c>
      <c r="W222" s="36" t="e">
        <f t="shared" si="15"/>
        <v>#DIV/0!</v>
      </c>
      <c r="X222" s="36">
        <f t="shared" si="20"/>
        <v>0</v>
      </c>
      <c r="Y222" s="36">
        <v>0</v>
      </c>
      <c r="Z222" s="36">
        <v>0</v>
      </c>
      <c r="AA222" s="36">
        <v>0</v>
      </c>
      <c r="AB222" s="36"/>
      <c r="AC222" s="36" t="e">
        <f t="shared" si="19"/>
        <v>#DIV/0!</v>
      </c>
      <c r="AD222" s="36"/>
      <c r="AE222" s="36" t="e">
        <f t="shared" si="18"/>
        <v>#DIV/0!</v>
      </c>
      <c r="AF222" s="36" t="e">
        <f>X222/U222</f>
        <v>#DIV/0!</v>
      </c>
      <c r="AG222" s="36" t="e">
        <f t="shared" si="16"/>
        <v>#DIV/0!</v>
      </c>
      <c r="AH222" s="32"/>
      <c r="AI222" s="32"/>
      <c r="AJ222" s="32"/>
      <c r="AK222" s="32"/>
      <c r="AL222" s="32"/>
      <c r="AM222" s="40"/>
      <c r="AN222" s="35"/>
    </row>
    <row r="223" spans="1:40" ht="15.75" customHeight="1" x14ac:dyDescent="0.25">
      <c r="A223" s="31"/>
      <c r="B223" s="32"/>
      <c r="C223" s="30"/>
      <c r="D223" s="33"/>
      <c r="E223" s="35"/>
      <c r="F223" s="32"/>
      <c r="G223" s="30"/>
      <c r="H223" s="35"/>
      <c r="I223" s="35"/>
      <c r="J223" s="36"/>
      <c r="K223" s="36">
        <v>0</v>
      </c>
      <c r="L223" s="28">
        <f t="shared" si="17"/>
        <v>0</v>
      </c>
      <c r="M223" s="28">
        <f t="shared" si="17"/>
        <v>0</v>
      </c>
      <c r="N223" s="35"/>
      <c r="O223" s="35"/>
      <c r="P223" s="35"/>
      <c r="Q223" s="35"/>
      <c r="R223" s="38"/>
      <c r="S223" s="30"/>
      <c r="T223" s="30"/>
      <c r="U223" s="39"/>
      <c r="V223" s="28" t="e">
        <f>M223/X223</f>
        <v>#DIV/0!</v>
      </c>
      <c r="W223" s="36" t="e">
        <f t="shared" ref="W223:W286" si="21">V223*U223</f>
        <v>#DIV/0!</v>
      </c>
      <c r="X223" s="36">
        <f t="shared" si="20"/>
        <v>0</v>
      </c>
      <c r="Y223" s="36">
        <v>0</v>
      </c>
      <c r="Z223" s="36">
        <v>0</v>
      </c>
      <c r="AA223" s="36">
        <v>0</v>
      </c>
      <c r="AB223" s="36"/>
      <c r="AC223" s="36" t="e">
        <f t="shared" si="19"/>
        <v>#DIV/0!</v>
      </c>
      <c r="AD223" s="36"/>
      <c r="AE223" s="36" t="e">
        <f t="shared" si="18"/>
        <v>#DIV/0!</v>
      </c>
      <c r="AF223" s="36" t="e">
        <f>X223/U223</f>
        <v>#DIV/0!</v>
      </c>
      <c r="AG223" s="36" t="e">
        <f t="shared" si="16"/>
        <v>#DIV/0!</v>
      </c>
      <c r="AH223" s="32"/>
      <c r="AI223" s="32"/>
      <c r="AJ223" s="32"/>
      <c r="AK223" s="32"/>
      <c r="AL223" s="32"/>
      <c r="AM223" s="40"/>
      <c r="AN223" s="35"/>
    </row>
    <row r="224" spans="1:40" ht="15.75" customHeight="1" x14ac:dyDescent="0.25">
      <c r="A224" s="31"/>
      <c r="B224" s="32"/>
      <c r="C224" s="30"/>
      <c r="D224" s="33"/>
      <c r="E224" s="35"/>
      <c r="F224" s="32"/>
      <c r="G224" s="30"/>
      <c r="H224" s="35"/>
      <c r="I224" s="35"/>
      <c r="J224" s="36"/>
      <c r="K224" s="36">
        <v>0</v>
      </c>
      <c r="L224" s="28">
        <f t="shared" si="17"/>
        <v>0</v>
      </c>
      <c r="M224" s="28">
        <f t="shared" si="17"/>
        <v>0</v>
      </c>
      <c r="N224" s="35"/>
      <c r="O224" s="35"/>
      <c r="P224" s="35"/>
      <c r="Q224" s="35"/>
      <c r="R224" s="38"/>
      <c r="S224" s="30"/>
      <c r="T224" s="30"/>
      <c r="U224" s="39"/>
      <c r="V224" s="28" t="e">
        <f>M224/X224</f>
        <v>#DIV/0!</v>
      </c>
      <c r="W224" s="36" t="e">
        <f t="shared" si="21"/>
        <v>#DIV/0!</v>
      </c>
      <c r="X224" s="36">
        <f t="shared" si="20"/>
        <v>0</v>
      </c>
      <c r="Y224" s="36">
        <v>0</v>
      </c>
      <c r="Z224" s="36">
        <v>0</v>
      </c>
      <c r="AA224" s="36">
        <v>0</v>
      </c>
      <c r="AB224" s="36"/>
      <c r="AC224" s="36" t="e">
        <f t="shared" si="19"/>
        <v>#DIV/0!</v>
      </c>
      <c r="AD224" s="36"/>
      <c r="AE224" s="36" t="e">
        <f t="shared" si="18"/>
        <v>#DIV/0!</v>
      </c>
      <c r="AF224" s="36" t="e">
        <f>X224/U224</f>
        <v>#DIV/0!</v>
      </c>
      <c r="AG224" s="36" t="e">
        <f t="shared" si="16"/>
        <v>#DIV/0!</v>
      </c>
      <c r="AH224" s="32"/>
      <c r="AI224" s="32"/>
      <c r="AJ224" s="32"/>
      <c r="AK224" s="32"/>
      <c r="AL224" s="32"/>
      <c r="AM224" s="40"/>
      <c r="AN224" s="35"/>
    </row>
    <row r="225" spans="1:40" ht="15.75" customHeight="1" x14ac:dyDescent="0.25">
      <c r="A225" s="31"/>
      <c r="B225" s="32"/>
      <c r="C225" s="30"/>
      <c r="D225" s="33"/>
      <c r="E225" s="35"/>
      <c r="F225" s="32"/>
      <c r="G225" s="30"/>
      <c r="H225" s="35"/>
      <c r="I225" s="35"/>
      <c r="J225" s="36"/>
      <c r="K225" s="36">
        <v>0</v>
      </c>
      <c r="L225" s="28">
        <f t="shared" si="17"/>
        <v>0</v>
      </c>
      <c r="M225" s="28">
        <f t="shared" si="17"/>
        <v>0</v>
      </c>
      <c r="N225" s="35"/>
      <c r="O225" s="35"/>
      <c r="P225" s="35"/>
      <c r="Q225" s="35"/>
      <c r="R225" s="38"/>
      <c r="S225" s="30"/>
      <c r="T225" s="30"/>
      <c r="U225" s="39"/>
      <c r="V225" s="28" t="e">
        <f>M225/X225</f>
        <v>#DIV/0!</v>
      </c>
      <c r="W225" s="36" t="e">
        <f t="shared" si="21"/>
        <v>#DIV/0!</v>
      </c>
      <c r="X225" s="36">
        <f t="shared" si="20"/>
        <v>0</v>
      </c>
      <c r="Y225" s="36">
        <v>0</v>
      </c>
      <c r="Z225" s="36">
        <v>0</v>
      </c>
      <c r="AA225" s="36">
        <v>0</v>
      </c>
      <c r="AB225" s="36"/>
      <c r="AC225" s="36" t="e">
        <f t="shared" si="19"/>
        <v>#DIV/0!</v>
      </c>
      <c r="AD225" s="36"/>
      <c r="AE225" s="36" t="e">
        <f t="shared" si="18"/>
        <v>#DIV/0!</v>
      </c>
      <c r="AF225" s="36" t="e">
        <f>X225/U225</f>
        <v>#DIV/0!</v>
      </c>
      <c r="AG225" s="36" t="e">
        <f t="shared" ref="AG225:AG288" si="22">_xlfn.CEILING.MATH(AF225)</f>
        <v>#DIV/0!</v>
      </c>
      <c r="AH225" s="32"/>
      <c r="AI225" s="32"/>
      <c r="AJ225" s="32"/>
      <c r="AK225" s="32"/>
      <c r="AL225" s="32"/>
      <c r="AM225" s="40"/>
      <c r="AN225" s="35"/>
    </row>
    <row r="226" spans="1:40" ht="15.75" customHeight="1" x14ac:dyDescent="0.25">
      <c r="A226" s="31"/>
      <c r="B226" s="32"/>
      <c r="C226" s="30"/>
      <c r="D226" s="33"/>
      <c r="E226" s="35"/>
      <c r="F226" s="32"/>
      <c r="G226" s="30"/>
      <c r="H226" s="35"/>
      <c r="I226" s="35"/>
      <c r="J226" s="36"/>
      <c r="K226" s="36">
        <v>0</v>
      </c>
      <c r="L226" s="28">
        <f t="shared" si="17"/>
        <v>0</v>
      </c>
      <c r="M226" s="28">
        <f t="shared" si="17"/>
        <v>0</v>
      </c>
      <c r="N226" s="35"/>
      <c r="O226" s="35"/>
      <c r="P226" s="35"/>
      <c r="Q226" s="35"/>
      <c r="R226" s="38"/>
      <c r="S226" s="30"/>
      <c r="T226" s="30"/>
      <c r="U226" s="39"/>
      <c r="V226" s="28" t="e">
        <f>M226/X226</f>
        <v>#DIV/0!</v>
      </c>
      <c r="W226" s="36" t="e">
        <f t="shared" si="21"/>
        <v>#DIV/0!</v>
      </c>
      <c r="X226" s="36">
        <f t="shared" si="20"/>
        <v>0</v>
      </c>
      <c r="Y226" s="36">
        <v>0</v>
      </c>
      <c r="Z226" s="36">
        <v>0</v>
      </c>
      <c r="AA226" s="36">
        <v>0</v>
      </c>
      <c r="AB226" s="36"/>
      <c r="AC226" s="36" t="e">
        <f t="shared" si="19"/>
        <v>#DIV/0!</v>
      </c>
      <c r="AD226" s="36"/>
      <c r="AE226" s="36" t="e">
        <f t="shared" si="18"/>
        <v>#DIV/0!</v>
      </c>
      <c r="AF226" s="36" t="e">
        <f>X226/U226</f>
        <v>#DIV/0!</v>
      </c>
      <c r="AG226" s="36" t="e">
        <f t="shared" si="22"/>
        <v>#DIV/0!</v>
      </c>
      <c r="AH226" s="32"/>
      <c r="AI226" s="32"/>
      <c r="AJ226" s="32"/>
      <c r="AK226" s="32"/>
      <c r="AL226" s="32"/>
      <c r="AM226" s="40"/>
      <c r="AN226" s="35"/>
    </row>
    <row r="227" spans="1:40" ht="15.75" customHeight="1" x14ac:dyDescent="0.25">
      <c r="A227" s="31"/>
      <c r="B227" s="32"/>
      <c r="C227" s="30"/>
      <c r="D227" s="33"/>
      <c r="E227" s="35"/>
      <c r="F227" s="32"/>
      <c r="G227" s="30"/>
      <c r="H227" s="35"/>
      <c r="I227" s="35"/>
      <c r="J227" s="36"/>
      <c r="K227" s="36">
        <v>0</v>
      </c>
      <c r="L227" s="28">
        <f t="shared" si="17"/>
        <v>0</v>
      </c>
      <c r="M227" s="28">
        <f t="shared" si="17"/>
        <v>0</v>
      </c>
      <c r="N227" s="35"/>
      <c r="O227" s="35"/>
      <c r="P227" s="35"/>
      <c r="Q227" s="35"/>
      <c r="R227" s="38"/>
      <c r="S227" s="30"/>
      <c r="T227" s="30"/>
      <c r="U227" s="39"/>
      <c r="V227" s="28" t="e">
        <f>M227/X227</f>
        <v>#DIV/0!</v>
      </c>
      <c r="W227" s="36" t="e">
        <f t="shared" si="21"/>
        <v>#DIV/0!</v>
      </c>
      <c r="X227" s="36">
        <f t="shared" si="20"/>
        <v>0</v>
      </c>
      <c r="Y227" s="36">
        <v>0</v>
      </c>
      <c r="Z227" s="36">
        <v>0</v>
      </c>
      <c r="AA227" s="36">
        <v>0</v>
      </c>
      <c r="AB227" s="36"/>
      <c r="AC227" s="36" t="e">
        <f t="shared" si="19"/>
        <v>#DIV/0!</v>
      </c>
      <c r="AD227" s="36"/>
      <c r="AE227" s="36" t="e">
        <f t="shared" si="18"/>
        <v>#DIV/0!</v>
      </c>
      <c r="AF227" s="36" t="e">
        <f>X227/U227</f>
        <v>#DIV/0!</v>
      </c>
      <c r="AG227" s="36" t="e">
        <f t="shared" si="22"/>
        <v>#DIV/0!</v>
      </c>
      <c r="AH227" s="32"/>
      <c r="AI227" s="32"/>
      <c r="AJ227" s="32"/>
      <c r="AK227" s="32"/>
      <c r="AL227" s="32"/>
      <c r="AM227" s="40"/>
      <c r="AN227" s="35"/>
    </row>
    <row r="228" spans="1:40" ht="15.75" customHeight="1" x14ac:dyDescent="0.25">
      <c r="A228" s="31"/>
      <c r="B228" s="32"/>
      <c r="C228" s="30"/>
      <c r="D228" s="33"/>
      <c r="E228" s="35"/>
      <c r="F228" s="32"/>
      <c r="G228" s="30"/>
      <c r="H228" s="35"/>
      <c r="I228" s="35"/>
      <c r="J228" s="36"/>
      <c r="K228" s="36">
        <v>0</v>
      </c>
      <c r="L228" s="28">
        <f t="shared" si="17"/>
        <v>0</v>
      </c>
      <c r="M228" s="28">
        <f t="shared" si="17"/>
        <v>0</v>
      </c>
      <c r="N228" s="35"/>
      <c r="O228" s="35"/>
      <c r="P228" s="35"/>
      <c r="Q228" s="35"/>
      <c r="R228" s="38"/>
      <c r="S228" s="30"/>
      <c r="T228" s="30"/>
      <c r="U228" s="39"/>
      <c r="V228" s="28" t="e">
        <f>M228/X228</f>
        <v>#DIV/0!</v>
      </c>
      <c r="W228" s="36" t="e">
        <f t="shared" si="21"/>
        <v>#DIV/0!</v>
      </c>
      <c r="X228" s="36">
        <f t="shared" si="20"/>
        <v>0</v>
      </c>
      <c r="Y228" s="36">
        <v>0</v>
      </c>
      <c r="Z228" s="36">
        <v>0</v>
      </c>
      <c r="AA228" s="36">
        <v>0</v>
      </c>
      <c r="AB228" s="36"/>
      <c r="AC228" s="36" t="e">
        <f t="shared" si="19"/>
        <v>#DIV/0!</v>
      </c>
      <c r="AD228" s="36"/>
      <c r="AE228" s="36" t="e">
        <f t="shared" si="18"/>
        <v>#DIV/0!</v>
      </c>
      <c r="AF228" s="36" t="e">
        <f>X228/U228</f>
        <v>#DIV/0!</v>
      </c>
      <c r="AG228" s="36" t="e">
        <f t="shared" si="22"/>
        <v>#DIV/0!</v>
      </c>
      <c r="AH228" s="32"/>
      <c r="AI228" s="32"/>
      <c r="AJ228" s="32"/>
      <c r="AK228" s="32"/>
      <c r="AL228" s="32"/>
      <c r="AM228" s="40"/>
      <c r="AN228" s="35"/>
    </row>
    <row r="229" spans="1:40" ht="15.75" customHeight="1" x14ac:dyDescent="0.25">
      <c r="A229" s="31"/>
      <c r="B229" s="32"/>
      <c r="C229" s="30"/>
      <c r="D229" s="33"/>
      <c r="E229" s="35"/>
      <c r="F229" s="32"/>
      <c r="G229" s="30"/>
      <c r="H229" s="35"/>
      <c r="I229" s="35"/>
      <c r="J229" s="36"/>
      <c r="K229" s="36">
        <v>0</v>
      </c>
      <c r="L229" s="28">
        <f t="shared" si="17"/>
        <v>0</v>
      </c>
      <c r="M229" s="28">
        <f t="shared" si="17"/>
        <v>0</v>
      </c>
      <c r="N229" s="35"/>
      <c r="O229" s="35"/>
      <c r="P229" s="35"/>
      <c r="Q229" s="35"/>
      <c r="R229" s="38"/>
      <c r="S229" s="30"/>
      <c r="T229" s="30"/>
      <c r="U229" s="39"/>
      <c r="V229" s="28" t="e">
        <f>M229/X229</f>
        <v>#DIV/0!</v>
      </c>
      <c r="W229" s="36" t="e">
        <f t="shared" si="21"/>
        <v>#DIV/0!</v>
      </c>
      <c r="X229" s="36">
        <f t="shared" si="20"/>
        <v>0</v>
      </c>
      <c r="Y229" s="36">
        <v>0</v>
      </c>
      <c r="Z229" s="36">
        <v>0</v>
      </c>
      <c r="AA229" s="36">
        <v>0</v>
      </c>
      <c r="AB229" s="36"/>
      <c r="AC229" s="36" t="e">
        <f t="shared" si="19"/>
        <v>#DIV/0!</v>
      </c>
      <c r="AD229" s="36"/>
      <c r="AE229" s="36" t="e">
        <f t="shared" si="18"/>
        <v>#DIV/0!</v>
      </c>
      <c r="AF229" s="36" t="e">
        <f>X229/U229</f>
        <v>#DIV/0!</v>
      </c>
      <c r="AG229" s="36" t="e">
        <f t="shared" si="22"/>
        <v>#DIV/0!</v>
      </c>
      <c r="AH229" s="32"/>
      <c r="AI229" s="32"/>
      <c r="AJ229" s="32"/>
      <c r="AK229" s="32"/>
      <c r="AL229" s="32"/>
      <c r="AM229" s="40"/>
      <c r="AN229" s="35"/>
    </row>
    <row r="230" spans="1:40" ht="15.75" customHeight="1" x14ac:dyDescent="0.25">
      <c r="A230" s="31"/>
      <c r="B230" s="32"/>
      <c r="C230" s="30"/>
      <c r="D230" s="33"/>
      <c r="E230" s="35"/>
      <c r="F230" s="32"/>
      <c r="G230" s="30"/>
      <c r="H230" s="35"/>
      <c r="I230" s="35"/>
      <c r="J230" s="36"/>
      <c r="K230" s="36">
        <v>0</v>
      </c>
      <c r="L230" s="28">
        <f t="shared" si="17"/>
        <v>0</v>
      </c>
      <c r="M230" s="28">
        <f t="shared" si="17"/>
        <v>0</v>
      </c>
      <c r="N230" s="35"/>
      <c r="O230" s="35"/>
      <c r="P230" s="35"/>
      <c r="Q230" s="35"/>
      <c r="R230" s="38"/>
      <c r="S230" s="30"/>
      <c r="T230" s="30"/>
      <c r="U230" s="39"/>
      <c r="V230" s="28" t="e">
        <f>M230/X230</f>
        <v>#DIV/0!</v>
      </c>
      <c r="W230" s="36" t="e">
        <f t="shared" si="21"/>
        <v>#DIV/0!</v>
      </c>
      <c r="X230" s="36">
        <f t="shared" si="20"/>
        <v>0</v>
      </c>
      <c r="Y230" s="36">
        <v>0</v>
      </c>
      <c r="Z230" s="36">
        <v>0</v>
      </c>
      <c r="AA230" s="36">
        <v>0</v>
      </c>
      <c r="AB230" s="36"/>
      <c r="AC230" s="36" t="e">
        <f t="shared" si="19"/>
        <v>#DIV/0!</v>
      </c>
      <c r="AD230" s="36"/>
      <c r="AE230" s="36" t="e">
        <f t="shared" si="18"/>
        <v>#DIV/0!</v>
      </c>
      <c r="AF230" s="36" t="e">
        <f>X230/U230</f>
        <v>#DIV/0!</v>
      </c>
      <c r="AG230" s="36" t="e">
        <f t="shared" si="22"/>
        <v>#DIV/0!</v>
      </c>
      <c r="AH230" s="32"/>
      <c r="AI230" s="32"/>
      <c r="AJ230" s="32"/>
      <c r="AK230" s="32"/>
      <c r="AL230" s="32"/>
      <c r="AM230" s="40"/>
      <c r="AN230" s="35"/>
    </row>
    <row r="231" spans="1:40" ht="15.75" customHeight="1" x14ac:dyDescent="0.25">
      <c r="A231" s="31"/>
      <c r="B231" s="32"/>
      <c r="C231" s="30"/>
      <c r="D231" s="33"/>
      <c r="E231" s="35"/>
      <c r="F231" s="32"/>
      <c r="G231" s="30"/>
      <c r="H231" s="35"/>
      <c r="I231" s="35"/>
      <c r="J231" s="36"/>
      <c r="K231" s="36">
        <v>0</v>
      </c>
      <c r="L231" s="28">
        <f t="shared" ref="L231:M294" si="23">K231</f>
        <v>0</v>
      </c>
      <c r="M231" s="28">
        <f t="shared" si="23"/>
        <v>0</v>
      </c>
      <c r="N231" s="35"/>
      <c r="O231" s="35"/>
      <c r="P231" s="35"/>
      <c r="Q231" s="35"/>
      <c r="R231" s="38"/>
      <c r="S231" s="30"/>
      <c r="T231" s="30"/>
      <c r="U231" s="39"/>
      <c r="V231" s="28" t="e">
        <f>M231/X231</f>
        <v>#DIV/0!</v>
      </c>
      <c r="W231" s="36" t="e">
        <f t="shared" si="21"/>
        <v>#DIV/0!</v>
      </c>
      <c r="X231" s="36">
        <f t="shared" si="20"/>
        <v>0</v>
      </c>
      <c r="Y231" s="36">
        <v>0</v>
      </c>
      <c r="Z231" s="36">
        <v>0</v>
      </c>
      <c r="AA231" s="36">
        <v>0</v>
      </c>
      <c r="AB231" s="36"/>
      <c r="AC231" s="36" t="e">
        <f t="shared" si="19"/>
        <v>#DIV/0!</v>
      </c>
      <c r="AD231" s="36"/>
      <c r="AE231" s="36" t="e">
        <f t="shared" si="18"/>
        <v>#DIV/0!</v>
      </c>
      <c r="AF231" s="36" t="e">
        <f>X231/U231</f>
        <v>#DIV/0!</v>
      </c>
      <c r="AG231" s="36" t="e">
        <f t="shared" si="22"/>
        <v>#DIV/0!</v>
      </c>
      <c r="AH231" s="32"/>
      <c r="AI231" s="32"/>
      <c r="AJ231" s="32"/>
      <c r="AK231" s="32"/>
      <c r="AL231" s="32"/>
      <c r="AM231" s="40"/>
      <c r="AN231" s="35"/>
    </row>
    <row r="232" spans="1:40" ht="15.75" customHeight="1" x14ac:dyDescent="0.25">
      <c r="A232" s="31"/>
      <c r="B232" s="32"/>
      <c r="C232" s="30"/>
      <c r="D232" s="33"/>
      <c r="E232" s="35"/>
      <c r="F232" s="32"/>
      <c r="G232" s="30"/>
      <c r="H232" s="35"/>
      <c r="I232" s="35"/>
      <c r="J232" s="36"/>
      <c r="K232" s="36">
        <v>0</v>
      </c>
      <c r="L232" s="28">
        <f t="shared" si="23"/>
        <v>0</v>
      </c>
      <c r="M232" s="28">
        <f t="shared" si="23"/>
        <v>0</v>
      </c>
      <c r="N232" s="35"/>
      <c r="O232" s="35"/>
      <c r="P232" s="35"/>
      <c r="Q232" s="35"/>
      <c r="R232" s="38"/>
      <c r="S232" s="30"/>
      <c r="T232" s="30"/>
      <c r="U232" s="39"/>
      <c r="V232" s="28" t="e">
        <f>M232/X232</f>
        <v>#DIV/0!</v>
      </c>
      <c r="W232" s="36" t="e">
        <f t="shared" si="21"/>
        <v>#DIV/0!</v>
      </c>
      <c r="X232" s="36">
        <f t="shared" si="20"/>
        <v>0</v>
      </c>
      <c r="Y232" s="36">
        <v>0</v>
      </c>
      <c r="Z232" s="36">
        <v>0</v>
      </c>
      <c r="AA232" s="36">
        <v>0</v>
      </c>
      <c r="AB232" s="36"/>
      <c r="AC232" s="36" t="e">
        <f t="shared" si="19"/>
        <v>#DIV/0!</v>
      </c>
      <c r="AD232" s="36"/>
      <c r="AE232" s="36" t="e">
        <f t="shared" si="18"/>
        <v>#DIV/0!</v>
      </c>
      <c r="AF232" s="36" t="e">
        <f>X232/U232</f>
        <v>#DIV/0!</v>
      </c>
      <c r="AG232" s="36" t="e">
        <f t="shared" si="22"/>
        <v>#DIV/0!</v>
      </c>
      <c r="AH232" s="32"/>
      <c r="AI232" s="32"/>
      <c r="AJ232" s="32"/>
      <c r="AK232" s="32"/>
      <c r="AL232" s="32"/>
      <c r="AM232" s="40"/>
      <c r="AN232" s="35"/>
    </row>
    <row r="233" spans="1:40" ht="15.75" customHeight="1" x14ac:dyDescent="0.25">
      <c r="A233" s="31"/>
      <c r="B233" s="32"/>
      <c r="C233" s="30"/>
      <c r="D233" s="33"/>
      <c r="E233" s="35"/>
      <c r="F233" s="32"/>
      <c r="G233" s="30"/>
      <c r="H233" s="35"/>
      <c r="I233" s="35"/>
      <c r="J233" s="36"/>
      <c r="K233" s="36">
        <v>0</v>
      </c>
      <c r="L233" s="28">
        <f t="shared" si="23"/>
        <v>0</v>
      </c>
      <c r="M233" s="28">
        <f t="shared" si="23"/>
        <v>0</v>
      </c>
      <c r="N233" s="35"/>
      <c r="O233" s="35"/>
      <c r="P233" s="35"/>
      <c r="Q233" s="35"/>
      <c r="R233" s="38"/>
      <c r="S233" s="30"/>
      <c r="T233" s="30"/>
      <c r="U233" s="39"/>
      <c r="V233" s="28" t="e">
        <f>M233/X233</f>
        <v>#DIV/0!</v>
      </c>
      <c r="W233" s="36" t="e">
        <f t="shared" si="21"/>
        <v>#DIV/0!</v>
      </c>
      <c r="X233" s="36">
        <f t="shared" si="20"/>
        <v>0</v>
      </c>
      <c r="Y233" s="36">
        <v>0</v>
      </c>
      <c r="Z233" s="36">
        <v>0</v>
      </c>
      <c r="AA233" s="36">
        <v>0</v>
      </c>
      <c r="AB233" s="36"/>
      <c r="AC233" s="36" t="e">
        <f t="shared" si="19"/>
        <v>#DIV/0!</v>
      </c>
      <c r="AD233" s="36"/>
      <c r="AE233" s="36" t="e">
        <f t="shared" si="18"/>
        <v>#DIV/0!</v>
      </c>
      <c r="AF233" s="36" t="e">
        <f>X233/U233</f>
        <v>#DIV/0!</v>
      </c>
      <c r="AG233" s="36" t="e">
        <f t="shared" si="22"/>
        <v>#DIV/0!</v>
      </c>
      <c r="AH233" s="32"/>
      <c r="AI233" s="32"/>
      <c r="AJ233" s="32"/>
      <c r="AK233" s="32"/>
      <c r="AL233" s="32"/>
      <c r="AM233" s="40"/>
      <c r="AN233" s="35"/>
    </row>
    <row r="234" spans="1:40" ht="15.75" customHeight="1" x14ac:dyDescent="0.25">
      <c r="A234" s="31"/>
      <c r="B234" s="32"/>
      <c r="C234" s="30"/>
      <c r="D234" s="33"/>
      <c r="E234" s="35"/>
      <c r="F234" s="32"/>
      <c r="G234" s="30"/>
      <c r="H234" s="35"/>
      <c r="I234" s="35"/>
      <c r="J234" s="36"/>
      <c r="K234" s="36">
        <v>0</v>
      </c>
      <c r="L234" s="28">
        <f t="shared" si="23"/>
        <v>0</v>
      </c>
      <c r="M234" s="28">
        <f t="shared" si="23"/>
        <v>0</v>
      </c>
      <c r="N234" s="35"/>
      <c r="O234" s="35"/>
      <c r="P234" s="35"/>
      <c r="Q234" s="35"/>
      <c r="R234" s="38"/>
      <c r="S234" s="30"/>
      <c r="T234" s="30"/>
      <c r="U234" s="39"/>
      <c r="V234" s="28" t="e">
        <f>M234/X234</f>
        <v>#DIV/0!</v>
      </c>
      <c r="W234" s="36" t="e">
        <f t="shared" si="21"/>
        <v>#DIV/0!</v>
      </c>
      <c r="X234" s="36">
        <f t="shared" si="20"/>
        <v>0</v>
      </c>
      <c r="Y234" s="36">
        <v>0</v>
      </c>
      <c r="Z234" s="36">
        <v>0</v>
      </c>
      <c r="AA234" s="36">
        <v>0</v>
      </c>
      <c r="AB234" s="36"/>
      <c r="AC234" s="36" t="e">
        <f t="shared" si="19"/>
        <v>#DIV/0!</v>
      </c>
      <c r="AD234" s="36"/>
      <c r="AE234" s="36" t="e">
        <f t="shared" si="18"/>
        <v>#DIV/0!</v>
      </c>
      <c r="AF234" s="36" t="e">
        <f>X234/U234</f>
        <v>#DIV/0!</v>
      </c>
      <c r="AG234" s="36" t="e">
        <f t="shared" si="22"/>
        <v>#DIV/0!</v>
      </c>
      <c r="AH234" s="32"/>
      <c r="AI234" s="32"/>
      <c r="AJ234" s="32"/>
      <c r="AK234" s="32"/>
      <c r="AL234" s="32"/>
      <c r="AM234" s="40"/>
      <c r="AN234" s="35"/>
    </row>
    <row r="235" spans="1:40" ht="15.75" customHeight="1" x14ac:dyDescent="0.25">
      <c r="A235" s="31"/>
      <c r="B235" s="32"/>
      <c r="C235" s="30"/>
      <c r="D235" s="33"/>
      <c r="E235" s="35"/>
      <c r="F235" s="32"/>
      <c r="G235" s="30"/>
      <c r="H235" s="35"/>
      <c r="I235" s="35"/>
      <c r="J235" s="36"/>
      <c r="K235" s="36">
        <v>0</v>
      </c>
      <c r="L235" s="28">
        <f t="shared" si="23"/>
        <v>0</v>
      </c>
      <c r="M235" s="28">
        <f t="shared" si="23"/>
        <v>0</v>
      </c>
      <c r="N235" s="35"/>
      <c r="O235" s="35"/>
      <c r="P235" s="35"/>
      <c r="Q235" s="35"/>
      <c r="R235" s="38"/>
      <c r="S235" s="30"/>
      <c r="T235" s="30"/>
      <c r="U235" s="39"/>
      <c r="V235" s="28" t="e">
        <f>M235/X235</f>
        <v>#DIV/0!</v>
      </c>
      <c r="W235" s="36" t="e">
        <f t="shared" si="21"/>
        <v>#DIV/0!</v>
      </c>
      <c r="X235" s="36">
        <f t="shared" si="20"/>
        <v>0</v>
      </c>
      <c r="Y235" s="36">
        <v>0</v>
      </c>
      <c r="Z235" s="36">
        <v>0</v>
      </c>
      <c r="AA235" s="36">
        <v>0</v>
      </c>
      <c r="AB235" s="36"/>
      <c r="AC235" s="36" t="e">
        <f t="shared" si="19"/>
        <v>#DIV/0!</v>
      </c>
      <c r="AD235" s="36"/>
      <c r="AE235" s="36" t="e">
        <f t="shared" si="18"/>
        <v>#DIV/0!</v>
      </c>
      <c r="AF235" s="36" t="e">
        <f>X235/U235</f>
        <v>#DIV/0!</v>
      </c>
      <c r="AG235" s="36" t="e">
        <f t="shared" si="22"/>
        <v>#DIV/0!</v>
      </c>
      <c r="AH235" s="32"/>
      <c r="AI235" s="32"/>
      <c r="AJ235" s="32"/>
      <c r="AK235" s="32"/>
      <c r="AL235" s="32"/>
      <c r="AM235" s="40"/>
      <c r="AN235" s="35"/>
    </row>
    <row r="236" spans="1:40" ht="15.75" customHeight="1" x14ac:dyDescent="0.25">
      <c r="A236" s="31"/>
      <c r="B236" s="32"/>
      <c r="C236" s="30"/>
      <c r="D236" s="33"/>
      <c r="E236" s="35"/>
      <c r="F236" s="32"/>
      <c r="G236" s="30"/>
      <c r="H236" s="35"/>
      <c r="I236" s="35"/>
      <c r="J236" s="36"/>
      <c r="K236" s="36">
        <v>0</v>
      </c>
      <c r="L236" s="28">
        <f t="shared" si="23"/>
        <v>0</v>
      </c>
      <c r="M236" s="28">
        <f t="shared" si="23"/>
        <v>0</v>
      </c>
      <c r="N236" s="35"/>
      <c r="O236" s="35"/>
      <c r="P236" s="35"/>
      <c r="Q236" s="35"/>
      <c r="R236" s="38"/>
      <c r="S236" s="30"/>
      <c r="T236" s="30"/>
      <c r="U236" s="39"/>
      <c r="V236" s="28" t="e">
        <f>M236/X236</f>
        <v>#DIV/0!</v>
      </c>
      <c r="W236" s="36" t="e">
        <f t="shared" si="21"/>
        <v>#DIV/0!</v>
      </c>
      <c r="X236" s="36">
        <f t="shared" si="20"/>
        <v>0</v>
      </c>
      <c r="Y236" s="36">
        <v>0</v>
      </c>
      <c r="Z236" s="36">
        <v>0</v>
      </c>
      <c r="AA236" s="36">
        <v>0</v>
      </c>
      <c r="AB236" s="36"/>
      <c r="AC236" s="36" t="e">
        <f t="shared" si="19"/>
        <v>#DIV/0!</v>
      </c>
      <c r="AD236" s="36"/>
      <c r="AE236" s="36" t="e">
        <f t="shared" si="18"/>
        <v>#DIV/0!</v>
      </c>
      <c r="AF236" s="36" t="e">
        <f>X236/U236</f>
        <v>#DIV/0!</v>
      </c>
      <c r="AG236" s="36" t="e">
        <f t="shared" si="22"/>
        <v>#DIV/0!</v>
      </c>
      <c r="AH236" s="32"/>
      <c r="AI236" s="32"/>
      <c r="AJ236" s="32"/>
      <c r="AK236" s="32"/>
      <c r="AL236" s="32"/>
      <c r="AM236" s="40"/>
      <c r="AN236" s="35"/>
    </row>
    <row r="237" spans="1:40" ht="15.75" customHeight="1" x14ac:dyDescent="0.25">
      <c r="A237" s="31"/>
      <c r="B237" s="32"/>
      <c r="C237" s="30"/>
      <c r="D237" s="33"/>
      <c r="E237" s="35"/>
      <c r="F237" s="32"/>
      <c r="G237" s="30"/>
      <c r="H237" s="35"/>
      <c r="I237" s="35"/>
      <c r="J237" s="36"/>
      <c r="K237" s="36">
        <v>0</v>
      </c>
      <c r="L237" s="28">
        <f t="shared" si="23"/>
        <v>0</v>
      </c>
      <c r="M237" s="28">
        <f t="shared" si="23"/>
        <v>0</v>
      </c>
      <c r="N237" s="35"/>
      <c r="O237" s="35"/>
      <c r="P237" s="35"/>
      <c r="Q237" s="35"/>
      <c r="R237" s="38"/>
      <c r="S237" s="30"/>
      <c r="T237" s="30"/>
      <c r="U237" s="39"/>
      <c r="V237" s="28" t="e">
        <f>M237/X237</f>
        <v>#DIV/0!</v>
      </c>
      <c r="W237" s="36" t="e">
        <f t="shared" si="21"/>
        <v>#DIV/0!</v>
      </c>
      <c r="X237" s="36">
        <f t="shared" si="20"/>
        <v>0</v>
      </c>
      <c r="Y237" s="36">
        <v>0</v>
      </c>
      <c r="Z237" s="36">
        <v>0</v>
      </c>
      <c r="AA237" s="36">
        <v>0</v>
      </c>
      <c r="AB237" s="36"/>
      <c r="AC237" s="36" t="e">
        <f t="shared" si="19"/>
        <v>#DIV/0!</v>
      </c>
      <c r="AD237" s="36"/>
      <c r="AE237" s="36" t="e">
        <f t="shared" si="18"/>
        <v>#DIV/0!</v>
      </c>
      <c r="AF237" s="36" t="e">
        <f>X237/U237</f>
        <v>#DIV/0!</v>
      </c>
      <c r="AG237" s="36" t="e">
        <f t="shared" si="22"/>
        <v>#DIV/0!</v>
      </c>
      <c r="AH237" s="32"/>
      <c r="AI237" s="32"/>
      <c r="AJ237" s="32"/>
      <c r="AK237" s="32"/>
      <c r="AL237" s="32"/>
      <c r="AM237" s="40"/>
      <c r="AN237" s="35"/>
    </row>
    <row r="238" spans="1:40" ht="15.75" customHeight="1" x14ac:dyDescent="0.25">
      <c r="A238" s="31"/>
      <c r="B238" s="32"/>
      <c r="C238" s="30"/>
      <c r="D238" s="33"/>
      <c r="E238" s="35"/>
      <c r="F238" s="32"/>
      <c r="G238" s="30"/>
      <c r="H238" s="35"/>
      <c r="I238" s="35"/>
      <c r="J238" s="36"/>
      <c r="K238" s="36">
        <v>0</v>
      </c>
      <c r="L238" s="28">
        <f t="shared" si="23"/>
        <v>0</v>
      </c>
      <c r="M238" s="28">
        <f t="shared" si="23"/>
        <v>0</v>
      </c>
      <c r="N238" s="35"/>
      <c r="O238" s="35"/>
      <c r="P238" s="35"/>
      <c r="Q238" s="35"/>
      <c r="R238" s="38"/>
      <c r="S238" s="30"/>
      <c r="T238" s="30"/>
      <c r="U238" s="39"/>
      <c r="V238" s="28" t="e">
        <f>M238/X238</f>
        <v>#DIV/0!</v>
      </c>
      <c r="W238" s="36" t="e">
        <f t="shared" si="21"/>
        <v>#DIV/0!</v>
      </c>
      <c r="X238" s="36">
        <f t="shared" si="20"/>
        <v>0</v>
      </c>
      <c r="Y238" s="36">
        <v>0</v>
      </c>
      <c r="Z238" s="36">
        <v>0</v>
      </c>
      <c r="AA238" s="36">
        <v>0</v>
      </c>
      <c r="AB238" s="36"/>
      <c r="AC238" s="36" t="e">
        <f t="shared" si="19"/>
        <v>#DIV/0!</v>
      </c>
      <c r="AD238" s="36"/>
      <c r="AE238" s="36" t="e">
        <f t="shared" si="18"/>
        <v>#DIV/0!</v>
      </c>
      <c r="AF238" s="36" t="e">
        <f>X238/U238</f>
        <v>#DIV/0!</v>
      </c>
      <c r="AG238" s="36" t="e">
        <f t="shared" si="22"/>
        <v>#DIV/0!</v>
      </c>
      <c r="AH238" s="32"/>
      <c r="AI238" s="32"/>
      <c r="AJ238" s="32"/>
      <c r="AK238" s="32"/>
      <c r="AL238" s="32"/>
      <c r="AM238" s="40"/>
      <c r="AN238" s="35"/>
    </row>
    <row r="239" spans="1:40" ht="15.75" customHeight="1" x14ac:dyDescent="0.25">
      <c r="A239" s="31"/>
      <c r="B239" s="32"/>
      <c r="C239" s="30"/>
      <c r="D239" s="33"/>
      <c r="E239" s="35"/>
      <c r="F239" s="32"/>
      <c r="G239" s="30"/>
      <c r="H239" s="35"/>
      <c r="I239" s="35"/>
      <c r="J239" s="36"/>
      <c r="K239" s="36">
        <v>0</v>
      </c>
      <c r="L239" s="28">
        <f t="shared" si="23"/>
        <v>0</v>
      </c>
      <c r="M239" s="28">
        <f t="shared" si="23"/>
        <v>0</v>
      </c>
      <c r="N239" s="35"/>
      <c r="O239" s="35"/>
      <c r="P239" s="35"/>
      <c r="Q239" s="35"/>
      <c r="R239" s="38"/>
      <c r="S239" s="30"/>
      <c r="T239" s="30"/>
      <c r="U239" s="39"/>
      <c r="V239" s="28" t="e">
        <f>M239/X239</f>
        <v>#DIV/0!</v>
      </c>
      <c r="W239" s="36" t="e">
        <f t="shared" si="21"/>
        <v>#DIV/0!</v>
      </c>
      <c r="X239" s="36">
        <f t="shared" si="20"/>
        <v>0</v>
      </c>
      <c r="Y239" s="36">
        <v>0</v>
      </c>
      <c r="Z239" s="36">
        <v>0</v>
      </c>
      <c r="AA239" s="36">
        <v>0</v>
      </c>
      <c r="AB239" s="36"/>
      <c r="AC239" s="36" t="e">
        <f t="shared" si="19"/>
        <v>#DIV/0!</v>
      </c>
      <c r="AD239" s="36"/>
      <c r="AE239" s="36" t="e">
        <f t="shared" si="18"/>
        <v>#DIV/0!</v>
      </c>
      <c r="AF239" s="36" t="e">
        <f>X239/U239</f>
        <v>#DIV/0!</v>
      </c>
      <c r="AG239" s="36" t="e">
        <f t="shared" si="22"/>
        <v>#DIV/0!</v>
      </c>
      <c r="AH239" s="32"/>
      <c r="AI239" s="32"/>
      <c r="AJ239" s="32"/>
      <c r="AK239" s="32"/>
      <c r="AL239" s="32"/>
      <c r="AM239" s="40"/>
      <c r="AN239" s="35"/>
    </row>
    <row r="240" spans="1:40" ht="15.75" customHeight="1" x14ac:dyDescent="0.25">
      <c r="A240" s="31"/>
      <c r="B240" s="32"/>
      <c r="C240" s="30"/>
      <c r="D240" s="33"/>
      <c r="E240" s="35"/>
      <c r="F240" s="32"/>
      <c r="G240" s="30"/>
      <c r="H240" s="35"/>
      <c r="I240" s="35"/>
      <c r="J240" s="36"/>
      <c r="K240" s="36">
        <v>0</v>
      </c>
      <c r="L240" s="28">
        <f t="shared" si="23"/>
        <v>0</v>
      </c>
      <c r="M240" s="28">
        <f t="shared" si="23"/>
        <v>0</v>
      </c>
      <c r="N240" s="35"/>
      <c r="O240" s="35"/>
      <c r="P240" s="35"/>
      <c r="Q240" s="35"/>
      <c r="R240" s="38"/>
      <c r="S240" s="30"/>
      <c r="T240" s="30"/>
      <c r="U240" s="39"/>
      <c r="V240" s="28" t="e">
        <f>M240/X240</f>
        <v>#DIV/0!</v>
      </c>
      <c r="W240" s="36" t="e">
        <f t="shared" si="21"/>
        <v>#DIV/0!</v>
      </c>
      <c r="X240" s="36">
        <f t="shared" si="20"/>
        <v>0</v>
      </c>
      <c r="Y240" s="36">
        <v>0</v>
      </c>
      <c r="Z240" s="36">
        <v>0</v>
      </c>
      <c r="AA240" s="36">
        <v>0</v>
      </c>
      <c r="AB240" s="36"/>
      <c r="AC240" s="36" t="e">
        <f t="shared" si="19"/>
        <v>#DIV/0!</v>
      </c>
      <c r="AD240" s="36"/>
      <c r="AE240" s="36" t="e">
        <f t="shared" si="18"/>
        <v>#DIV/0!</v>
      </c>
      <c r="AF240" s="36" t="e">
        <f>X240/U240</f>
        <v>#DIV/0!</v>
      </c>
      <c r="AG240" s="36" t="e">
        <f t="shared" si="22"/>
        <v>#DIV/0!</v>
      </c>
      <c r="AH240" s="32"/>
      <c r="AI240" s="32"/>
      <c r="AJ240" s="32"/>
      <c r="AK240" s="32"/>
      <c r="AL240" s="32"/>
      <c r="AM240" s="40"/>
      <c r="AN240" s="35"/>
    </row>
    <row r="241" spans="1:40" ht="15.75" customHeight="1" x14ac:dyDescent="0.25">
      <c r="A241" s="31"/>
      <c r="B241" s="32"/>
      <c r="C241" s="30"/>
      <c r="D241" s="33"/>
      <c r="E241" s="35"/>
      <c r="F241" s="32"/>
      <c r="G241" s="30"/>
      <c r="H241" s="35"/>
      <c r="I241" s="35"/>
      <c r="J241" s="36"/>
      <c r="K241" s="36">
        <v>0</v>
      </c>
      <c r="L241" s="28">
        <f t="shared" si="23"/>
        <v>0</v>
      </c>
      <c r="M241" s="28">
        <f t="shared" si="23"/>
        <v>0</v>
      </c>
      <c r="N241" s="35"/>
      <c r="O241" s="35"/>
      <c r="P241" s="35"/>
      <c r="Q241" s="35"/>
      <c r="R241" s="38"/>
      <c r="S241" s="30"/>
      <c r="T241" s="30"/>
      <c r="U241" s="39"/>
      <c r="V241" s="28" t="e">
        <f>M241/X241</f>
        <v>#DIV/0!</v>
      </c>
      <c r="W241" s="36" t="e">
        <f t="shared" si="21"/>
        <v>#DIV/0!</v>
      </c>
      <c r="X241" s="36">
        <f t="shared" si="20"/>
        <v>0</v>
      </c>
      <c r="Y241" s="36">
        <v>0</v>
      </c>
      <c r="Z241" s="36">
        <v>0</v>
      </c>
      <c r="AA241" s="36">
        <v>0</v>
      </c>
      <c r="AB241" s="36"/>
      <c r="AC241" s="36" t="e">
        <f t="shared" si="19"/>
        <v>#DIV/0!</v>
      </c>
      <c r="AD241" s="36"/>
      <c r="AE241" s="36" t="e">
        <f t="shared" si="18"/>
        <v>#DIV/0!</v>
      </c>
      <c r="AF241" s="36" t="e">
        <f>X241/U241</f>
        <v>#DIV/0!</v>
      </c>
      <c r="AG241" s="36" t="e">
        <f t="shared" si="22"/>
        <v>#DIV/0!</v>
      </c>
      <c r="AH241" s="32"/>
      <c r="AI241" s="32"/>
      <c r="AJ241" s="32"/>
      <c r="AK241" s="32"/>
      <c r="AL241" s="32"/>
      <c r="AM241" s="40"/>
      <c r="AN241" s="35"/>
    </row>
    <row r="242" spans="1:40" ht="15.75" customHeight="1" x14ac:dyDescent="0.25">
      <c r="A242" s="31"/>
      <c r="B242" s="32"/>
      <c r="C242" s="30"/>
      <c r="D242" s="33"/>
      <c r="E242" s="35"/>
      <c r="F242" s="32"/>
      <c r="G242" s="30"/>
      <c r="H242" s="35"/>
      <c r="I242" s="35"/>
      <c r="J242" s="36"/>
      <c r="K242" s="36">
        <v>0</v>
      </c>
      <c r="L242" s="28">
        <f t="shared" si="23"/>
        <v>0</v>
      </c>
      <c r="M242" s="28">
        <f t="shared" si="23"/>
        <v>0</v>
      </c>
      <c r="N242" s="35"/>
      <c r="O242" s="35"/>
      <c r="P242" s="35"/>
      <c r="Q242" s="35"/>
      <c r="R242" s="38"/>
      <c r="S242" s="30"/>
      <c r="T242" s="30"/>
      <c r="U242" s="39"/>
      <c r="V242" s="28" t="e">
        <f>M242/X242</f>
        <v>#DIV/0!</v>
      </c>
      <c r="W242" s="36" t="e">
        <f t="shared" si="21"/>
        <v>#DIV/0!</v>
      </c>
      <c r="X242" s="36">
        <f t="shared" si="20"/>
        <v>0</v>
      </c>
      <c r="Y242" s="36">
        <v>0</v>
      </c>
      <c r="Z242" s="36">
        <v>0</v>
      </c>
      <c r="AA242" s="36">
        <v>0</v>
      </c>
      <c r="AB242" s="36"/>
      <c r="AC242" s="36" t="e">
        <f t="shared" si="19"/>
        <v>#DIV/0!</v>
      </c>
      <c r="AD242" s="36"/>
      <c r="AE242" s="36" t="e">
        <f t="shared" si="18"/>
        <v>#DIV/0!</v>
      </c>
      <c r="AF242" s="36" t="e">
        <f>X242/U242</f>
        <v>#DIV/0!</v>
      </c>
      <c r="AG242" s="36" t="e">
        <f t="shared" si="22"/>
        <v>#DIV/0!</v>
      </c>
      <c r="AH242" s="32"/>
      <c r="AI242" s="32"/>
      <c r="AJ242" s="32"/>
      <c r="AK242" s="32"/>
      <c r="AL242" s="32"/>
      <c r="AM242" s="40"/>
      <c r="AN242" s="35"/>
    </row>
    <row r="243" spans="1:40" ht="15.75" customHeight="1" x14ac:dyDescent="0.25">
      <c r="A243" s="31"/>
      <c r="B243" s="32"/>
      <c r="C243" s="30"/>
      <c r="D243" s="33"/>
      <c r="E243" s="35"/>
      <c r="F243" s="32"/>
      <c r="G243" s="30"/>
      <c r="H243" s="35"/>
      <c r="I243" s="35"/>
      <c r="J243" s="36"/>
      <c r="K243" s="36">
        <v>0</v>
      </c>
      <c r="L243" s="28">
        <f t="shared" si="23"/>
        <v>0</v>
      </c>
      <c r="M243" s="28">
        <f t="shared" si="23"/>
        <v>0</v>
      </c>
      <c r="N243" s="35"/>
      <c r="O243" s="35"/>
      <c r="P243" s="35"/>
      <c r="Q243" s="35"/>
      <c r="R243" s="38"/>
      <c r="S243" s="30"/>
      <c r="T243" s="30"/>
      <c r="U243" s="39"/>
      <c r="V243" s="28" t="e">
        <f>M243/X243</f>
        <v>#DIV/0!</v>
      </c>
      <c r="W243" s="36" t="e">
        <f t="shared" si="21"/>
        <v>#DIV/0!</v>
      </c>
      <c r="X243" s="36">
        <f t="shared" si="20"/>
        <v>0</v>
      </c>
      <c r="Y243" s="36">
        <v>0</v>
      </c>
      <c r="Z243" s="36">
        <v>0</v>
      </c>
      <c r="AA243" s="36">
        <v>0</v>
      </c>
      <c r="AB243" s="36"/>
      <c r="AC243" s="36" t="e">
        <f t="shared" si="19"/>
        <v>#DIV/0!</v>
      </c>
      <c r="AD243" s="36"/>
      <c r="AE243" s="36" t="e">
        <f t="shared" si="18"/>
        <v>#DIV/0!</v>
      </c>
      <c r="AF243" s="36" t="e">
        <f>X243/U243</f>
        <v>#DIV/0!</v>
      </c>
      <c r="AG243" s="36" t="e">
        <f t="shared" si="22"/>
        <v>#DIV/0!</v>
      </c>
      <c r="AH243" s="32"/>
      <c r="AI243" s="32"/>
      <c r="AJ243" s="32"/>
      <c r="AK243" s="32"/>
      <c r="AL243" s="32"/>
      <c r="AM243" s="40"/>
      <c r="AN243" s="35"/>
    </row>
    <row r="244" spans="1:40" ht="15.75" customHeight="1" x14ac:dyDescent="0.25">
      <c r="A244" s="31"/>
      <c r="B244" s="32"/>
      <c r="C244" s="30"/>
      <c r="D244" s="33"/>
      <c r="E244" s="35"/>
      <c r="F244" s="32"/>
      <c r="G244" s="30"/>
      <c r="H244" s="35"/>
      <c r="I244" s="35"/>
      <c r="J244" s="36"/>
      <c r="K244" s="36">
        <v>0</v>
      </c>
      <c r="L244" s="28">
        <f t="shared" si="23"/>
        <v>0</v>
      </c>
      <c r="M244" s="28">
        <f t="shared" si="23"/>
        <v>0</v>
      </c>
      <c r="N244" s="35"/>
      <c r="O244" s="35"/>
      <c r="P244" s="35"/>
      <c r="Q244" s="35"/>
      <c r="R244" s="38"/>
      <c r="S244" s="30"/>
      <c r="T244" s="30"/>
      <c r="U244" s="39"/>
      <c r="V244" s="28" t="e">
        <f>M244/X244</f>
        <v>#DIV/0!</v>
      </c>
      <c r="W244" s="36" t="e">
        <f t="shared" si="21"/>
        <v>#DIV/0!</v>
      </c>
      <c r="X244" s="36">
        <f t="shared" si="20"/>
        <v>0</v>
      </c>
      <c r="Y244" s="36">
        <v>0</v>
      </c>
      <c r="Z244" s="36">
        <v>0</v>
      </c>
      <c r="AA244" s="36">
        <v>0</v>
      </c>
      <c r="AB244" s="36"/>
      <c r="AC244" s="36" t="e">
        <f t="shared" si="19"/>
        <v>#DIV/0!</v>
      </c>
      <c r="AD244" s="36"/>
      <c r="AE244" s="36" t="e">
        <f t="shared" si="18"/>
        <v>#DIV/0!</v>
      </c>
      <c r="AF244" s="36" t="e">
        <f>X244/U244</f>
        <v>#DIV/0!</v>
      </c>
      <c r="AG244" s="36" t="e">
        <f t="shared" si="22"/>
        <v>#DIV/0!</v>
      </c>
      <c r="AH244" s="32"/>
      <c r="AI244" s="32"/>
      <c r="AJ244" s="32"/>
      <c r="AK244" s="32"/>
      <c r="AL244" s="32"/>
      <c r="AM244" s="40"/>
      <c r="AN244" s="35"/>
    </row>
    <row r="245" spans="1:40" ht="15.75" customHeight="1" x14ac:dyDescent="0.25">
      <c r="A245" s="31"/>
      <c r="B245" s="32"/>
      <c r="C245" s="30"/>
      <c r="D245" s="33"/>
      <c r="E245" s="35"/>
      <c r="F245" s="32"/>
      <c r="G245" s="30"/>
      <c r="H245" s="35"/>
      <c r="I245" s="35"/>
      <c r="J245" s="36"/>
      <c r="K245" s="36">
        <v>0</v>
      </c>
      <c r="L245" s="28">
        <f t="shared" si="23"/>
        <v>0</v>
      </c>
      <c r="M245" s="28">
        <f t="shared" si="23"/>
        <v>0</v>
      </c>
      <c r="N245" s="35"/>
      <c r="O245" s="35"/>
      <c r="P245" s="35"/>
      <c r="Q245" s="35"/>
      <c r="R245" s="38"/>
      <c r="S245" s="30"/>
      <c r="T245" s="30"/>
      <c r="U245" s="39"/>
      <c r="V245" s="28" t="e">
        <f>M245/X245</f>
        <v>#DIV/0!</v>
      </c>
      <c r="W245" s="36" t="e">
        <f t="shared" si="21"/>
        <v>#DIV/0!</v>
      </c>
      <c r="X245" s="36">
        <f t="shared" si="20"/>
        <v>0</v>
      </c>
      <c r="Y245" s="36">
        <v>0</v>
      </c>
      <c r="Z245" s="36">
        <v>0</v>
      </c>
      <c r="AA245" s="36">
        <v>0</v>
      </c>
      <c r="AB245" s="36"/>
      <c r="AC245" s="36" t="e">
        <f t="shared" si="19"/>
        <v>#DIV/0!</v>
      </c>
      <c r="AD245" s="36"/>
      <c r="AE245" s="36" t="e">
        <f t="shared" si="18"/>
        <v>#DIV/0!</v>
      </c>
      <c r="AF245" s="36" t="e">
        <f>X245/U245</f>
        <v>#DIV/0!</v>
      </c>
      <c r="AG245" s="36" t="e">
        <f t="shared" si="22"/>
        <v>#DIV/0!</v>
      </c>
      <c r="AH245" s="32"/>
      <c r="AI245" s="32"/>
      <c r="AJ245" s="32"/>
      <c r="AK245" s="32"/>
      <c r="AL245" s="32"/>
      <c r="AM245" s="40"/>
      <c r="AN245" s="35"/>
    </row>
    <row r="246" spans="1:40" ht="15.75" customHeight="1" x14ac:dyDescent="0.25">
      <c r="A246" s="31"/>
      <c r="B246" s="32"/>
      <c r="C246" s="30"/>
      <c r="D246" s="33"/>
      <c r="E246" s="35"/>
      <c r="F246" s="32"/>
      <c r="G246" s="30"/>
      <c r="H246" s="35"/>
      <c r="I246" s="35"/>
      <c r="J246" s="36"/>
      <c r="K246" s="36">
        <v>0</v>
      </c>
      <c r="L246" s="28">
        <f t="shared" si="23"/>
        <v>0</v>
      </c>
      <c r="M246" s="28">
        <f t="shared" si="23"/>
        <v>0</v>
      </c>
      <c r="N246" s="35"/>
      <c r="O246" s="35"/>
      <c r="P246" s="35"/>
      <c r="Q246" s="35"/>
      <c r="R246" s="38"/>
      <c r="S246" s="30"/>
      <c r="T246" s="30"/>
      <c r="U246" s="39"/>
      <c r="V246" s="28" t="e">
        <f>M246/X246</f>
        <v>#DIV/0!</v>
      </c>
      <c r="W246" s="36" t="e">
        <f t="shared" si="21"/>
        <v>#DIV/0!</v>
      </c>
      <c r="X246" s="36">
        <f t="shared" si="20"/>
        <v>0</v>
      </c>
      <c r="Y246" s="36">
        <v>0</v>
      </c>
      <c r="Z246" s="36">
        <v>0</v>
      </c>
      <c r="AA246" s="36">
        <v>0</v>
      </c>
      <c r="AB246" s="36"/>
      <c r="AC246" s="36" t="e">
        <f t="shared" si="19"/>
        <v>#DIV/0!</v>
      </c>
      <c r="AD246" s="36"/>
      <c r="AE246" s="36" t="e">
        <f t="shared" si="18"/>
        <v>#DIV/0!</v>
      </c>
      <c r="AF246" s="36" t="e">
        <f>X246/U246</f>
        <v>#DIV/0!</v>
      </c>
      <c r="AG246" s="36" t="e">
        <f t="shared" si="22"/>
        <v>#DIV/0!</v>
      </c>
      <c r="AH246" s="32"/>
      <c r="AI246" s="32"/>
      <c r="AJ246" s="32"/>
      <c r="AK246" s="32"/>
      <c r="AL246" s="32"/>
      <c r="AM246" s="40"/>
      <c r="AN246" s="35"/>
    </row>
    <row r="247" spans="1:40" ht="15.75" customHeight="1" x14ac:dyDescent="0.25">
      <c r="A247" s="31"/>
      <c r="B247" s="32"/>
      <c r="C247" s="30"/>
      <c r="D247" s="33"/>
      <c r="E247" s="35"/>
      <c r="F247" s="32"/>
      <c r="G247" s="30"/>
      <c r="H247" s="35"/>
      <c r="I247" s="35"/>
      <c r="J247" s="36"/>
      <c r="K247" s="36">
        <v>0</v>
      </c>
      <c r="L247" s="28">
        <f t="shared" si="23"/>
        <v>0</v>
      </c>
      <c r="M247" s="28">
        <f t="shared" si="23"/>
        <v>0</v>
      </c>
      <c r="N247" s="35"/>
      <c r="O247" s="35"/>
      <c r="P247" s="35"/>
      <c r="Q247" s="35"/>
      <c r="R247" s="38"/>
      <c r="S247" s="30"/>
      <c r="T247" s="30"/>
      <c r="U247" s="39"/>
      <c r="V247" s="28" t="e">
        <f>M247/X247</f>
        <v>#DIV/0!</v>
      </c>
      <c r="W247" s="36" t="e">
        <f t="shared" si="21"/>
        <v>#DIV/0!</v>
      </c>
      <c r="X247" s="36">
        <f t="shared" si="20"/>
        <v>0</v>
      </c>
      <c r="Y247" s="36">
        <v>0</v>
      </c>
      <c r="Z247" s="36">
        <v>0</v>
      </c>
      <c r="AA247" s="36">
        <v>0</v>
      </c>
      <c r="AB247" s="36"/>
      <c r="AC247" s="36" t="e">
        <f t="shared" si="19"/>
        <v>#DIV/0!</v>
      </c>
      <c r="AD247" s="36"/>
      <c r="AE247" s="36" t="e">
        <f t="shared" si="18"/>
        <v>#DIV/0!</v>
      </c>
      <c r="AF247" s="36" t="e">
        <f>X247/U247</f>
        <v>#DIV/0!</v>
      </c>
      <c r="AG247" s="36" t="e">
        <f t="shared" si="22"/>
        <v>#DIV/0!</v>
      </c>
      <c r="AH247" s="32"/>
      <c r="AI247" s="32"/>
      <c r="AJ247" s="32"/>
      <c r="AK247" s="32"/>
      <c r="AL247" s="32"/>
      <c r="AM247" s="40"/>
      <c r="AN247" s="35"/>
    </row>
    <row r="248" spans="1:40" ht="15.75" customHeight="1" x14ac:dyDescent="0.25">
      <c r="A248" s="31"/>
      <c r="B248" s="32"/>
      <c r="C248" s="30"/>
      <c r="D248" s="33"/>
      <c r="E248" s="35"/>
      <c r="F248" s="32"/>
      <c r="G248" s="30"/>
      <c r="H248" s="35"/>
      <c r="I248" s="35"/>
      <c r="J248" s="36"/>
      <c r="K248" s="36">
        <v>0</v>
      </c>
      <c r="L248" s="28">
        <f t="shared" si="23"/>
        <v>0</v>
      </c>
      <c r="M248" s="28">
        <f t="shared" si="23"/>
        <v>0</v>
      </c>
      <c r="N248" s="35"/>
      <c r="O248" s="35"/>
      <c r="P248" s="35"/>
      <c r="Q248" s="35"/>
      <c r="R248" s="38"/>
      <c r="S248" s="30"/>
      <c r="T248" s="30"/>
      <c r="U248" s="39"/>
      <c r="V248" s="28" t="e">
        <f>M248/X248</f>
        <v>#DIV/0!</v>
      </c>
      <c r="W248" s="36" t="e">
        <f t="shared" si="21"/>
        <v>#DIV/0!</v>
      </c>
      <c r="X248" s="36">
        <f t="shared" si="20"/>
        <v>0</v>
      </c>
      <c r="Y248" s="36">
        <v>0</v>
      </c>
      <c r="Z248" s="36">
        <v>0</v>
      </c>
      <c r="AA248" s="36">
        <v>0</v>
      </c>
      <c r="AB248" s="36"/>
      <c r="AC248" s="36" t="e">
        <f t="shared" si="19"/>
        <v>#DIV/0!</v>
      </c>
      <c r="AD248" s="36"/>
      <c r="AE248" s="36" t="e">
        <f t="shared" si="18"/>
        <v>#DIV/0!</v>
      </c>
      <c r="AF248" s="36" t="e">
        <f>X248/U248</f>
        <v>#DIV/0!</v>
      </c>
      <c r="AG248" s="36" t="e">
        <f t="shared" si="22"/>
        <v>#DIV/0!</v>
      </c>
      <c r="AH248" s="32"/>
      <c r="AI248" s="32"/>
      <c r="AJ248" s="32"/>
      <c r="AK248" s="32"/>
      <c r="AL248" s="32"/>
      <c r="AM248" s="40"/>
      <c r="AN248" s="35"/>
    </row>
    <row r="249" spans="1:40" ht="15.75" customHeight="1" x14ac:dyDescent="0.25">
      <c r="A249" s="31"/>
      <c r="B249" s="32"/>
      <c r="C249" s="30"/>
      <c r="D249" s="33"/>
      <c r="E249" s="35"/>
      <c r="F249" s="32"/>
      <c r="G249" s="30"/>
      <c r="H249" s="35"/>
      <c r="I249" s="35"/>
      <c r="J249" s="36"/>
      <c r="K249" s="36">
        <v>0</v>
      </c>
      <c r="L249" s="28">
        <f t="shared" si="23"/>
        <v>0</v>
      </c>
      <c r="M249" s="28">
        <f t="shared" si="23"/>
        <v>0</v>
      </c>
      <c r="N249" s="35"/>
      <c r="O249" s="35"/>
      <c r="P249" s="35"/>
      <c r="Q249" s="35"/>
      <c r="R249" s="38"/>
      <c r="S249" s="30"/>
      <c r="T249" s="30"/>
      <c r="U249" s="39"/>
      <c r="V249" s="28" t="e">
        <f>M249/X249</f>
        <v>#DIV/0!</v>
      </c>
      <c r="W249" s="36" t="e">
        <f t="shared" si="21"/>
        <v>#DIV/0!</v>
      </c>
      <c r="X249" s="36">
        <f t="shared" si="20"/>
        <v>0</v>
      </c>
      <c r="Y249" s="36">
        <v>0</v>
      </c>
      <c r="Z249" s="36">
        <v>0</v>
      </c>
      <c r="AA249" s="36">
        <v>0</v>
      </c>
      <c r="AB249" s="36"/>
      <c r="AC249" s="36" t="e">
        <f t="shared" si="19"/>
        <v>#DIV/0!</v>
      </c>
      <c r="AD249" s="36"/>
      <c r="AE249" s="36" t="e">
        <f t="shared" si="18"/>
        <v>#DIV/0!</v>
      </c>
      <c r="AF249" s="36" t="e">
        <f>X249/U249</f>
        <v>#DIV/0!</v>
      </c>
      <c r="AG249" s="36" t="e">
        <f t="shared" si="22"/>
        <v>#DIV/0!</v>
      </c>
      <c r="AH249" s="32"/>
      <c r="AI249" s="32"/>
      <c r="AJ249" s="32"/>
      <c r="AK249" s="32"/>
      <c r="AL249" s="32"/>
      <c r="AM249" s="40"/>
      <c r="AN249" s="35"/>
    </row>
    <row r="250" spans="1:40" ht="15.75" customHeight="1" x14ac:dyDescent="0.25">
      <c r="A250" s="31"/>
      <c r="B250" s="32"/>
      <c r="C250" s="30"/>
      <c r="D250" s="33"/>
      <c r="E250" s="35"/>
      <c r="F250" s="32"/>
      <c r="G250" s="30"/>
      <c r="H250" s="35"/>
      <c r="I250" s="35"/>
      <c r="J250" s="36"/>
      <c r="K250" s="36">
        <v>0</v>
      </c>
      <c r="L250" s="28">
        <f t="shared" si="23"/>
        <v>0</v>
      </c>
      <c r="M250" s="28">
        <f t="shared" si="23"/>
        <v>0</v>
      </c>
      <c r="N250" s="35"/>
      <c r="O250" s="35"/>
      <c r="P250" s="35"/>
      <c r="Q250" s="35"/>
      <c r="R250" s="38"/>
      <c r="S250" s="30"/>
      <c r="T250" s="30"/>
      <c r="U250" s="39"/>
      <c r="V250" s="28" t="e">
        <f>M250/X250</f>
        <v>#DIV/0!</v>
      </c>
      <c r="W250" s="36" t="e">
        <f t="shared" si="21"/>
        <v>#DIV/0!</v>
      </c>
      <c r="X250" s="36">
        <f t="shared" si="20"/>
        <v>0</v>
      </c>
      <c r="Y250" s="36">
        <v>0</v>
      </c>
      <c r="Z250" s="36">
        <v>0</v>
      </c>
      <c r="AA250" s="36">
        <v>0</v>
      </c>
      <c r="AB250" s="36"/>
      <c r="AC250" s="36" t="e">
        <f t="shared" si="19"/>
        <v>#DIV/0!</v>
      </c>
      <c r="AD250" s="36"/>
      <c r="AE250" s="36" t="e">
        <f t="shared" si="18"/>
        <v>#DIV/0!</v>
      </c>
      <c r="AF250" s="36" t="e">
        <f>X250/U250</f>
        <v>#DIV/0!</v>
      </c>
      <c r="AG250" s="36" t="e">
        <f t="shared" si="22"/>
        <v>#DIV/0!</v>
      </c>
      <c r="AH250" s="32"/>
      <c r="AI250" s="32"/>
      <c r="AJ250" s="32"/>
      <c r="AK250" s="32"/>
      <c r="AL250" s="32"/>
      <c r="AM250" s="40"/>
      <c r="AN250" s="35"/>
    </row>
    <row r="251" spans="1:40" ht="15.75" customHeight="1" x14ac:dyDescent="0.25">
      <c r="A251" s="31"/>
      <c r="B251" s="32"/>
      <c r="C251" s="30"/>
      <c r="D251" s="33"/>
      <c r="E251" s="35"/>
      <c r="F251" s="32"/>
      <c r="G251" s="30"/>
      <c r="H251" s="35"/>
      <c r="I251" s="35"/>
      <c r="J251" s="36"/>
      <c r="K251" s="36">
        <v>0</v>
      </c>
      <c r="L251" s="28">
        <f t="shared" si="23"/>
        <v>0</v>
      </c>
      <c r="M251" s="28">
        <f t="shared" si="23"/>
        <v>0</v>
      </c>
      <c r="N251" s="35"/>
      <c r="O251" s="35"/>
      <c r="P251" s="35"/>
      <c r="Q251" s="35"/>
      <c r="R251" s="38"/>
      <c r="S251" s="30"/>
      <c r="T251" s="30"/>
      <c r="U251" s="39"/>
      <c r="V251" s="28" t="e">
        <f>M251/X251</f>
        <v>#DIV/0!</v>
      </c>
      <c r="W251" s="36" t="e">
        <f t="shared" si="21"/>
        <v>#DIV/0!</v>
      </c>
      <c r="X251" s="36">
        <f t="shared" si="20"/>
        <v>0</v>
      </c>
      <c r="Y251" s="36">
        <v>0</v>
      </c>
      <c r="Z251" s="36">
        <v>0</v>
      </c>
      <c r="AA251" s="36">
        <v>0</v>
      </c>
      <c r="AB251" s="36"/>
      <c r="AC251" s="36" t="e">
        <f t="shared" si="19"/>
        <v>#DIV/0!</v>
      </c>
      <c r="AD251" s="36"/>
      <c r="AE251" s="36" t="e">
        <f t="shared" si="18"/>
        <v>#DIV/0!</v>
      </c>
      <c r="AF251" s="36" t="e">
        <f>X251/U251</f>
        <v>#DIV/0!</v>
      </c>
      <c r="AG251" s="36" t="e">
        <f t="shared" si="22"/>
        <v>#DIV/0!</v>
      </c>
      <c r="AH251" s="32"/>
      <c r="AI251" s="32"/>
      <c r="AJ251" s="32"/>
      <c r="AK251" s="32"/>
      <c r="AL251" s="32"/>
      <c r="AM251" s="40"/>
      <c r="AN251" s="35"/>
    </row>
    <row r="252" spans="1:40" ht="15.75" customHeight="1" x14ac:dyDescent="0.25">
      <c r="A252" s="31"/>
      <c r="B252" s="32"/>
      <c r="C252" s="30"/>
      <c r="D252" s="33"/>
      <c r="E252" s="35"/>
      <c r="F252" s="32"/>
      <c r="G252" s="30"/>
      <c r="H252" s="35"/>
      <c r="I252" s="35"/>
      <c r="J252" s="36"/>
      <c r="K252" s="36">
        <v>0</v>
      </c>
      <c r="L252" s="28">
        <f t="shared" si="23"/>
        <v>0</v>
      </c>
      <c r="M252" s="28">
        <f t="shared" si="23"/>
        <v>0</v>
      </c>
      <c r="N252" s="35"/>
      <c r="O252" s="35"/>
      <c r="P252" s="35"/>
      <c r="Q252" s="35"/>
      <c r="R252" s="38"/>
      <c r="S252" s="30"/>
      <c r="T252" s="30"/>
      <c r="U252" s="39"/>
      <c r="V252" s="28" t="e">
        <f>M252/X252</f>
        <v>#DIV/0!</v>
      </c>
      <c r="W252" s="36" t="e">
        <f t="shared" si="21"/>
        <v>#DIV/0!</v>
      </c>
      <c r="X252" s="36">
        <f t="shared" si="20"/>
        <v>0</v>
      </c>
      <c r="Y252" s="36">
        <v>0</v>
      </c>
      <c r="Z252" s="36">
        <v>0</v>
      </c>
      <c r="AA252" s="36">
        <v>0</v>
      </c>
      <c r="AB252" s="36"/>
      <c r="AC252" s="36" t="e">
        <f t="shared" si="19"/>
        <v>#DIV/0!</v>
      </c>
      <c r="AD252" s="36"/>
      <c r="AE252" s="36" t="e">
        <f t="shared" si="18"/>
        <v>#DIV/0!</v>
      </c>
      <c r="AF252" s="36" t="e">
        <f>X252/U252</f>
        <v>#DIV/0!</v>
      </c>
      <c r="AG252" s="36" t="e">
        <f t="shared" si="22"/>
        <v>#DIV/0!</v>
      </c>
      <c r="AH252" s="32"/>
      <c r="AI252" s="32"/>
      <c r="AJ252" s="32"/>
      <c r="AK252" s="32"/>
      <c r="AL252" s="32"/>
      <c r="AM252" s="40"/>
      <c r="AN252" s="35"/>
    </row>
    <row r="253" spans="1:40" ht="15.75" customHeight="1" x14ac:dyDescent="0.25">
      <c r="A253" s="31"/>
      <c r="B253" s="32"/>
      <c r="C253" s="30"/>
      <c r="D253" s="33"/>
      <c r="E253" s="35"/>
      <c r="F253" s="32"/>
      <c r="G253" s="30"/>
      <c r="H253" s="35"/>
      <c r="I253" s="35"/>
      <c r="J253" s="36"/>
      <c r="K253" s="36">
        <v>0</v>
      </c>
      <c r="L253" s="28">
        <f t="shared" si="23"/>
        <v>0</v>
      </c>
      <c r="M253" s="28">
        <f t="shared" si="23"/>
        <v>0</v>
      </c>
      <c r="N253" s="35"/>
      <c r="O253" s="35"/>
      <c r="P253" s="35"/>
      <c r="Q253" s="35"/>
      <c r="R253" s="38"/>
      <c r="S253" s="30"/>
      <c r="T253" s="30"/>
      <c r="U253" s="39"/>
      <c r="V253" s="28" t="e">
        <f>M253/X253</f>
        <v>#DIV/0!</v>
      </c>
      <c r="W253" s="36" t="e">
        <f t="shared" si="21"/>
        <v>#DIV/0!</v>
      </c>
      <c r="X253" s="36">
        <f t="shared" si="20"/>
        <v>0</v>
      </c>
      <c r="Y253" s="36">
        <v>0</v>
      </c>
      <c r="Z253" s="36">
        <v>0</v>
      </c>
      <c r="AA253" s="36">
        <v>0</v>
      </c>
      <c r="AB253" s="36"/>
      <c r="AC253" s="36" t="e">
        <f t="shared" si="19"/>
        <v>#DIV/0!</v>
      </c>
      <c r="AD253" s="36"/>
      <c r="AE253" s="36" t="e">
        <f t="shared" si="18"/>
        <v>#DIV/0!</v>
      </c>
      <c r="AF253" s="36" t="e">
        <f>X253/U253</f>
        <v>#DIV/0!</v>
      </c>
      <c r="AG253" s="36" t="e">
        <f t="shared" si="22"/>
        <v>#DIV/0!</v>
      </c>
      <c r="AH253" s="32"/>
      <c r="AI253" s="32"/>
      <c r="AJ253" s="32"/>
      <c r="AK253" s="32"/>
      <c r="AL253" s="32"/>
      <c r="AM253" s="40"/>
      <c r="AN253" s="35"/>
    </row>
    <row r="254" spans="1:40" ht="15.75" customHeight="1" x14ac:dyDescent="0.25">
      <c r="A254" s="31"/>
      <c r="B254" s="32"/>
      <c r="C254" s="30"/>
      <c r="D254" s="33"/>
      <c r="E254" s="35"/>
      <c r="F254" s="32"/>
      <c r="G254" s="30"/>
      <c r="H254" s="35"/>
      <c r="I254" s="35"/>
      <c r="J254" s="36"/>
      <c r="K254" s="36">
        <v>0</v>
      </c>
      <c r="L254" s="28">
        <f t="shared" si="23"/>
        <v>0</v>
      </c>
      <c r="M254" s="28">
        <f t="shared" si="23"/>
        <v>0</v>
      </c>
      <c r="N254" s="35"/>
      <c r="O254" s="35"/>
      <c r="P254" s="35"/>
      <c r="Q254" s="35"/>
      <c r="R254" s="38"/>
      <c r="S254" s="30"/>
      <c r="T254" s="30"/>
      <c r="U254" s="39"/>
      <c r="V254" s="28" t="e">
        <f>M254/X254</f>
        <v>#DIV/0!</v>
      </c>
      <c r="W254" s="36" t="e">
        <f t="shared" si="21"/>
        <v>#DIV/0!</v>
      </c>
      <c r="X254" s="36">
        <f t="shared" si="20"/>
        <v>0</v>
      </c>
      <c r="Y254" s="36">
        <v>0</v>
      </c>
      <c r="Z254" s="36">
        <v>0</v>
      </c>
      <c r="AA254" s="36">
        <v>0</v>
      </c>
      <c r="AB254" s="36"/>
      <c r="AC254" s="36" t="e">
        <f t="shared" si="19"/>
        <v>#DIV/0!</v>
      </c>
      <c r="AD254" s="36"/>
      <c r="AE254" s="36" t="e">
        <f t="shared" si="18"/>
        <v>#DIV/0!</v>
      </c>
      <c r="AF254" s="36" t="e">
        <f>X254/U254</f>
        <v>#DIV/0!</v>
      </c>
      <c r="AG254" s="36" t="e">
        <f t="shared" si="22"/>
        <v>#DIV/0!</v>
      </c>
      <c r="AH254" s="32"/>
      <c r="AI254" s="32"/>
      <c r="AJ254" s="32"/>
      <c r="AK254" s="32"/>
      <c r="AL254" s="32"/>
      <c r="AM254" s="40"/>
      <c r="AN254" s="35"/>
    </row>
    <row r="255" spans="1:40" ht="15.75" customHeight="1" x14ac:dyDescent="0.25">
      <c r="A255" s="31"/>
      <c r="B255" s="32"/>
      <c r="C255" s="30"/>
      <c r="D255" s="33"/>
      <c r="E255" s="35"/>
      <c r="F255" s="32"/>
      <c r="G255" s="30"/>
      <c r="H255" s="35"/>
      <c r="I255" s="35"/>
      <c r="J255" s="36"/>
      <c r="K255" s="36">
        <v>0</v>
      </c>
      <c r="L255" s="28">
        <f t="shared" si="23"/>
        <v>0</v>
      </c>
      <c r="M255" s="28">
        <f t="shared" si="23"/>
        <v>0</v>
      </c>
      <c r="N255" s="35"/>
      <c r="O255" s="35"/>
      <c r="P255" s="35"/>
      <c r="Q255" s="35"/>
      <c r="R255" s="38"/>
      <c r="S255" s="30"/>
      <c r="T255" s="30"/>
      <c r="U255" s="39"/>
      <c r="V255" s="28" t="e">
        <f>M255/X255</f>
        <v>#DIV/0!</v>
      </c>
      <c r="W255" s="36" t="e">
        <f t="shared" si="21"/>
        <v>#DIV/0!</v>
      </c>
      <c r="X255" s="36">
        <f t="shared" si="20"/>
        <v>0</v>
      </c>
      <c r="Y255" s="36">
        <v>0</v>
      </c>
      <c r="Z255" s="36">
        <v>0</v>
      </c>
      <c r="AA255" s="36">
        <v>0</v>
      </c>
      <c r="AB255" s="36"/>
      <c r="AC255" s="36" t="e">
        <f t="shared" si="19"/>
        <v>#DIV/0!</v>
      </c>
      <c r="AD255" s="36"/>
      <c r="AE255" s="36" t="e">
        <f t="shared" si="18"/>
        <v>#DIV/0!</v>
      </c>
      <c r="AF255" s="36" t="e">
        <f>X255/U255</f>
        <v>#DIV/0!</v>
      </c>
      <c r="AG255" s="36" t="e">
        <f t="shared" si="22"/>
        <v>#DIV/0!</v>
      </c>
      <c r="AH255" s="32"/>
      <c r="AI255" s="32"/>
      <c r="AJ255" s="32"/>
      <c r="AK255" s="32"/>
      <c r="AL255" s="32"/>
      <c r="AM255" s="40"/>
      <c r="AN255" s="35"/>
    </row>
    <row r="256" spans="1:40" ht="15.75" customHeight="1" x14ac:dyDescent="0.25">
      <c r="A256" s="31"/>
      <c r="B256" s="32"/>
      <c r="C256" s="30"/>
      <c r="D256" s="33"/>
      <c r="E256" s="35"/>
      <c r="F256" s="32"/>
      <c r="G256" s="30"/>
      <c r="H256" s="35"/>
      <c r="I256" s="35"/>
      <c r="J256" s="36"/>
      <c r="K256" s="36">
        <v>0</v>
      </c>
      <c r="L256" s="28">
        <f t="shared" si="23"/>
        <v>0</v>
      </c>
      <c r="M256" s="28">
        <f t="shared" si="23"/>
        <v>0</v>
      </c>
      <c r="N256" s="35"/>
      <c r="O256" s="35"/>
      <c r="P256" s="35"/>
      <c r="Q256" s="35"/>
      <c r="R256" s="38"/>
      <c r="S256" s="30"/>
      <c r="T256" s="30"/>
      <c r="U256" s="39"/>
      <c r="V256" s="28" t="e">
        <f>M256/X256</f>
        <v>#DIV/0!</v>
      </c>
      <c r="W256" s="36" t="e">
        <f t="shared" si="21"/>
        <v>#DIV/0!</v>
      </c>
      <c r="X256" s="36">
        <f t="shared" si="20"/>
        <v>0</v>
      </c>
      <c r="Y256" s="36">
        <v>0</v>
      </c>
      <c r="Z256" s="36">
        <v>0</v>
      </c>
      <c r="AA256" s="36">
        <v>0</v>
      </c>
      <c r="AB256" s="36"/>
      <c r="AC256" s="36" t="e">
        <f t="shared" si="19"/>
        <v>#DIV/0!</v>
      </c>
      <c r="AD256" s="36"/>
      <c r="AE256" s="36" t="e">
        <f t="shared" si="18"/>
        <v>#DIV/0!</v>
      </c>
      <c r="AF256" s="36" t="e">
        <f>X256/U256</f>
        <v>#DIV/0!</v>
      </c>
      <c r="AG256" s="36" t="e">
        <f t="shared" si="22"/>
        <v>#DIV/0!</v>
      </c>
      <c r="AH256" s="32"/>
      <c r="AI256" s="32"/>
      <c r="AJ256" s="32"/>
      <c r="AK256" s="32"/>
      <c r="AL256" s="32"/>
      <c r="AM256" s="40"/>
      <c r="AN256" s="35"/>
    </row>
    <row r="257" spans="1:40" ht="15.75" customHeight="1" x14ac:dyDescent="0.25">
      <c r="A257" s="31"/>
      <c r="B257" s="32"/>
      <c r="C257" s="30"/>
      <c r="D257" s="33"/>
      <c r="E257" s="35"/>
      <c r="F257" s="32"/>
      <c r="G257" s="30"/>
      <c r="H257" s="35"/>
      <c r="I257" s="35"/>
      <c r="J257" s="36"/>
      <c r="K257" s="36">
        <v>0</v>
      </c>
      <c r="L257" s="28">
        <f t="shared" si="23"/>
        <v>0</v>
      </c>
      <c r="M257" s="28">
        <f t="shared" si="23"/>
        <v>0</v>
      </c>
      <c r="N257" s="35"/>
      <c r="O257" s="35"/>
      <c r="P257" s="35"/>
      <c r="Q257" s="35"/>
      <c r="R257" s="38"/>
      <c r="S257" s="30"/>
      <c r="T257" s="30"/>
      <c r="U257" s="39"/>
      <c r="V257" s="28" t="e">
        <f>M257/X257</f>
        <v>#DIV/0!</v>
      </c>
      <c r="W257" s="36" t="e">
        <f t="shared" si="21"/>
        <v>#DIV/0!</v>
      </c>
      <c r="X257" s="36">
        <f t="shared" si="20"/>
        <v>0</v>
      </c>
      <c r="Y257" s="36">
        <v>0</v>
      </c>
      <c r="Z257" s="36">
        <v>0</v>
      </c>
      <c r="AA257" s="36">
        <v>0</v>
      </c>
      <c r="AB257" s="36"/>
      <c r="AC257" s="36" t="e">
        <f t="shared" si="19"/>
        <v>#DIV/0!</v>
      </c>
      <c r="AD257" s="36"/>
      <c r="AE257" s="36" t="e">
        <f t="shared" ref="AE257:AE296" si="24">V257*AD257</f>
        <v>#DIV/0!</v>
      </c>
      <c r="AF257" s="36" t="e">
        <f>X257/U257</f>
        <v>#DIV/0!</v>
      </c>
      <c r="AG257" s="36" t="e">
        <f t="shared" si="22"/>
        <v>#DIV/0!</v>
      </c>
      <c r="AH257" s="32"/>
      <c r="AI257" s="32"/>
      <c r="AJ257" s="32"/>
      <c r="AK257" s="32"/>
      <c r="AL257" s="32"/>
      <c r="AM257" s="40"/>
      <c r="AN257" s="35"/>
    </row>
    <row r="258" spans="1:40" ht="15.75" customHeight="1" x14ac:dyDescent="0.25">
      <c r="A258" s="31"/>
      <c r="B258" s="32"/>
      <c r="C258" s="30"/>
      <c r="D258" s="33"/>
      <c r="E258" s="35"/>
      <c r="F258" s="32"/>
      <c r="G258" s="30"/>
      <c r="H258" s="35"/>
      <c r="I258" s="35"/>
      <c r="J258" s="36"/>
      <c r="K258" s="36">
        <v>0</v>
      </c>
      <c r="L258" s="28">
        <f t="shared" si="23"/>
        <v>0</v>
      </c>
      <c r="M258" s="28">
        <f t="shared" si="23"/>
        <v>0</v>
      </c>
      <c r="N258" s="35"/>
      <c r="O258" s="35"/>
      <c r="P258" s="35"/>
      <c r="Q258" s="35"/>
      <c r="R258" s="38"/>
      <c r="S258" s="30"/>
      <c r="T258" s="30"/>
      <c r="U258" s="39"/>
      <c r="V258" s="28" t="e">
        <f>M258/X258</f>
        <v>#DIV/0!</v>
      </c>
      <c r="W258" s="36" t="e">
        <f t="shared" si="21"/>
        <v>#DIV/0!</v>
      </c>
      <c r="X258" s="36">
        <f t="shared" si="20"/>
        <v>0</v>
      </c>
      <c r="Y258" s="36">
        <v>0</v>
      </c>
      <c r="Z258" s="36">
        <v>0</v>
      </c>
      <c r="AA258" s="36">
        <v>0</v>
      </c>
      <c r="AB258" s="36"/>
      <c r="AC258" s="36" t="e">
        <f t="shared" si="19"/>
        <v>#DIV/0!</v>
      </c>
      <c r="AD258" s="36"/>
      <c r="AE258" s="36" t="e">
        <f t="shared" si="24"/>
        <v>#DIV/0!</v>
      </c>
      <c r="AF258" s="36" t="e">
        <f>X258/U258</f>
        <v>#DIV/0!</v>
      </c>
      <c r="AG258" s="36" t="e">
        <f t="shared" si="22"/>
        <v>#DIV/0!</v>
      </c>
      <c r="AH258" s="32"/>
      <c r="AI258" s="32"/>
      <c r="AJ258" s="32"/>
      <c r="AK258" s="32"/>
      <c r="AL258" s="32"/>
      <c r="AM258" s="40"/>
      <c r="AN258" s="35"/>
    </row>
    <row r="259" spans="1:40" ht="15.75" customHeight="1" x14ac:dyDescent="0.25">
      <c r="A259" s="31"/>
      <c r="B259" s="32"/>
      <c r="C259" s="30"/>
      <c r="D259" s="33"/>
      <c r="E259" s="35"/>
      <c r="F259" s="32"/>
      <c r="G259" s="30"/>
      <c r="H259" s="35"/>
      <c r="I259" s="35"/>
      <c r="J259" s="36"/>
      <c r="K259" s="36">
        <v>0</v>
      </c>
      <c r="L259" s="28">
        <f t="shared" si="23"/>
        <v>0</v>
      </c>
      <c r="M259" s="28">
        <f t="shared" si="23"/>
        <v>0</v>
      </c>
      <c r="N259" s="35"/>
      <c r="O259" s="35"/>
      <c r="P259" s="35"/>
      <c r="Q259" s="35"/>
      <c r="R259" s="38"/>
      <c r="S259" s="30"/>
      <c r="T259" s="30"/>
      <c r="U259" s="39"/>
      <c r="V259" s="28" t="e">
        <f>M259/X259</f>
        <v>#DIV/0!</v>
      </c>
      <c r="W259" s="36" t="e">
        <f t="shared" si="21"/>
        <v>#DIV/0!</v>
      </c>
      <c r="X259" s="36">
        <f t="shared" si="20"/>
        <v>0</v>
      </c>
      <c r="Y259" s="36">
        <v>0</v>
      </c>
      <c r="Z259" s="36">
        <v>0</v>
      </c>
      <c r="AA259" s="36">
        <v>0</v>
      </c>
      <c r="AB259" s="36"/>
      <c r="AC259" s="36" t="e">
        <f t="shared" si="19"/>
        <v>#DIV/0!</v>
      </c>
      <c r="AD259" s="36"/>
      <c r="AE259" s="36" t="e">
        <f t="shared" si="24"/>
        <v>#DIV/0!</v>
      </c>
      <c r="AF259" s="36" t="e">
        <f>X259/U259</f>
        <v>#DIV/0!</v>
      </c>
      <c r="AG259" s="36" t="e">
        <f t="shared" si="22"/>
        <v>#DIV/0!</v>
      </c>
      <c r="AH259" s="32"/>
      <c r="AI259" s="32"/>
      <c r="AJ259" s="32"/>
      <c r="AK259" s="32"/>
      <c r="AL259" s="32"/>
      <c r="AM259" s="40"/>
      <c r="AN259" s="35"/>
    </row>
    <row r="260" spans="1:40" ht="15.75" customHeight="1" x14ac:dyDescent="0.25">
      <c r="A260" s="31"/>
      <c r="B260" s="32"/>
      <c r="C260" s="30"/>
      <c r="D260" s="33"/>
      <c r="E260" s="35"/>
      <c r="F260" s="32"/>
      <c r="G260" s="30"/>
      <c r="H260" s="35"/>
      <c r="I260" s="35"/>
      <c r="J260" s="36"/>
      <c r="K260" s="36">
        <v>0</v>
      </c>
      <c r="L260" s="28">
        <f t="shared" si="23"/>
        <v>0</v>
      </c>
      <c r="M260" s="28">
        <f t="shared" si="23"/>
        <v>0</v>
      </c>
      <c r="N260" s="35"/>
      <c r="O260" s="35"/>
      <c r="P260" s="35"/>
      <c r="Q260" s="35"/>
      <c r="R260" s="38"/>
      <c r="S260" s="30"/>
      <c r="T260" s="30"/>
      <c r="U260" s="39"/>
      <c r="V260" s="28" t="e">
        <f>M260/X260</f>
        <v>#DIV/0!</v>
      </c>
      <c r="W260" s="36" t="e">
        <f t="shared" si="21"/>
        <v>#DIV/0!</v>
      </c>
      <c r="X260" s="36">
        <f t="shared" si="20"/>
        <v>0</v>
      </c>
      <c r="Y260" s="36">
        <v>0</v>
      </c>
      <c r="Z260" s="36">
        <v>0</v>
      </c>
      <c r="AA260" s="36">
        <v>0</v>
      </c>
      <c r="AB260" s="36"/>
      <c r="AC260" s="36" t="e">
        <f t="shared" si="19"/>
        <v>#DIV/0!</v>
      </c>
      <c r="AD260" s="36"/>
      <c r="AE260" s="36" t="e">
        <f t="shared" si="24"/>
        <v>#DIV/0!</v>
      </c>
      <c r="AF260" s="36" t="e">
        <f>X260/U260</f>
        <v>#DIV/0!</v>
      </c>
      <c r="AG260" s="36" t="e">
        <f t="shared" si="22"/>
        <v>#DIV/0!</v>
      </c>
      <c r="AH260" s="32"/>
      <c r="AI260" s="32"/>
      <c r="AJ260" s="32"/>
      <c r="AK260" s="32"/>
      <c r="AL260" s="32"/>
      <c r="AM260" s="40"/>
      <c r="AN260" s="35"/>
    </row>
    <row r="261" spans="1:40" ht="15.75" customHeight="1" x14ac:dyDescent="0.25">
      <c r="A261" s="31"/>
      <c r="B261" s="32"/>
      <c r="C261" s="30"/>
      <c r="D261" s="33"/>
      <c r="E261" s="35"/>
      <c r="F261" s="32"/>
      <c r="G261" s="30"/>
      <c r="H261" s="35"/>
      <c r="I261" s="35"/>
      <c r="J261" s="36"/>
      <c r="K261" s="36">
        <v>0</v>
      </c>
      <c r="L261" s="28">
        <f t="shared" si="23"/>
        <v>0</v>
      </c>
      <c r="M261" s="28">
        <f t="shared" si="23"/>
        <v>0</v>
      </c>
      <c r="N261" s="35"/>
      <c r="O261" s="35"/>
      <c r="P261" s="35"/>
      <c r="Q261" s="35"/>
      <c r="R261" s="38"/>
      <c r="S261" s="30"/>
      <c r="T261" s="30"/>
      <c r="U261" s="39"/>
      <c r="V261" s="28" t="e">
        <f>M261/X261</f>
        <v>#DIV/0!</v>
      </c>
      <c r="W261" s="36" t="e">
        <f t="shared" si="21"/>
        <v>#DIV/0!</v>
      </c>
      <c r="X261" s="36">
        <f t="shared" si="20"/>
        <v>0</v>
      </c>
      <c r="Y261" s="36">
        <v>0</v>
      </c>
      <c r="Z261" s="36">
        <v>0</v>
      </c>
      <c r="AA261" s="36">
        <v>0</v>
      </c>
      <c r="AB261" s="36"/>
      <c r="AC261" s="36" t="e">
        <f t="shared" si="19"/>
        <v>#DIV/0!</v>
      </c>
      <c r="AD261" s="36"/>
      <c r="AE261" s="36" t="e">
        <f t="shared" si="24"/>
        <v>#DIV/0!</v>
      </c>
      <c r="AF261" s="36" t="e">
        <f>X261/U261</f>
        <v>#DIV/0!</v>
      </c>
      <c r="AG261" s="36" t="e">
        <f t="shared" si="22"/>
        <v>#DIV/0!</v>
      </c>
      <c r="AH261" s="32"/>
      <c r="AI261" s="32"/>
      <c r="AJ261" s="32"/>
      <c r="AK261" s="32"/>
      <c r="AL261" s="32"/>
      <c r="AM261" s="40"/>
      <c r="AN261" s="35"/>
    </row>
    <row r="262" spans="1:40" ht="15.75" customHeight="1" x14ac:dyDescent="0.25">
      <c r="A262" s="31"/>
      <c r="B262" s="32"/>
      <c r="C262" s="30"/>
      <c r="D262" s="33"/>
      <c r="E262" s="35"/>
      <c r="F262" s="32"/>
      <c r="G262" s="30"/>
      <c r="H262" s="35"/>
      <c r="I262" s="35"/>
      <c r="J262" s="36"/>
      <c r="K262" s="36">
        <v>0</v>
      </c>
      <c r="L262" s="28">
        <f t="shared" si="23"/>
        <v>0</v>
      </c>
      <c r="M262" s="28">
        <f t="shared" si="23"/>
        <v>0</v>
      </c>
      <c r="N262" s="35"/>
      <c r="O262" s="35"/>
      <c r="P262" s="35"/>
      <c r="Q262" s="35"/>
      <c r="R262" s="38"/>
      <c r="S262" s="30"/>
      <c r="T262" s="30"/>
      <c r="U262" s="39"/>
      <c r="V262" s="28" t="e">
        <f>M262/X262</f>
        <v>#DIV/0!</v>
      </c>
      <c r="W262" s="36" t="e">
        <f t="shared" si="21"/>
        <v>#DIV/0!</v>
      </c>
      <c r="X262" s="36">
        <f t="shared" si="20"/>
        <v>0</v>
      </c>
      <c r="Y262" s="36">
        <v>0</v>
      </c>
      <c r="Z262" s="36">
        <v>0</v>
      </c>
      <c r="AA262" s="36">
        <v>0</v>
      </c>
      <c r="AB262" s="36"/>
      <c r="AC262" s="36" t="e">
        <f t="shared" si="19"/>
        <v>#DIV/0!</v>
      </c>
      <c r="AD262" s="36"/>
      <c r="AE262" s="36" t="e">
        <f t="shared" si="24"/>
        <v>#DIV/0!</v>
      </c>
      <c r="AF262" s="36" t="e">
        <f>X262/U262</f>
        <v>#DIV/0!</v>
      </c>
      <c r="AG262" s="36" t="e">
        <f t="shared" si="22"/>
        <v>#DIV/0!</v>
      </c>
      <c r="AH262" s="32"/>
      <c r="AI262" s="32"/>
      <c r="AJ262" s="32"/>
      <c r="AK262" s="32"/>
      <c r="AL262" s="32"/>
      <c r="AM262" s="40"/>
      <c r="AN262" s="35"/>
    </row>
    <row r="263" spans="1:40" ht="15.75" customHeight="1" x14ac:dyDescent="0.25">
      <c r="A263" s="31"/>
      <c r="B263" s="32"/>
      <c r="C263" s="30"/>
      <c r="D263" s="33"/>
      <c r="E263" s="35"/>
      <c r="F263" s="32"/>
      <c r="G263" s="30"/>
      <c r="H263" s="35"/>
      <c r="I263" s="35"/>
      <c r="J263" s="36"/>
      <c r="K263" s="36">
        <v>0</v>
      </c>
      <c r="L263" s="28">
        <f t="shared" si="23"/>
        <v>0</v>
      </c>
      <c r="M263" s="28">
        <f t="shared" si="23"/>
        <v>0</v>
      </c>
      <c r="N263" s="35"/>
      <c r="O263" s="35"/>
      <c r="P263" s="35"/>
      <c r="Q263" s="35"/>
      <c r="R263" s="38"/>
      <c r="S263" s="30"/>
      <c r="T263" s="30"/>
      <c r="U263" s="39"/>
      <c r="V263" s="28" t="e">
        <f>M263/X263</f>
        <v>#DIV/0!</v>
      </c>
      <c r="W263" s="36" t="e">
        <f t="shared" si="21"/>
        <v>#DIV/0!</v>
      </c>
      <c r="X263" s="36">
        <f t="shared" si="20"/>
        <v>0</v>
      </c>
      <c r="Y263" s="36">
        <v>0</v>
      </c>
      <c r="Z263" s="36">
        <v>0</v>
      </c>
      <c r="AA263" s="36">
        <v>0</v>
      </c>
      <c r="AB263" s="36"/>
      <c r="AC263" s="36" t="e">
        <f t="shared" si="19"/>
        <v>#DIV/0!</v>
      </c>
      <c r="AD263" s="36"/>
      <c r="AE263" s="36" t="e">
        <f t="shared" si="24"/>
        <v>#DIV/0!</v>
      </c>
      <c r="AF263" s="36" t="e">
        <f>X263/U263</f>
        <v>#DIV/0!</v>
      </c>
      <c r="AG263" s="36" t="e">
        <f t="shared" si="22"/>
        <v>#DIV/0!</v>
      </c>
      <c r="AH263" s="32"/>
      <c r="AI263" s="32"/>
      <c r="AJ263" s="32"/>
      <c r="AK263" s="32"/>
      <c r="AL263" s="32"/>
      <c r="AM263" s="40"/>
      <c r="AN263" s="35"/>
    </row>
    <row r="264" spans="1:40" ht="15.75" customHeight="1" x14ac:dyDescent="0.25">
      <c r="A264" s="31"/>
      <c r="B264" s="32"/>
      <c r="C264" s="30"/>
      <c r="D264" s="33"/>
      <c r="E264" s="35"/>
      <c r="F264" s="32"/>
      <c r="G264" s="30"/>
      <c r="H264" s="35"/>
      <c r="I264" s="35"/>
      <c r="J264" s="36"/>
      <c r="K264" s="36">
        <v>0</v>
      </c>
      <c r="L264" s="28">
        <f t="shared" si="23"/>
        <v>0</v>
      </c>
      <c r="M264" s="28">
        <f t="shared" si="23"/>
        <v>0</v>
      </c>
      <c r="N264" s="35"/>
      <c r="O264" s="35"/>
      <c r="P264" s="35"/>
      <c r="Q264" s="35"/>
      <c r="R264" s="38"/>
      <c r="S264" s="30"/>
      <c r="T264" s="30"/>
      <c r="U264" s="39"/>
      <c r="V264" s="28" t="e">
        <f>M264/X264</f>
        <v>#DIV/0!</v>
      </c>
      <c r="W264" s="36" t="e">
        <f t="shared" si="21"/>
        <v>#DIV/0!</v>
      </c>
      <c r="X264" s="36">
        <f t="shared" si="20"/>
        <v>0</v>
      </c>
      <c r="Y264" s="36">
        <v>0</v>
      </c>
      <c r="Z264" s="36">
        <v>0</v>
      </c>
      <c r="AA264" s="36">
        <v>0</v>
      </c>
      <c r="AB264" s="36"/>
      <c r="AC264" s="36" t="e">
        <f t="shared" ref="AC264:AC296" si="25">V264*AB264</f>
        <v>#DIV/0!</v>
      </c>
      <c r="AD264" s="36"/>
      <c r="AE264" s="36" t="e">
        <f t="shared" si="24"/>
        <v>#DIV/0!</v>
      </c>
      <c r="AF264" s="36" t="e">
        <f>X264/U264</f>
        <v>#DIV/0!</v>
      </c>
      <c r="AG264" s="36" t="e">
        <f t="shared" si="22"/>
        <v>#DIV/0!</v>
      </c>
      <c r="AH264" s="32"/>
      <c r="AI264" s="32"/>
      <c r="AJ264" s="32"/>
      <c r="AK264" s="32"/>
      <c r="AL264" s="32"/>
      <c r="AM264" s="40"/>
      <c r="AN264" s="35"/>
    </row>
    <row r="265" spans="1:40" ht="15.75" customHeight="1" x14ac:dyDescent="0.25">
      <c r="A265" s="31"/>
      <c r="B265" s="32"/>
      <c r="C265" s="30"/>
      <c r="D265" s="33"/>
      <c r="E265" s="35"/>
      <c r="F265" s="32"/>
      <c r="G265" s="30"/>
      <c r="H265" s="35"/>
      <c r="I265" s="35"/>
      <c r="J265" s="36"/>
      <c r="K265" s="36">
        <v>0</v>
      </c>
      <c r="L265" s="28">
        <f t="shared" si="23"/>
        <v>0</v>
      </c>
      <c r="M265" s="28">
        <f t="shared" si="23"/>
        <v>0</v>
      </c>
      <c r="N265" s="35"/>
      <c r="O265" s="35"/>
      <c r="P265" s="35"/>
      <c r="Q265" s="35"/>
      <c r="R265" s="38"/>
      <c r="S265" s="30"/>
      <c r="T265" s="30"/>
      <c r="U265" s="39"/>
      <c r="V265" s="28" t="e">
        <f>M265/X265</f>
        <v>#DIV/0!</v>
      </c>
      <c r="W265" s="36" t="e">
        <f t="shared" si="21"/>
        <v>#DIV/0!</v>
      </c>
      <c r="X265" s="36">
        <f t="shared" ref="X265:X296" si="26">Y265+Z265+AA265</f>
        <v>0</v>
      </c>
      <c r="Y265" s="36">
        <v>0</v>
      </c>
      <c r="Z265" s="36">
        <v>0</v>
      </c>
      <c r="AA265" s="36">
        <v>0</v>
      </c>
      <c r="AB265" s="36"/>
      <c r="AC265" s="36" t="e">
        <f t="shared" si="25"/>
        <v>#DIV/0!</v>
      </c>
      <c r="AD265" s="36"/>
      <c r="AE265" s="36" t="e">
        <f t="shared" si="24"/>
        <v>#DIV/0!</v>
      </c>
      <c r="AF265" s="36" t="e">
        <f>X265/U265</f>
        <v>#DIV/0!</v>
      </c>
      <c r="AG265" s="36" t="e">
        <f t="shared" si="22"/>
        <v>#DIV/0!</v>
      </c>
      <c r="AH265" s="32"/>
      <c r="AI265" s="32"/>
      <c r="AJ265" s="32"/>
      <c r="AK265" s="32"/>
      <c r="AL265" s="32"/>
      <c r="AM265" s="40"/>
      <c r="AN265" s="35"/>
    </row>
    <row r="266" spans="1:40" ht="15.75" customHeight="1" x14ac:dyDescent="0.25">
      <c r="A266" s="31"/>
      <c r="B266" s="32"/>
      <c r="C266" s="30"/>
      <c r="D266" s="33"/>
      <c r="E266" s="35"/>
      <c r="F266" s="32"/>
      <c r="G266" s="30"/>
      <c r="H266" s="35"/>
      <c r="I266" s="35"/>
      <c r="J266" s="36"/>
      <c r="K266" s="36">
        <v>0</v>
      </c>
      <c r="L266" s="28">
        <f t="shared" si="23"/>
        <v>0</v>
      </c>
      <c r="M266" s="28">
        <f t="shared" si="23"/>
        <v>0</v>
      </c>
      <c r="N266" s="35"/>
      <c r="O266" s="35"/>
      <c r="P266" s="35"/>
      <c r="Q266" s="35"/>
      <c r="R266" s="38"/>
      <c r="S266" s="30"/>
      <c r="T266" s="30"/>
      <c r="U266" s="39"/>
      <c r="V266" s="28" t="e">
        <f>M266/X266</f>
        <v>#DIV/0!</v>
      </c>
      <c r="W266" s="36" t="e">
        <f t="shared" si="21"/>
        <v>#DIV/0!</v>
      </c>
      <c r="X266" s="36">
        <f t="shared" si="26"/>
        <v>0</v>
      </c>
      <c r="Y266" s="36">
        <v>0</v>
      </c>
      <c r="Z266" s="36">
        <v>0</v>
      </c>
      <c r="AA266" s="36">
        <v>0</v>
      </c>
      <c r="AB266" s="36"/>
      <c r="AC266" s="36" t="e">
        <f t="shared" si="25"/>
        <v>#DIV/0!</v>
      </c>
      <c r="AD266" s="36"/>
      <c r="AE266" s="36" t="e">
        <f t="shared" si="24"/>
        <v>#DIV/0!</v>
      </c>
      <c r="AF266" s="36" t="e">
        <f>X266/U266</f>
        <v>#DIV/0!</v>
      </c>
      <c r="AG266" s="36" t="e">
        <f t="shared" si="22"/>
        <v>#DIV/0!</v>
      </c>
      <c r="AH266" s="32"/>
      <c r="AI266" s="32"/>
      <c r="AJ266" s="32"/>
      <c r="AK266" s="32"/>
      <c r="AL266" s="32"/>
      <c r="AM266" s="40"/>
      <c r="AN266" s="35"/>
    </row>
    <row r="267" spans="1:40" ht="15.75" customHeight="1" x14ac:dyDescent="0.25">
      <c r="A267" s="31"/>
      <c r="B267" s="32"/>
      <c r="C267" s="30"/>
      <c r="D267" s="33"/>
      <c r="E267" s="35"/>
      <c r="F267" s="32"/>
      <c r="G267" s="30"/>
      <c r="H267" s="35"/>
      <c r="I267" s="35"/>
      <c r="J267" s="36"/>
      <c r="K267" s="36">
        <v>0</v>
      </c>
      <c r="L267" s="28">
        <f t="shared" si="23"/>
        <v>0</v>
      </c>
      <c r="M267" s="28">
        <f t="shared" si="23"/>
        <v>0</v>
      </c>
      <c r="N267" s="35"/>
      <c r="O267" s="35"/>
      <c r="P267" s="35"/>
      <c r="Q267" s="35"/>
      <c r="R267" s="38"/>
      <c r="S267" s="30"/>
      <c r="T267" s="30"/>
      <c r="U267" s="39"/>
      <c r="V267" s="28" t="e">
        <f>M267/X267</f>
        <v>#DIV/0!</v>
      </c>
      <c r="W267" s="36" t="e">
        <f t="shared" si="21"/>
        <v>#DIV/0!</v>
      </c>
      <c r="X267" s="36">
        <f t="shared" si="26"/>
        <v>0</v>
      </c>
      <c r="Y267" s="36">
        <v>0</v>
      </c>
      <c r="Z267" s="36">
        <v>0</v>
      </c>
      <c r="AA267" s="36">
        <v>0</v>
      </c>
      <c r="AB267" s="36"/>
      <c r="AC267" s="36" t="e">
        <f t="shared" si="25"/>
        <v>#DIV/0!</v>
      </c>
      <c r="AD267" s="36"/>
      <c r="AE267" s="36" t="e">
        <f t="shared" si="24"/>
        <v>#DIV/0!</v>
      </c>
      <c r="AF267" s="36" t="e">
        <f>X267/U267</f>
        <v>#DIV/0!</v>
      </c>
      <c r="AG267" s="36" t="e">
        <f t="shared" si="22"/>
        <v>#DIV/0!</v>
      </c>
      <c r="AH267" s="32"/>
      <c r="AI267" s="32"/>
      <c r="AJ267" s="32"/>
      <c r="AK267" s="32"/>
      <c r="AL267" s="32"/>
      <c r="AM267" s="40"/>
      <c r="AN267" s="35"/>
    </row>
    <row r="268" spans="1:40" ht="15.75" customHeight="1" x14ac:dyDescent="0.25">
      <c r="A268" s="31"/>
      <c r="B268" s="32"/>
      <c r="C268" s="30"/>
      <c r="D268" s="33"/>
      <c r="E268" s="35"/>
      <c r="F268" s="32"/>
      <c r="G268" s="30"/>
      <c r="H268" s="35"/>
      <c r="I268" s="35"/>
      <c r="J268" s="36"/>
      <c r="K268" s="36">
        <v>0</v>
      </c>
      <c r="L268" s="28">
        <f t="shared" si="23"/>
        <v>0</v>
      </c>
      <c r="M268" s="28">
        <f t="shared" si="23"/>
        <v>0</v>
      </c>
      <c r="N268" s="35"/>
      <c r="O268" s="35"/>
      <c r="P268" s="35"/>
      <c r="Q268" s="35"/>
      <c r="R268" s="38"/>
      <c r="S268" s="30"/>
      <c r="T268" s="30"/>
      <c r="U268" s="39"/>
      <c r="V268" s="28" t="e">
        <f>M268/X268</f>
        <v>#DIV/0!</v>
      </c>
      <c r="W268" s="36" t="e">
        <f t="shared" si="21"/>
        <v>#DIV/0!</v>
      </c>
      <c r="X268" s="36">
        <f t="shared" si="26"/>
        <v>0</v>
      </c>
      <c r="Y268" s="36">
        <v>0</v>
      </c>
      <c r="Z268" s="36">
        <v>0</v>
      </c>
      <c r="AA268" s="36">
        <v>0</v>
      </c>
      <c r="AB268" s="36"/>
      <c r="AC268" s="36" t="e">
        <f t="shared" si="25"/>
        <v>#DIV/0!</v>
      </c>
      <c r="AD268" s="36"/>
      <c r="AE268" s="36" t="e">
        <f t="shared" si="24"/>
        <v>#DIV/0!</v>
      </c>
      <c r="AF268" s="36" t="e">
        <f>X268/U268</f>
        <v>#DIV/0!</v>
      </c>
      <c r="AG268" s="36" t="e">
        <f t="shared" si="22"/>
        <v>#DIV/0!</v>
      </c>
      <c r="AH268" s="32"/>
      <c r="AI268" s="32"/>
      <c r="AJ268" s="32"/>
      <c r="AK268" s="32"/>
      <c r="AL268" s="32"/>
      <c r="AM268" s="40"/>
      <c r="AN268" s="35"/>
    </row>
    <row r="269" spans="1:40" ht="15.75" customHeight="1" x14ac:dyDescent="0.25">
      <c r="A269" s="31"/>
      <c r="B269" s="32"/>
      <c r="C269" s="30"/>
      <c r="D269" s="33"/>
      <c r="E269" s="35"/>
      <c r="F269" s="32"/>
      <c r="G269" s="30"/>
      <c r="H269" s="35"/>
      <c r="I269" s="35"/>
      <c r="J269" s="36"/>
      <c r="K269" s="36">
        <v>0</v>
      </c>
      <c r="L269" s="28">
        <f t="shared" si="23"/>
        <v>0</v>
      </c>
      <c r="M269" s="28">
        <f t="shared" si="23"/>
        <v>0</v>
      </c>
      <c r="N269" s="35"/>
      <c r="O269" s="35"/>
      <c r="P269" s="35"/>
      <c r="Q269" s="35"/>
      <c r="R269" s="38"/>
      <c r="S269" s="30"/>
      <c r="T269" s="30"/>
      <c r="U269" s="39"/>
      <c r="V269" s="28" t="e">
        <f>M269/X269</f>
        <v>#DIV/0!</v>
      </c>
      <c r="W269" s="36" t="e">
        <f t="shared" si="21"/>
        <v>#DIV/0!</v>
      </c>
      <c r="X269" s="36">
        <f t="shared" si="26"/>
        <v>0</v>
      </c>
      <c r="Y269" s="36">
        <v>0</v>
      </c>
      <c r="Z269" s="36">
        <v>0</v>
      </c>
      <c r="AA269" s="36">
        <v>0</v>
      </c>
      <c r="AB269" s="36"/>
      <c r="AC269" s="36" t="e">
        <f t="shared" si="25"/>
        <v>#DIV/0!</v>
      </c>
      <c r="AD269" s="36"/>
      <c r="AE269" s="36" t="e">
        <f t="shared" si="24"/>
        <v>#DIV/0!</v>
      </c>
      <c r="AF269" s="36" t="e">
        <f>X269/U269</f>
        <v>#DIV/0!</v>
      </c>
      <c r="AG269" s="36" t="e">
        <f t="shared" si="22"/>
        <v>#DIV/0!</v>
      </c>
      <c r="AH269" s="32"/>
      <c r="AI269" s="32"/>
      <c r="AJ269" s="32"/>
      <c r="AK269" s="32"/>
      <c r="AL269" s="32"/>
      <c r="AM269" s="40"/>
      <c r="AN269" s="35"/>
    </row>
    <row r="270" spans="1:40" ht="15.75" customHeight="1" x14ac:dyDescent="0.25">
      <c r="A270" s="31"/>
      <c r="B270" s="32"/>
      <c r="C270" s="30"/>
      <c r="D270" s="33"/>
      <c r="E270" s="35"/>
      <c r="F270" s="32"/>
      <c r="G270" s="30"/>
      <c r="H270" s="35"/>
      <c r="I270" s="35"/>
      <c r="J270" s="36"/>
      <c r="K270" s="36">
        <v>0</v>
      </c>
      <c r="L270" s="28">
        <f t="shared" si="23"/>
        <v>0</v>
      </c>
      <c r="M270" s="28">
        <f t="shared" si="23"/>
        <v>0</v>
      </c>
      <c r="N270" s="35"/>
      <c r="O270" s="35"/>
      <c r="P270" s="35"/>
      <c r="Q270" s="35"/>
      <c r="R270" s="38"/>
      <c r="S270" s="30"/>
      <c r="T270" s="30"/>
      <c r="U270" s="39"/>
      <c r="V270" s="28" t="e">
        <f>M270/X270</f>
        <v>#DIV/0!</v>
      </c>
      <c r="W270" s="36" t="e">
        <f t="shared" si="21"/>
        <v>#DIV/0!</v>
      </c>
      <c r="X270" s="36">
        <f t="shared" si="26"/>
        <v>0</v>
      </c>
      <c r="Y270" s="36">
        <v>0</v>
      </c>
      <c r="Z270" s="36">
        <v>0</v>
      </c>
      <c r="AA270" s="36">
        <v>0</v>
      </c>
      <c r="AB270" s="36"/>
      <c r="AC270" s="36" t="e">
        <f t="shared" si="25"/>
        <v>#DIV/0!</v>
      </c>
      <c r="AD270" s="36"/>
      <c r="AE270" s="36" t="e">
        <f t="shared" si="24"/>
        <v>#DIV/0!</v>
      </c>
      <c r="AF270" s="36" t="e">
        <f>X270/U270</f>
        <v>#DIV/0!</v>
      </c>
      <c r="AG270" s="36" t="e">
        <f t="shared" si="22"/>
        <v>#DIV/0!</v>
      </c>
      <c r="AH270" s="32"/>
      <c r="AI270" s="32"/>
      <c r="AJ270" s="32"/>
      <c r="AK270" s="32"/>
      <c r="AL270" s="32"/>
      <c r="AM270" s="40"/>
      <c r="AN270" s="35"/>
    </row>
    <row r="271" spans="1:40" ht="15.75" customHeight="1" x14ac:dyDescent="0.25">
      <c r="A271" s="31"/>
      <c r="B271" s="32"/>
      <c r="C271" s="30"/>
      <c r="D271" s="33"/>
      <c r="E271" s="35"/>
      <c r="F271" s="32"/>
      <c r="G271" s="30"/>
      <c r="H271" s="35"/>
      <c r="I271" s="35"/>
      <c r="J271" s="36"/>
      <c r="K271" s="36">
        <v>0</v>
      </c>
      <c r="L271" s="28">
        <f t="shared" si="23"/>
        <v>0</v>
      </c>
      <c r="M271" s="28">
        <f t="shared" si="23"/>
        <v>0</v>
      </c>
      <c r="N271" s="35"/>
      <c r="O271" s="35"/>
      <c r="P271" s="35"/>
      <c r="Q271" s="35"/>
      <c r="R271" s="38"/>
      <c r="S271" s="30"/>
      <c r="T271" s="30"/>
      <c r="U271" s="39"/>
      <c r="V271" s="28" t="e">
        <f>M271/X271</f>
        <v>#DIV/0!</v>
      </c>
      <c r="W271" s="36" t="e">
        <f t="shared" si="21"/>
        <v>#DIV/0!</v>
      </c>
      <c r="X271" s="36">
        <f t="shared" si="26"/>
        <v>0</v>
      </c>
      <c r="Y271" s="36">
        <v>0</v>
      </c>
      <c r="Z271" s="36">
        <v>0</v>
      </c>
      <c r="AA271" s="36">
        <v>0</v>
      </c>
      <c r="AB271" s="36"/>
      <c r="AC271" s="36" t="e">
        <f t="shared" si="25"/>
        <v>#DIV/0!</v>
      </c>
      <c r="AD271" s="36"/>
      <c r="AE271" s="36" t="e">
        <f t="shared" si="24"/>
        <v>#DIV/0!</v>
      </c>
      <c r="AF271" s="36" t="e">
        <f>X271/U271</f>
        <v>#DIV/0!</v>
      </c>
      <c r="AG271" s="36" t="e">
        <f t="shared" si="22"/>
        <v>#DIV/0!</v>
      </c>
      <c r="AH271" s="32"/>
      <c r="AI271" s="32"/>
      <c r="AJ271" s="32"/>
      <c r="AK271" s="32"/>
      <c r="AL271" s="32"/>
      <c r="AM271" s="40"/>
      <c r="AN271" s="35"/>
    </row>
    <row r="272" spans="1:40" ht="15.75" customHeight="1" x14ac:dyDescent="0.25">
      <c r="A272" s="31"/>
      <c r="B272" s="32"/>
      <c r="C272" s="30"/>
      <c r="D272" s="33"/>
      <c r="E272" s="35"/>
      <c r="F272" s="32"/>
      <c r="G272" s="30"/>
      <c r="H272" s="35"/>
      <c r="I272" s="35"/>
      <c r="J272" s="36"/>
      <c r="K272" s="36">
        <v>0</v>
      </c>
      <c r="L272" s="28">
        <f t="shared" si="23"/>
        <v>0</v>
      </c>
      <c r="M272" s="28">
        <f t="shared" si="23"/>
        <v>0</v>
      </c>
      <c r="N272" s="35"/>
      <c r="O272" s="35"/>
      <c r="P272" s="35"/>
      <c r="Q272" s="35"/>
      <c r="R272" s="38"/>
      <c r="S272" s="30"/>
      <c r="T272" s="30"/>
      <c r="U272" s="39"/>
      <c r="V272" s="28" t="e">
        <f>M272/X272</f>
        <v>#DIV/0!</v>
      </c>
      <c r="W272" s="36" t="e">
        <f t="shared" si="21"/>
        <v>#DIV/0!</v>
      </c>
      <c r="X272" s="36">
        <f t="shared" si="26"/>
        <v>0</v>
      </c>
      <c r="Y272" s="36">
        <v>0</v>
      </c>
      <c r="Z272" s="36">
        <v>0</v>
      </c>
      <c r="AA272" s="36">
        <v>0</v>
      </c>
      <c r="AB272" s="36"/>
      <c r="AC272" s="36" t="e">
        <f t="shared" si="25"/>
        <v>#DIV/0!</v>
      </c>
      <c r="AD272" s="36"/>
      <c r="AE272" s="36" t="e">
        <f t="shared" si="24"/>
        <v>#DIV/0!</v>
      </c>
      <c r="AF272" s="36" t="e">
        <f>X272/U272</f>
        <v>#DIV/0!</v>
      </c>
      <c r="AG272" s="36" t="e">
        <f t="shared" si="22"/>
        <v>#DIV/0!</v>
      </c>
      <c r="AH272" s="32"/>
      <c r="AI272" s="32"/>
      <c r="AJ272" s="32"/>
      <c r="AK272" s="32"/>
      <c r="AL272" s="32"/>
      <c r="AM272" s="40"/>
      <c r="AN272" s="35"/>
    </row>
    <row r="273" spans="1:40" ht="15.75" customHeight="1" x14ac:dyDescent="0.25">
      <c r="A273" s="31"/>
      <c r="B273" s="32"/>
      <c r="C273" s="30"/>
      <c r="D273" s="33"/>
      <c r="E273" s="35"/>
      <c r="F273" s="32"/>
      <c r="G273" s="30"/>
      <c r="H273" s="35"/>
      <c r="I273" s="35"/>
      <c r="J273" s="36"/>
      <c r="K273" s="36">
        <v>0</v>
      </c>
      <c r="L273" s="28">
        <f t="shared" si="23"/>
        <v>0</v>
      </c>
      <c r="M273" s="28">
        <f t="shared" si="23"/>
        <v>0</v>
      </c>
      <c r="N273" s="35"/>
      <c r="O273" s="35"/>
      <c r="P273" s="35"/>
      <c r="Q273" s="35"/>
      <c r="R273" s="38"/>
      <c r="S273" s="30"/>
      <c r="T273" s="30"/>
      <c r="U273" s="39"/>
      <c r="V273" s="28" t="e">
        <f>M273/X273</f>
        <v>#DIV/0!</v>
      </c>
      <c r="W273" s="36" t="e">
        <f t="shared" si="21"/>
        <v>#DIV/0!</v>
      </c>
      <c r="X273" s="36">
        <f t="shared" si="26"/>
        <v>0</v>
      </c>
      <c r="Y273" s="36">
        <v>0</v>
      </c>
      <c r="Z273" s="36">
        <v>0</v>
      </c>
      <c r="AA273" s="36">
        <v>0</v>
      </c>
      <c r="AB273" s="36"/>
      <c r="AC273" s="36" t="e">
        <f t="shared" si="25"/>
        <v>#DIV/0!</v>
      </c>
      <c r="AD273" s="36"/>
      <c r="AE273" s="36" t="e">
        <f t="shared" si="24"/>
        <v>#DIV/0!</v>
      </c>
      <c r="AF273" s="36" t="e">
        <f>X273/U273</f>
        <v>#DIV/0!</v>
      </c>
      <c r="AG273" s="36" t="e">
        <f t="shared" si="22"/>
        <v>#DIV/0!</v>
      </c>
      <c r="AH273" s="32"/>
      <c r="AI273" s="32"/>
      <c r="AJ273" s="32"/>
      <c r="AK273" s="32"/>
      <c r="AL273" s="32"/>
      <c r="AM273" s="40"/>
      <c r="AN273" s="35"/>
    </row>
    <row r="274" spans="1:40" ht="15.75" customHeight="1" x14ac:dyDescent="0.25">
      <c r="A274" s="31"/>
      <c r="B274" s="32"/>
      <c r="C274" s="30"/>
      <c r="D274" s="33"/>
      <c r="E274" s="35"/>
      <c r="F274" s="32"/>
      <c r="G274" s="30"/>
      <c r="H274" s="35"/>
      <c r="I274" s="35"/>
      <c r="J274" s="36"/>
      <c r="K274" s="36">
        <v>0</v>
      </c>
      <c r="L274" s="28">
        <f t="shared" si="23"/>
        <v>0</v>
      </c>
      <c r="M274" s="28">
        <f t="shared" si="23"/>
        <v>0</v>
      </c>
      <c r="N274" s="35"/>
      <c r="O274" s="35"/>
      <c r="P274" s="35"/>
      <c r="Q274" s="35"/>
      <c r="R274" s="38"/>
      <c r="S274" s="30"/>
      <c r="T274" s="30"/>
      <c r="U274" s="39"/>
      <c r="V274" s="28" t="e">
        <f>M274/X274</f>
        <v>#DIV/0!</v>
      </c>
      <c r="W274" s="36" t="e">
        <f t="shared" si="21"/>
        <v>#DIV/0!</v>
      </c>
      <c r="X274" s="36">
        <f t="shared" si="26"/>
        <v>0</v>
      </c>
      <c r="Y274" s="36">
        <v>0</v>
      </c>
      <c r="Z274" s="36">
        <v>0</v>
      </c>
      <c r="AA274" s="36">
        <v>0</v>
      </c>
      <c r="AB274" s="36"/>
      <c r="AC274" s="36" t="e">
        <f t="shared" si="25"/>
        <v>#DIV/0!</v>
      </c>
      <c r="AD274" s="36"/>
      <c r="AE274" s="36" t="e">
        <f t="shared" si="24"/>
        <v>#DIV/0!</v>
      </c>
      <c r="AF274" s="36" t="e">
        <f>X274/U274</f>
        <v>#DIV/0!</v>
      </c>
      <c r="AG274" s="36" t="e">
        <f t="shared" si="22"/>
        <v>#DIV/0!</v>
      </c>
      <c r="AH274" s="32"/>
      <c r="AI274" s="32"/>
      <c r="AJ274" s="32"/>
      <c r="AK274" s="32"/>
      <c r="AL274" s="32"/>
      <c r="AM274" s="40"/>
      <c r="AN274" s="35"/>
    </row>
    <row r="275" spans="1:40" ht="15.75" customHeight="1" x14ac:dyDescent="0.25">
      <c r="A275" s="31"/>
      <c r="B275" s="32"/>
      <c r="C275" s="30"/>
      <c r="D275" s="33"/>
      <c r="E275" s="35"/>
      <c r="F275" s="32"/>
      <c r="G275" s="30"/>
      <c r="H275" s="35"/>
      <c r="I275" s="35"/>
      <c r="J275" s="36"/>
      <c r="K275" s="36">
        <v>0</v>
      </c>
      <c r="L275" s="28">
        <f t="shared" si="23"/>
        <v>0</v>
      </c>
      <c r="M275" s="28">
        <f t="shared" si="23"/>
        <v>0</v>
      </c>
      <c r="N275" s="35"/>
      <c r="O275" s="35"/>
      <c r="P275" s="35"/>
      <c r="Q275" s="35"/>
      <c r="R275" s="38"/>
      <c r="S275" s="30"/>
      <c r="T275" s="30"/>
      <c r="U275" s="39"/>
      <c r="V275" s="28" t="e">
        <f>M275/X275</f>
        <v>#DIV/0!</v>
      </c>
      <c r="W275" s="36" t="e">
        <f t="shared" si="21"/>
        <v>#DIV/0!</v>
      </c>
      <c r="X275" s="36">
        <f t="shared" si="26"/>
        <v>0</v>
      </c>
      <c r="Y275" s="36">
        <v>0</v>
      </c>
      <c r="Z275" s="36">
        <v>0</v>
      </c>
      <c r="AA275" s="36">
        <v>0</v>
      </c>
      <c r="AB275" s="36"/>
      <c r="AC275" s="36" t="e">
        <f t="shared" si="25"/>
        <v>#DIV/0!</v>
      </c>
      <c r="AD275" s="36"/>
      <c r="AE275" s="36" t="e">
        <f t="shared" si="24"/>
        <v>#DIV/0!</v>
      </c>
      <c r="AF275" s="36" t="e">
        <f>X275/U275</f>
        <v>#DIV/0!</v>
      </c>
      <c r="AG275" s="36" t="e">
        <f t="shared" si="22"/>
        <v>#DIV/0!</v>
      </c>
      <c r="AH275" s="32"/>
      <c r="AI275" s="32"/>
      <c r="AJ275" s="32"/>
      <c r="AK275" s="32"/>
      <c r="AL275" s="32"/>
      <c r="AM275" s="40"/>
      <c r="AN275" s="35"/>
    </row>
    <row r="276" spans="1:40" ht="15.75" customHeight="1" x14ac:dyDescent="0.25">
      <c r="A276" s="31"/>
      <c r="B276" s="32"/>
      <c r="C276" s="30"/>
      <c r="D276" s="33"/>
      <c r="E276" s="35"/>
      <c r="F276" s="32"/>
      <c r="G276" s="30"/>
      <c r="H276" s="35"/>
      <c r="I276" s="35"/>
      <c r="J276" s="36"/>
      <c r="K276" s="36">
        <v>0</v>
      </c>
      <c r="L276" s="28">
        <f t="shared" si="23"/>
        <v>0</v>
      </c>
      <c r="M276" s="28">
        <f t="shared" si="23"/>
        <v>0</v>
      </c>
      <c r="N276" s="35"/>
      <c r="O276" s="35"/>
      <c r="P276" s="35"/>
      <c r="Q276" s="35"/>
      <c r="R276" s="38"/>
      <c r="S276" s="30"/>
      <c r="T276" s="30"/>
      <c r="U276" s="39"/>
      <c r="V276" s="28" t="e">
        <f>M276/X276</f>
        <v>#DIV/0!</v>
      </c>
      <c r="W276" s="36" t="e">
        <f t="shared" si="21"/>
        <v>#DIV/0!</v>
      </c>
      <c r="X276" s="36">
        <f t="shared" si="26"/>
        <v>0</v>
      </c>
      <c r="Y276" s="36">
        <v>0</v>
      </c>
      <c r="Z276" s="36">
        <v>0</v>
      </c>
      <c r="AA276" s="36">
        <v>0</v>
      </c>
      <c r="AB276" s="36"/>
      <c r="AC276" s="36" t="e">
        <f t="shared" si="25"/>
        <v>#DIV/0!</v>
      </c>
      <c r="AD276" s="36"/>
      <c r="AE276" s="36" t="e">
        <f t="shared" si="24"/>
        <v>#DIV/0!</v>
      </c>
      <c r="AF276" s="36" t="e">
        <f>X276/U276</f>
        <v>#DIV/0!</v>
      </c>
      <c r="AG276" s="36" t="e">
        <f t="shared" si="22"/>
        <v>#DIV/0!</v>
      </c>
      <c r="AH276" s="32"/>
      <c r="AI276" s="32"/>
      <c r="AJ276" s="32"/>
      <c r="AK276" s="32"/>
      <c r="AL276" s="32"/>
      <c r="AM276" s="40"/>
      <c r="AN276" s="35"/>
    </row>
    <row r="277" spans="1:40" ht="15.75" customHeight="1" x14ac:dyDescent="0.25">
      <c r="A277" s="31"/>
      <c r="B277" s="32"/>
      <c r="C277" s="30"/>
      <c r="D277" s="33"/>
      <c r="E277" s="35"/>
      <c r="F277" s="32"/>
      <c r="G277" s="30"/>
      <c r="H277" s="35"/>
      <c r="I277" s="35"/>
      <c r="J277" s="36"/>
      <c r="K277" s="36">
        <v>0</v>
      </c>
      <c r="L277" s="28">
        <f t="shared" si="23"/>
        <v>0</v>
      </c>
      <c r="M277" s="28">
        <f t="shared" si="23"/>
        <v>0</v>
      </c>
      <c r="N277" s="35"/>
      <c r="O277" s="35"/>
      <c r="P277" s="35"/>
      <c r="Q277" s="35"/>
      <c r="R277" s="38"/>
      <c r="S277" s="30"/>
      <c r="T277" s="30"/>
      <c r="U277" s="39"/>
      <c r="V277" s="28" t="e">
        <f>M277/X277</f>
        <v>#DIV/0!</v>
      </c>
      <c r="W277" s="36" t="e">
        <f t="shared" si="21"/>
        <v>#DIV/0!</v>
      </c>
      <c r="X277" s="36">
        <f t="shared" si="26"/>
        <v>0</v>
      </c>
      <c r="Y277" s="36">
        <v>0</v>
      </c>
      <c r="Z277" s="36">
        <v>0</v>
      </c>
      <c r="AA277" s="36">
        <v>0</v>
      </c>
      <c r="AB277" s="36"/>
      <c r="AC277" s="36" t="e">
        <f t="shared" si="25"/>
        <v>#DIV/0!</v>
      </c>
      <c r="AD277" s="36"/>
      <c r="AE277" s="36" t="e">
        <f t="shared" si="24"/>
        <v>#DIV/0!</v>
      </c>
      <c r="AF277" s="36" t="e">
        <f>X277/U277</f>
        <v>#DIV/0!</v>
      </c>
      <c r="AG277" s="36" t="e">
        <f t="shared" si="22"/>
        <v>#DIV/0!</v>
      </c>
      <c r="AH277" s="32"/>
      <c r="AI277" s="32"/>
      <c r="AJ277" s="32"/>
      <c r="AK277" s="32"/>
      <c r="AL277" s="32"/>
      <c r="AM277" s="40"/>
      <c r="AN277" s="35"/>
    </row>
    <row r="278" spans="1:40" ht="15.75" customHeight="1" x14ac:dyDescent="0.25">
      <c r="A278" s="31"/>
      <c r="B278" s="32"/>
      <c r="C278" s="30"/>
      <c r="D278" s="33"/>
      <c r="E278" s="35"/>
      <c r="F278" s="32"/>
      <c r="G278" s="30"/>
      <c r="H278" s="35"/>
      <c r="I278" s="35"/>
      <c r="J278" s="36"/>
      <c r="K278" s="36">
        <v>0</v>
      </c>
      <c r="L278" s="28">
        <f t="shared" si="23"/>
        <v>0</v>
      </c>
      <c r="M278" s="28">
        <f t="shared" si="23"/>
        <v>0</v>
      </c>
      <c r="N278" s="35"/>
      <c r="O278" s="35"/>
      <c r="P278" s="35"/>
      <c r="Q278" s="35"/>
      <c r="R278" s="38"/>
      <c r="S278" s="30"/>
      <c r="T278" s="30"/>
      <c r="U278" s="39"/>
      <c r="V278" s="28" t="e">
        <f>M278/X278</f>
        <v>#DIV/0!</v>
      </c>
      <c r="W278" s="36" t="e">
        <f t="shared" si="21"/>
        <v>#DIV/0!</v>
      </c>
      <c r="X278" s="36">
        <f t="shared" si="26"/>
        <v>0</v>
      </c>
      <c r="Y278" s="36">
        <v>0</v>
      </c>
      <c r="Z278" s="36">
        <v>0</v>
      </c>
      <c r="AA278" s="36">
        <v>0</v>
      </c>
      <c r="AB278" s="36"/>
      <c r="AC278" s="36" t="e">
        <f t="shared" si="25"/>
        <v>#DIV/0!</v>
      </c>
      <c r="AD278" s="36"/>
      <c r="AE278" s="36" t="e">
        <f t="shared" si="24"/>
        <v>#DIV/0!</v>
      </c>
      <c r="AF278" s="36" t="e">
        <f>X278/U278</f>
        <v>#DIV/0!</v>
      </c>
      <c r="AG278" s="36" t="e">
        <f t="shared" si="22"/>
        <v>#DIV/0!</v>
      </c>
      <c r="AH278" s="32"/>
      <c r="AI278" s="32"/>
      <c r="AJ278" s="32"/>
      <c r="AK278" s="32"/>
      <c r="AL278" s="32"/>
      <c r="AM278" s="40"/>
      <c r="AN278" s="35"/>
    </row>
    <row r="279" spans="1:40" ht="15.75" customHeight="1" x14ac:dyDescent="0.25">
      <c r="A279" s="31"/>
      <c r="B279" s="32"/>
      <c r="C279" s="30"/>
      <c r="D279" s="33"/>
      <c r="E279" s="35"/>
      <c r="F279" s="32"/>
      <c r="G279" s="30"/>
      <c r="H279" s="35"/>
      <c r="I279" s="35"/>
      <c r="J279" s="36"/>
      <c r="K279" s="36">
        <v>0</v>
      </c>
      <c r="L279" s="28">
        <f t="shared" si="23"/>
        <v>0</v>
      </c>
      <c r="M279" s="28">
        <f t="shared" si="23"/>
        <v>0</v>
      </c>
      <c r="N279" s="35"/>
      <c r="O279" s="35"/>
      <c r="P279" s="35"/>
      <c r="Q279" s="35"/>
      <c r="R279" s="38"/>
      <c r="S279" s="30"/>
      <c r="T279" s="30"/>
      <c r="U279" s="39"/>
      <c r="V279" s="28" t="e">
        <f>M279/X279</f>
        <v>#DIV/0!</v>
      </c>
      <c r="W279" s="36" t="e">
        <f t="shared" si="21"/>
        <v>#DIV/0!</v>
      </c>
      <c r="X279" s="36">
        <f t="shared" si="26"/>
        <v>0</v>
      </c>
      <c r="Y279" s="36">
        <v>0</v>
      </c>
      <c r="Z279" s="36">
        <v>0</v>
      </c>
      <c r="AA279" s="36">
        <v>0</v>
      </c>
      <c r="AB279" s="36"/>
      <c r="AC279" s="36" t="e">
        <f t="shared" si="25"/>
        <v>#DIV/0!</v>
      </c>
      <c r="AD279" s="36"/>
      <c r="AE279" s="36" t="e">
        <f t="shared" si="24"/>
        <v>#DIV/0!</v>
      </c>
      <c r="AF279" s="36" t="e">
        <f>X279/U279</f>
        <v>#DIV/0!</v>
      </c>
      <c r="AG279" s="36" t="e">
        <f t="shared" si="22"/>
        <v>#DIV/0!</v>
      </c>
      <c r="AH279" s="32"/>
      <c r="AI279" s="32"/>
      <c r="AJ279" s="32"/>
      <c r="AK279" s="32"/>
      <c r="AL279" s="32"/>
      <c r="AM279" s="40"/>
      <c r="AN279" s="35"/>
    </row>
    <row r="280" spans="1:40" ht="15.75" customHeight="1" x14ac:dyDescent="0.25">
      <c r="A280" s="31"/>
      <c r="B280" s="32"/>
      <c r="C280" s="30"/>
      <c r="D280" s="33"/>
      <c r="E280" s="35"/>
      <c r="F280" s="32"/>
      <c r="G280" s="30"/>
      <c r="H280" s="35"/>
      <c r="I280" s="35"/>
      <c r="J280" s="36"/>
      <c r="K280" s="36">
        <v>0</v>
      </c>
      <c r="L280" s="28">
        <f t="shared" si="23"/>
        <v>0</v>
      </c>
      <c r="M280" s="28">
        <f t="shared" si="23"/>
        <v>0</v>
      </c>
      <c r="N280" s="35"/>
      <c r="O280" s="35"/>
      <c r="P280" s="35"/>
      <c r="Q280" s="35"/>
      <c r="R280" s="38"/>
      <c r="S280" s="30"/>
      <c r="T280" s="30"/>
      <c r="U280" s="39"/>
      <c r="V280" s="28" t="e">
        <f>M280/X280</f>
        <v>#DIV/0!</v>
      </c>
      <c r="W280" s="36" t="e">
        <f t="shared" si="21"/>
        <v>#DIV/0!</v>
      </c>
      <c r="X280" s="36">
        <f t="shared" si="26"/>
        <v>0</v>
      </c>
      <c r="Y280" s="36">
        <v>0</v>
      </c>
      <c r="Z280" s="36">
        <v>0</v>
      </c>
      <c r="AA280" s="36">
        <v>0</v>
      </c>
      <c r="AB280" s="36"/>
      <c r="AC280" s="36" t="e">
        <f t="shared" si="25"/>
        <v>#DIV/0!</v>
      </c>
      <c r="AD280" s="36"/>
      <c r="AE280" s="36" t="e">
        <f t="shared" si="24"/>
        <v>#DIV/0!</v>
      </c>
      <c r="AF280" s="36" t="e">
        <f>X280/U280</f>
        <v>#DIV/0!</v>
      </c>
      <c r="AG280" s="36" t="e">
        <f t="shared" si="22"/>
        <v>#DIV/0!</v>
      </c>
      <c r="AH280" s="32"/>
      <c r="AI280" s="32"/>
      <c r="AJ280" s="32"/>
      <c r="AK280" s="32"/>
      <c r="AL280" s="32"/>
      <c r="AM280" s="40"/>
      <c r="AN280" s="35"/>
    </row>
    <row r="281" spans="1:40" ht="15.75" customHeight="1" x14ac:dyDescent="0.25">
      <c r="A281" s="31"/>
      <c r="B281" s="32"/>
      <c r="C281" s="30"/>
      <c r="D281" s="33"/>
      <c r="E281" s="35"/>
      <c r="F281" s="32"/>
      <c r="G281" s="30"/>
      <c r="H281" s="35"/>
      <c r="I281" s="35"/>
      <c r="J281" s="36"/>
      <c r="K281" s="36">
        <v>0</v>
      </c>
      <c r="L281" s="28">
        <f t="shared" si="23"/>
        <v>0</v>
      </c>
      <c r="M281" s="28">
        <f t="shared" si="23"/>
        <v>0</v>
      </c>
      <c r="N281" s="35"/>
      <c r="O281" s="35"/>
      <c r="P281" s="35"/>
      <c r="Q281" s="35"/>
      <c r="R281" s="38"/>
      <c r="S281" s="30"/>
      <c r="T281" s="30"/>
      <c r="U281" s="39"/>
      <c r="V281" s="28" t="e">
        <f>M281/X281</f>
        <v>#DIV/0!</v>
      </c>
      <c r="W281" s="36" t="e">
        <f t="shared" si="21"/>
        <v>#DIV/0!</v>
      </c>
      <c r="X281" s="36">
        <f t="shared" si="26"/>
        <v>0</v>
      </c>
      <c r="Y281" s="36">
        <v>0</v>
      </c>
      <c r="Z281" s="36">
        <v>0</v>
      </c>
      <c r="AA281" s="36">
        <v>0</v>
      </c>
      <c r="AB281" s="36"/>
      <c r="AC281" s="36" t="e">
        <f t="shared" si="25"/>
        <v>#DIV/0!</v>
      </c>
      <c r="AD281" s="36"/>
      <c r="AE281" s="36" t="e">
        <f t="shared" si="24"/>
        <v>#DIV/0!</v>
      </c>
      <c r="AF281" s="36" t="e">
        <f>X281/U281</f>
        <v>#DIV/0!</v>
      </c>
      <c r="AG281" s="36" t="e">
        <f t="shared" si="22"/>
        <v>#DIV/0!</v>
      </c>
      <c r="AH281" s="32"/>
      <c r="AI281" s="32"/>
      <c r="AJ281" s="32"/>
      <c r="AK281" s="32"/>
      <c r="AL281" s="32"/>
      <c r="AM281" s="40"/>
      <c r="AN281" s="35"/>
    </row>
    <row r="282" spans="1:40" ht="15.75" customHeight="1" x14ac:dyDescent="0.25">
      <c r="A282" s="31"/>
      <c r="B282" s="32"/>
      <c r="C282" s="30"/>
      <c r="D282" s="33"/>
      <c r="E282" s="35"/>
      <c r="F282" s="32"/>
      <c r="G282" s="30"/>
      <c r="H282" s="35"/>
      <c r="I282" s="35"/>
      <c r="J282" s="36"/>
      <c r="K282" s="36">
        <v>0</v>
      </c>
      <c r="L282" s="28">
        <f t="shared" si="23"/>
        <v>0</v>
      </c>
      <c r="M282" s="28">
        <f t="shared" si="23"/>
        <v>0</v>
      </c>
      <c r="N282" s="35"/>
      <c r="O282" s="35"/>
      <c r="P282" s="35"/>
      <c r="Q282" s="35"/>
      <c r="R282" s="38"/>
      <c r="S282" s="30"/>
      <c r="T282" s="30"/>
      <c r="U282" s="39"/>
      <c r="V282" s="28" t="e">
        <f>M282/X282</f>
        <v>#DIV/0!</v>
      </c>
      <c r="W282" s="36" t="e">
        <f t="shared" si="21"/>
        <v>#DIV/0!</v>
      </c>
      <c r="X282" s="36">
        <f t="shared" si="26"/>
        <v>0</v>
      </c>
      <c r="Y282" s="36">
        <v>0</v>
      </c>
      <c r="Z282" s="36">
        <v>0</v>
      </c>
      <c r="AA282" s="36">
        <v>0</v>
      </c>
      <c r="AB282" s="36"/>
      <c r="AC282" s="36" t="e">
        <f t="shared" si="25"/>
        <v>#DIV/0!</v>
      </c>
      <c r="AD282" s="36"/>
      <c r="AE282" s="36" t="e">
        <f t="shared" si="24"/>
        <v>#DIV/0!</v>
      </c>
      <c r="AF282" s="36" t="e">
        <f>X282/U282</f>
        <v>#DIV/0!</v>
      </c>
      <c r="AG282" s="36" t="e">
        <f t="shared" si="22"/>
        <v>#DIV/0!</v>
      </c>
      <c r="AH282" s="32"/>
      <c r="AI282" s="32"/>
      <c r="AJ282" s="32"/>
      <c r="AK282" s="32"/>
      <c r="AL282" s="32"/>
      <c r="AM282" s="40"/>
      <c r="AN282" s="35"/>
    </row>
    <row r="283" spans="1:40" ht="15.75" customHeight="1" x14ac:dyDescent="0.25">
      <c r="A283" s="31"/>
      <c r="B283" s="32"/>
      <c r="C283" s="30"/>
      <c r="D283" s="33"/>
      <c r="E283" s="35"/>
      <c r="F283" s="32"/>
      <c r="G283" s="30"/>
      <c r="H283" s="35"/>
      <c r="I283" s="35"/>
      <c r="J283" s="36"/>
      <c r="K283" s="36">
        <v>0</v>
      </c>
      <c r="L283" s="28">
        <f t="shared" si="23"/>
        <v>0</v>
      </c>
      <c r="M283" s="28">
        <f t="shared" si="23"/>
        <v>0</v>
      </c>
      <c r="N283" s="35"/>
      <c r="O283" s="35"/>
      <c r="P283" s="35"/>
      <c r="Q283" s="35"/>
      <c r="R283" s="38"/>
      <c r="S283" s="30"/>
      <c r="T283" s="30"/>
      <c r="U283" s="39"/>
      <c r="V283" s="28" t="e">
        <f>M283/X283</f>
        <v>#DIV/0!</v>
      </c>
      <c r="W283" s="36" t="e">
        <f t="shared" si="21"/>
        <v>#DIV/0!</v>
      </c>
      <c r="X283" s="36">
        <f t="shared" si="26"/>
        <v>0</v>
      </c>
      <c r="Y283" s="36">
        <v>0</v>
      </c>
      <c r="Z283" s="36">
        <v>0</v>
      </c>
      <c r="AA283" s="36">
        <v>0</v>
      </c>
      <c r="AB283" s="36"/>
      <c r="AC283" s="36" t="e">
        <f t="shared" si="25"/>
        <v>#DIV/0!</v>
      </c>
      <c r="AD283" s="36"/>
      <c r="AE283" s="36" t="e">
        <f t="shared" si="24"/>
        <v>#DIV/0!</v>
      </c>
      <c r="AF283" s="36" t="e">
        <f>X283/U283</f>
        <v>#DIV/0!</v>
      </c>
      <c r="AG283" s="36" t="e">
        <f t="shared" si="22"/>
        <v>#DIV/0!</v>
      </c>
      <c r="AH283" s="32"/>
      <c r="AI283" s="32"/>
      <c r="AJ283" s="32"/>
      <c r="AK283" s="32"/>
      <c r="AL283" s="32"/>
      <c r="AM283" s="40"/>
      <c r="AN283" s="35"/>
    </row>
    <row r="284" spans="1:40" ht="15.75" customHeight="1" x14ac:dyDescent="0.25">
      <c r="A284" s="31"/>
      <c r="B284" s="32"/>
      <c r="C284" s="30"/>
      <c r="D284" s="33"/>
      <c r="E284" s="35"/>
      <c r="F284" s="32"/>
      <c r="G284" s="30"/>
      <c r="H284" s="35"/>
      <c r="I284" s="35"/>
      <c r="J284" s="36"/>
      <c r="K284" s="36">
        <v>0</v>
      </c>
      <c r="L284" s="28">
        <f t="shared" si="23"/>
        <v>0</v>
      </c>
      <c r="M284" s="28">
        <f t="shared" si="23"/>
        <v>0</v>
      </c>
      <c r="N284" s="35"/>
      <c r="O284" s="35"/>
      <c r="P284" s="35"/>
      <c r="Q284" s="35"/>
      <c r="R284" s="38"/>
      <c r="S284" s="30"/>
      <c r="T284" s="30"/>
      <c r="U284" s="39"/>
      <c r="V284" s="28" t="e">
        <f>M284/X284</f>
        <v>#DIV/0!</v>
      </c>
      <c r="W284" s="36" t="e">
        <f t="shared" si="21"/>
        <v>#DIV/0!</v>
      </c>
      <c r="X284" s="36">
        <f t="shared" si="26"/>
        <v>0</v>
      </c>
      <c r="Y284" s="36">
        <v>0</v>
      </c>
      <c r="Z284" s="36">
        <v>0</v>
      </c>
      <c r="AA284" s="36">
        <v>0</v>
      </c>
      <c r="AB284" s="36"/>
      <c r="AC284" s="36" t="e">
        <f t="shared" si="25"/>
        <v>#DIV/0!</v>
      </c>
      <c r="AD284" s="36"/>
      <c r="AE284" s="36" t="e">
        <f t="shared" si="24"/>
        <v>#DIV/0!</v>
      </c>
      <c r="AF284" s="36" t="e">
        <f>X284/U284</f>
        <v>#DIV/0!</v>
      </c>
      <c r="AG284" s="36" t="e">
        <f t="shared" si="22"/>
        <v>#DIV/0!</v>
      </c>
      <c r="AH284" s="32"/>
      <c r="AI284" s="32"/>
      <c r="AJ284" s="32"/>
      <c r="AK284" s="32"/>
      <c r="AL284" s="32"/>
      <c r="AM284" s="40"/>
      <c r="AN284" s="35"/>
    </row>
    <row r="285" spans="1:40" ht="15.75" customHeight="1" x14ac:dyDescent="0.25">
      <c r="A285" s="31"/>
      <c r="B285" s="32"/>
      <c r="C285" s="30"/>
      <c r="D285" s="33"/>
      <c r="E285" s="35"/>
      <c r="F285" s="32"/>
      <c r="G285" s="30"/>
      <c r="H285" s="35"/>
      <c r="I285" s="35"/>
      <c r="J285" s="36"/>
      <c r="K285" s="36">
        <v>0</v>
      </c>
      <c r="L285" s="28">
        <f t="shared" si="23"/>
        <v>0</v>
      </c>
      <c r="M285" s="28">
        <f t="shared" si="23"/>
        <v>0</v>
      </c>
      <c r="N285" s="35"/>
      <c r="O285" s="35"/>
      <c r="P285" s="35"/>
      <c r="Q285" s="35"/>
      <c r="R285" s="38"/>
      <c r="S285" s="30"/>
      <c r="T285" s="30"/>
      <c r="U285" s="39"/>
      <c r="V285" s="28" t="e">
        <f>M285/X285</f>
        <v>#DIV/0!</v>
      </c>
      <c r="W285" s="36" t="e">
        <f t="shared" si="21"/>
        <v>#DIV/0!</v>
      </c>
      <c r="X285" s="36">
        <f t="shared" si="26"/>
        <v>0</v>
      </c>
      <c r="Y285" s="36">
        <v>0</v>
      </c>
      <c r="Z285" s="36">
        <v>0</v>
      </c>
      <c r="AA285" s="36">
        <v>0</v>
      </c>
      <c r="AB285" s="36"/>
      <c r="AC285" s="36" t="e">
        <f t="shared" si="25"/>
        <v>#DIV/0!</v>
      </c>
      <c r="AD285" s="36"/>
      <c r="AE285" s="36" t="e">
        <f t="shared" si="24"/>
        <v>#DIV/0!</v>
      </c>
      <c r="AF285" s="36" t="e">
        <f>X285/U285</f>
        <v>#DIV/0!</v>
      </c>
      <c r="AG285" s="36" t="e">
        <f t="shared" si="22"/>
        <v>#DIV/0!</v>
      </c>
      <c r="AH285" s="32"/>
      <c r="AI285" s="32"/>
      <c r="AJ285" s="32"/>
      <c r="AK285" s="32"/>
      <c r="AL285" s="32"/>
      <c r="AM285" s="40"/>
      <c r="AN285" s="35"/>
    </row>
    <row r="286" spans="1:40" ht="15.75" customHeight="1" x14ac:dyDescent="0.25">
      <c r="A286" s="31"/>
      <c r="B286" s="32"/>
      <c r="C286" s="30"/>
      <c r="D286" s="33"/>
      <c r="E286" s="35"/>
      <c r="F286" s="32"/>
      <c r="G286" s="30"/>
      <c r="H286" s="35"/>
      <c r="I286" s="35"/>
      <c r="J286" s="36"/>
      <c r="K286" s="36">
        <v>0</v>
      </c>
      <c r="L286" s="28">
        <f t="shared" si="23"/>
        <v>0</v>
      </c>
      <c r="M286" s="28">
        <f t="shared" si="23"/>
        <v>0</v>
      </c>
      <c r="N286" s="35"/>
      <c r="O286" s="35"/>
      <c r="P286" s="35"/>
      <c r="Q286" s="35"/>
      <c r="R286" s="38"/>
      <c r="S286" s="30"/>
      <c r="T286" s="30"/>
      <c r="U286" s="39"/>
      <c r="V286" s="28" t="e">
        <f>M286/X286</f>
        <v>#DIV/0!</v>
      </c>
      <c r="W286" s="36" t="e">
        <f t="shared" si="21"/>
        <v>#DIV/0!</v>
      </c>
      <c r="X286" s="36">
        <f t="shared" si="26"/>
        <v>0</v>
      </c>
      <c r="Y286" s="36">
        <v>0</v>
      </c>
      <c r="Z286" s="36">
        <v>0</v>
      </c>
      <c r="AA286" s="36">
        <v>0</v>
      </c>
      <c r="AB286" s="36"/>
      <c r="AC286" s="36" t="e">
        <f t="shared" si="25"/>
        <v>#DIV/0!</v>
      </c>
      <c r="AD286" s="36"/>
      <c r="AE286" s="36" t="e">
        <f t="shared" si="24"/>
        <v>#DIV/0!</v>
      </c>
      <c r="AF286" s="36" t="e">
        <f>X286/U286</f>
        <v>#DIV/0!</v>
      </c>
      <c r="AG286" s="36" t="e">
        <f t="shared" si="22"/>
        <v>#DIV/0!</v>
      </c>
      <c r="AH286" s="32"/>
      <c r="AI286" s="32"/>
      <c r="AJ286" s="32"/>
      <c r="AK286" s="32"/>
      <c r="AL286" s="32"/>
      <c r="AM286" s="40"/>
      <c r="AN286" s="35"/>
    </row>
    <row r="287" spans="1:40" ht="15.75" customHeight="1" x14ac:dyDescent="0.25">
      <c r="A287" s="31"/>
      <c r="B287" s="32"/>
      <c r="C287" s="30"/>
      <c r="D287" s="33"/>
      <c r="E287" s="35"/>
      <c r="F287" s="32"/>
      <c r="G287" s="30"/>
      <c r="H287" s="35"/>
      <c r="I287" s="35"/>
      <c r="J287" s="36"/>
      <c r="K287" s="36">
        <v>0</v>
      </c>
      <c r="L287" s="28">
        <f t="shared" si="23"/>
        <v>0</v>
      </c>
      <c r="M287" s="28">
        <f t="shared" si="23"/>
        <v>0</v>
      </c>
      <c r="N287" s="35"/>
      <c r="O287" s="35"/>
      <c r="P287" s="35"/>
      <c r="Q287" s="35"/>
      <c r="R287" s="38"/>
      <c r="S287" s="30"/>
      <c r="T287" s="30"/>
      <c r="U287" s="39"/>
      <c r="V287" s="28" t="e">
        <f>M287/X287</f>
        <v>#DIV/0!</v>
      </c>
      <c r="W287" s="36" t="e">
        <f t="shared" ref="W287:W296" si="27">V287*U287</f>
        <v>#DIV/0!</v>
      </c>
      <c r="X287" s="36">
        <f t="shared" si="26"/>
        <v>0</v>
      </c>
      <c r="Y287" s="36">
        <v>0</v>
      </c>
      <c r="Z287" s="36">
        <v>0</v>
      </c>
      <c r="AA287" s="36">
        <v>0</v>
      </c>
      <c r="AB287" s="36"/>
      <c r="AC287" s="36" t="e">
        <f t="shared" si="25"/>
        <v>#DIV/0!</v>
      </c>
      <c r="AD287" s="36"/>
      <c r="AE287" s="36" t="e">
        <f t="shared" si="24"/>
        <v>#DIV/0!</v>
      </c>
      <c r="AF287" s="36" t="e">
        <f>X287/U287</f>
        <v>#DIV/0!</v>
      </c>
      <c r="AG287" s="36" t="e">
        <f t="shared" si="22"/>
        <v>#DIV/0!</v>
      </c>
      <c r="AH287" s="32"/>
      <c r="AI287" s="32"/>
      <c r="AJ287" s="32"/>
      <c r="AK287" s="32"/>
      <c r="AL287" s="32"/>
      <c r="AM287" s="40"/>
      <c r="AN287" s="35"/>
    </row>
    <row r="288" spans="1:40" ht="15.75" customHeight="1" x14ac:dyDescent="0.25">
      <c r="A288" s="31"/>
      <c r="B288" s="32"/>
      <c r="C288" s="30"/>
      <c r="D288" s="33"/>
      <c r="E288" s="35"/>
      <c r="F288" s="32"/>
      <c r="G288" s="30"/>
      <c r="H288" s="35"/>
      <c r="I288" s="35"/>
      <c r="J288" s="36"/>
      <c r="K288" s="36">
        <v>0</v>
      </c>
      <c r="L288" s="28">
        <f t="shared" si="23"/>
        <v>0</v>
      </c>
      <c r="M288" s="28">
        <f t="shared" si="23"/>
        <v>0</v>
      </c>
      <c r="N288" s="35"/>
      <c r="O288" s="35"/>
      <c r="P288" s="35"/>
      <c r="Q288" s="35"/>
      <c r="R288" s="38"/>
      <c r="S288" s="30"/>
      <c r="T288" s="30"/>
      <c r="U288" s="39"/>
      <c r="V288" s="28" t="e">
        <f>M288/X288</f>
        <v>#DIV/0!</v>
      </c>
      <c r="W288" s="36" t="e">
        <f t="shared" si="27"/>
        <v>#DIV/0!</v>
      </c>
      <c r="X288" s="36">
        <f t="shared" si="26"/>
        <v>0</v>
      </c>
      <c r="Y288" s="36">
        <v>0</v>
      </c>
      <c r="Z288" s="36">
        <v>0</v>
      </c>
      <c r="AA288" s="36">
        <v>0</v>
      </c>
      <c r="AB288" s="36"/>
      <c r="AC288" s="36" t="e">
        <f t="shared" si="25"/>
        <v>#DIV/0!</v>
      </c>
      <c r="AD288" s="36"/>
      <c r="AE288" s="36" t="e">
        <f t="shared" si="24"/>
        <v>#DIV/0!</v>
      </c>
      <c r="AF288" s="36" t="e">
        <f>X288/U288</f>
        <v>#DIV/0!</v>
      </c>
      <c r="AG288" s="36" t="e">
        <f t="shared" si="22"/>
        <v>#DIV/0!</v>
      </c>
      <c r="AH288" s="32"/>
      <c r="AI288" s="32"/>
      <c r="AJ288" s="32"/>
      <c r="AK288" s="32"/>
      <c r="AL288" s="32"/>
      <c r="AM288" s="40"/>
      <c r="AN288" s="35"/>
    </row>
    <row r="289" spans="1:40" ht="15.75" customHeight="1" x14ac:dyDescent="0.25">
      <c r="A289" s="31"/>
      <c r="B289" s="32"/>
      <c r="C289" s="30"/>
      <c r="D289" s="33"/>
      <c r="E289" s="35"/>
      <c r="F289" s="32"/>
      <c r="G289" s="30"/>
      <c r="H289" s="35"/>
      <c r="I289" s="35"/>
      <c r="J289" s="36"/>
      <c r="K289" s="36">
        <v>0</v>
      </c>
      <c r="L289" s="28">
        <f t="shared" si="23"/>
        <v>0</v>
      </c>
      <c r="M289" s="28">
        <f t="shared" si="23"/>
        <v>0</v>
      </c>
      <c r="N289" s="35"/>
      <c r="O289" s="35"/>
      <c r="P289" s="35"/>
      <c r="Q289" s="35"/>
      <c r="R289" s="38"/>
      <c r="S289" s="30"/>
      <c r="T289" s="30"/>
      <c r="U289" s="39"/>
      <c r="V289" s="28" t="e">
        <f>M289/X289</f>
        <v>#DIV/0!</v>
      </c>
      <c r="W289" s="36" t="e">
        <f t="shared" si="27"/>
        <v>#DIV/0!</v>
      </c>
      <c r="X289" s="36">
        <f t="shared" si="26"/>
        <v>0</v>
      </c>
      <c r="Y289" s="36">
        <v>0</v>
      </c>
      <c r="Z289" s="36">
        <v>0</v>
      </c>
      <c r="AA289" s="36">
        <v>0</v>
      </c>
      <c r="AB289" s="36"/>
      <c r="AC289" s="36" t="e">
        <f t="shared" si="25"/>
        <v>#DIV/0!</v>
      </c>
      <c r="AD289" s="36"/>
      <c r="AE289" s="36" t="e">
        <f t="shared" si="24"/>
        <v>#DIV/0!</v>
      </c>
      <c r="AF289" s="36" t="e">
        <f>X289/U289</f>
        <v>#DIV/0!</v>
      </c>
      <c r="AG289" s="36" t="e">
        <f t="shared" ref="AG289:AG296" si="28">_xlfn.CEILING.MATH(AF289)</f>
        <v>#DIV/0!</v>
      </c>
      <c r="AH289" s="32"/>
      <c r="AI289" s="32"/>
      <c r="AJ289" s="32"/>
      <c r="AK289" s="32"/>
      <c r="AL289" s="32"/>
      <c r="AM289" s="40"/>
      <c r="AN289" s="35"/>
    </row>
    <row r="290" spans="1:40" ht="15.75" customHeight="1" x14ac:dyDescent="0.25">
      <c r="A290" s="31"/>
      <c r="B290" s="32"/>
      <c r="C290" s="30"/>
      <c r="D290" s="33"/>
      <c r="E290" s="35"/>
      <c r="F290" s="32"/>
      <c r="G290" s="30"/>
      <c r="H290" s="35"/>
      <c r="I290" s="35"/>
      <c r="J290" s="36"/>
      <c r="K290" s="36">
        <v>0</v>
      </c>
      <c r="L290" s="28">
        <f t="shared" si="23"/>
        <v>0</v>
      </c>
      <c r="M290" s="28">
        <f t="shared" si="23"/>
        <v>0</v>
      </c>
      <c r="N290" s="35"/>
      <c r="O290" s="35"/>
      <c r="P290" s="35"/>
      <c r="Q290" s="35"/>
      <c r="R290" s="38"/>
      <c r="S290" s="30"/>
      <c r="T290" s="30"/>
      <c r="U290" s="39"/>
      <c r="V290" s="28" t="e">
        <f>M290/X290</f>
        <v>#DIV/0!</v>
      </c>
      <c r="W290" s="36" t="e">
        <f t="shared" si="27"/>
        <v>#DIV/0!</v>
      </c>
      <c r="X290" s="36">
        <f t="shared" si="26"/>
        <v>0</v>
      </c>
      <c r="Y290" s="36">
        <v>0</v>
      </c>
      <c r="Z290" s="36">
        <v>0</v>
      </c>
      <c r="AA290" s="36">
        <v>0</v>
      </c>
      <c r="AB290" s="36"/>
      <c r="AC290" s="36" t="e">
        <f t="shared" si="25"/>
        <v>#DIV/0!</v>
      </c>
      <c r="AD290" s="36"/>
      <c r="AE290" s="36" t="e">
        <f t="shared" si="24"/>
        <v>#DIV/0!</v>
      </c>
      <c r="AF290" s="36" t="e">
        <f>X290/U290</f>
        <v>#DIV/0!</v>
      </c>
      <c r="AG290" s="36" t="e">
        <f t="shared" si="28"/>
        <v>#DIV/0!</v>
      </c>
      <c r="AH290" s="32"/>
      <c r="AI290" s="32"/>
      <c r="AJ290" s="32"/>
      <c r="AK290" s="32"/>
      <c r="AL290" s="32"/>
      <c r="AM290" s="40"/>
      <c r="AN290" s="35"/>
    </row>
    <row r="291" spans="1:40" ht="15.75" customHeight="1" x14ac:dyDescent="0.25">
      <c r="A291" s="31"/>
      <c r="B291" s="32"/>
      <c r="C291" s="30"/>
      <c r="D291" s="33"/>
      <c r="E291" s="35"/>
      <c r="F291" s="32"/>
      <c r="G291" s="30"/>
      <c r="H291" s="35"/>
      <c r="I291" s="35"/>
      <c r="J291" s="36"/>
      <c r="K291" s="36">
        <v>0</v>
      </c>
      <c r="L291" s="28">
        <f t="shared" si="23"/>
        <v>0</v>
      </c>
      <c r="M291" s="28">
        <f t="shared" si="23"/>
        <v>0</v>
      </c>
      <c r="N291" s="35"/>
      <c r="O291" s="35"/>
      <c r="P291" s="35"/>
      <c r="Q291" s="35"/>
      <c r="R291" s="38"/>
      <c r="S291" s="30"/>
      <c r="T291" s="30"/>
      <c r="U291" s="39"/>
      <c r="V291" s="28" t="e">
        <f>M291/X291</f>
        <v>#DIV/0!</v>
      </c>
      <c r="W291" s="36" t="e">
        <f t="shared" si="27"/>
        <v>#DIV/0!</v>
      </c>
      <c r="X291" s="36">
        <f t="shared" si="26"/>
        <v>0</v>
      </c>
      <c r="Y291" s="36">
        <v>0</v>
      </c>
      <c r="Z291" s="36">
        <v>0</v>
      </c>
      <c r="AA291" s="36">
        <v>0</v>
      </c>
      <c r="AB291" s="36"/>
      <c r="AC291" s="36" t="e">
        <f t="shared" si="25"/>
        <v>#DIV/0!</v>
      </c>
      <c r="AD291" s="36"/>
      <c r="AE291" s="36" t="e">
        <f t="shared" si="24"/>
        <v>#DIV/0!</v>
      </c>
      <c r="AF291" s="36" t="e">
        <f>X291/U291</f>
        <v>#DIV/0!</v>
      </c>
      <c r="AG291" s="36" t="e">
        <f t="shared" si="28"/>
        <v>#DIV/0!</v>
      </c>
      <c r="AH291" s="32"/>
      <c r="AI291" s="32"/>
      <c r="AJ291" s="32"/>
      <c r="AK291" s="32"/>
      <c r="AL291" s="32"/>
      <c r="AM291" s="40"/>
      <c r="AN291" s="35"/>
    </row>
    <row r="292" spans="1:40" ht="15.75" customHeight="1" x14ac:dyDescent="0.25">
      <c r="A292" s="31"/>
      <c r="B292" s="32"/>
      <c r="C292" s="30"/>
      <c r="D292" s="33"/>
      <c r="E292" s="35"/>
      <c r="F292" s="32"/>
      <c r="G292" s="30"/>
      <c r="H292" s="35"/>
      <c r="I292" s="35"/>
      <c r="J292" s="36"/>
      <c r="K292" s="36">
        <v>0</v>
      </c>
      <c r="L292" s="28">
        <f t="shared" si="23"/>
        <v>0</v>
      </c>
      <c r="M292" s="28">
        <f t="shared" si="23"/>
        <v>0</v>
      </c>
      <c r="N292" s="35"/>
      <c r="O292" s="35"/>
      <c r="P292" s="35"/>
      <c r="Q292" s="35"/>
      <c r="R292" s="38"/>
      <c r="S292" s="30"/>
      <c r="T292" s="30"/>
      <c r="U292" s="39"/>
      <c r="V292" s="28" t="e">
        <f>M292/X292</f>
        <v>#DIV/0!</v>
      </c>
      <c r="W292" s="36" t="e">
        <f t="shared" si="27"/>
        <v>#DIV/0!</v>
      </c>
      <c r="X292" s="36">
        <f t="shared" si="26"/>
        <v>0</v>
      </c>
      <c r="Y292" s="36">
        <v>0</v>
      </c>
      <c r="Z292" s="36">
        <v>0</v>
      </c>
      <c r="AA292" s="36">
        <v>0</v>
      </c>
      <c r="AB292" s="36"/>
      <c r="AC292" s="36" t="e">
        <f t="shared" si="25"/>
        <v>#DIV/0!</v>
      </c>
      <c r="AD292" s="36"/>
      <c r="AE292" s="36" t="e">
        <f t="shared" si="24"/>
        <v>#DIV/0!</v>
      </c>
      <c r="AF292" s="36" t="e">
        <f>X292/U292</f>
        <v>#DIV/0!</v>
      </c>
      <c r="AG292" s="36" t="e">
        <f t="shared" si="28"/>
        <v>#DIV/0!</v>
      </c>
      <c r="AH292" s="32"/>
      <c r="AI292" s="32"/>
      <c r="AJ292" s="32"/>
      <c r="AK292" s="32"/>
      <c r="AL292" s="32"/>
      <c r="AM292" s="40"/>
      <c r="AN292" s="35"/>
    </row>
    <row r="293" spans="1:40" ht="15.75" customHeight="1" x14ac:dyDescent="0.25">
      <c r="A293" s="31"/>
      <c r="B293" s="32"/>
      <c r="C293" s="30"/>
      <c r="D293" s="33"/>
      <c r="E293" s="35"/>
      <c r="F293" s="32"/>
      <c r="G293" s="30"/>
      <c r="H293" s="35"/>
      <c r="I293" s="35"/>
      <c r="J293" s="36"/>
      <c r="K293" s="36">
        <v>0</v>
      </c>
      <c r="L293" s="28">
        <f t="shared" si="23"/>
        <v>0</v>
      </c>
      <c r="M293" s="28">
        <f t="shared" si="23"/>
        <v>0</v>
      </c>
      <c r="N293" s="35"/>
      <c r="O293" s="35"/>
      <c r="P293" s="35"/>
      <c r="Q293" s="35"/>
      <c r="R293" s="38"/>
      <c r="S293" s="30"/>
      <c r="T293" s="30"/>
      <c r="U293" s="39"/>
      <c r="V293" s="28" t="e">
        <f>M293/X293</f>
        <v>#DIV/0!</v>
      </c>
      <c r="W293" s="36" t="e">
        <f t="shared" si="27"/>
        <v>#DIV/0!</v>
      </c>
      <c r="X293" s="36">
        <f t="shared" si="26"/>
        <v>0</v>
      </c>
      <c r="Y293" s="36">
        <v>0</v>
      </c>
      <c r="Z293" s="36">
        <v>0</v>
      </c>
      <c r="AA293" s="36">
        <v>0</v>
      </c>
      <c r="AB293" s="36"/>
      <c r="AC293" s="36" t="e">
        <f t="shared" si="25"/>
        <v>#DIV/0!</v>
      </c>
      <c r="AD293" s="36"/>
      <c r="AE293" s="36" t="e">
        <f t="shared" si="24"/>
        <v>#DIV/0!</v>
      </c>
      <c r="AF293" s="36" t="e">
        <f>X293/U293</f>
        <v>#DIV/0!</v>
      </c>
      <c r="AG293" s="36" t="e">
        <f t="shared" si="28"/>
        <v>#DIV/0!</v>
      </c>
      <c r="AH293" s="32"/>
      <c r="AI293" s="32"/>
      <c r="AJ293" s="32"/>
      <c r="AK293" s="32"/>
      <c r="AL293" s="32"/>
      <c r="AM293" s="40"/>
      <c r="AN293" s="35"/>
    </row>
    <row r="294" spans="1:40" ht="15.75" customHeight="1" x14ac:dyDescent="0.25">
      <c r="A294" s="31"/>
      <c r="B294" s="32"/>
      <c r="C294" s="30"/>
      <c r="D294" s="33"/>
      <c r="E294" s="35"/>
      <c r="F294" s="32"/>
      <c r="G294" s="30"/>
      <c r="H294" s="35"/>
      <c r="I294" s="35"/>
      <c r="J294" s="36"/>
      <c r="K294" s="36">
        <v>0</v>
      </c>
      <c r="L294" s="28">
        <f t="shared" si="23"/>
        <v>0</v>
      </c>
      <c r="M294" s="28">
        <f t="shared" si="23"/>
        <v>0</v>
      </c>
      <c r="N294" s="35"/>
      <c r="O294" s="35"/>
      <c r="P294" s="35"/>
      <c r="Q294" s="35"/>
      <c r="R294" s="38"/>
      <c r="S294" s="30"/>
      <c r="T294" s="30"/>
      <c r="U294" s="39"/>
      <c r="V294" s="28" t="e">
        <f>M294/X294</f>
        <v>#DIV/0!</v>
      </c>
      <c r="W294" s="36" t="e">
        <f t="shared" si="27"/>
        <v>#DIV/0!</v>
      </c>
      <c r="X294" s="36">
        <f t="shared" si="26"/>
        <v>0</v>
      </c>
      <c r="Y294" s="36">
        <v>0</v>
      </c>
      <c r="Z294" s="36">
        <v>0</v>
      </c>
      <c r="AA294" s="36">
        <v>0</v>
      </c>
      <c r="AB294" s="36"/>
      <c r="AC294" s="36" t="e">
        <f t="shared" si="25"/>
        <v>#DIV/0!</v>
      </c>
      <c r="AD294" s="36"/>
      <c r="AE294" s="36" t="e">
        <f t="shared" si="24"/>
        <v>#DIV/0!</v>
      </c>
      <c r="AF294" s="36" t="e">
        <f>X294/U294</f>
        <v>#DIV/0!</v>
      </c>
      <c r="AG294" s="36" t="e">
        <f t="shared" si="28"/>
        <v>#DIV/0!</v>
      </c>
      <c r="AH294" s="32"/>
      <c r="AI294" s="32"/>
      <c r="AJ294" s="32"/>
      <c r="AK294" s="32"/>
      <c r="AL294" s="32"/>
      <c r="AM294" s="40"/>
      <c r="AN294" s="35"/>
    </row>
    <row r="295" spans="1:40" ht="15.75" customHeight="1" x14ac:dyDescent="0.25">
      <c r="A295" s="31"/>
      <c r="B295" s="32"/>
      <c r="C295" s="30"/>
      <c r="D295" s="33"/>
      <c r="E295" s="35"/>
      <c r="F295" s="32"/>
      <c r="G295" s="30"/>
      <c r="H295" s="35"/>
      <c r="I295" s="35"/>
      <c r="J295" s="36"/>
      <c r="K295" s="36">
        <v>0</v>
      </c>
      <c r="L295" s="28">
        <f t="shared" ref="L295:M297" si="29">K295</f>
        <v>0</v>
      </c>
      <c r="M295" s="28">
        <f t="shared" si="29"/>
        <v>0</v>
      </c>
      <c r="N295" s="35"/>
      <c r="O295" s="35"/>
      <c r="P295" s="35"/>
      <c r="Q295" s="35"/>
      <c r="R295" s="38"/>
      <c r="S295" s="30"/>
      <c r="T295" s="30"/>
      <c r="U295" s="39"/>
      <c r="V295" s="28" t="e">
        <f>M295/X295</f>
        <v>#DIV/0!</v>
      </c>
      <c r="W295" s="36" t="e">
        <f t="shared" si="27"/>
        <v>#DIV/0!</v>
      </c>
      <c r="X295" s="36">
        <f t="shared" si="26"/>
        <v>0</v>
      </c>
      <c r="Y295" s="36">
        <v>0</v>
      </c>
      <c r="Z295" s="36">
        <v>0</v>
      </c>
      <c r="AA295" s="36">
        <v>0</v>
      </c>
      <c r="AB295" s="36"/>
      <c r="AC295" s="36" t="e">
        <f t="shared" si="25"/>
        <v>#DIV/0!</v>
      </c>
      <c r="AD295" s="36"/>
      <c r="AE295" s="36" t="e">
        <f t="shared" si="24"/>
        <v>#DIV/0!</v>
      </c>
      <c r="AF295" s="36" t="e">
        <f>X295/U295</f>
        <v>#DIV/0!</v>
      </c>
      <c r="AG295" s="36" t="e">
        <f t="shared" si="28"/>
        <v>#DIV/0!</v>
      </c>
      <c r="AH295" s="32"/>
      <c r="AI295" s="32"/>
      <c r="AJ295" s="32"/>
      <c r="AK295" s="32"/>
      <c r="AL295" s="32"/>
      <c r="AM295" s="40"/>
      <c r="AN295" s="35"/>
    </row>
    <row r="296" spans="1:40" ht="15.75" customHeight="1" x14ac:dyDescent="0.25">
      <c r="A296" s="31"/>
      <c r="B296" s="32"/>
      <c r="C296" s="30"/>
      <c r="D296" s="33"/>
      <c r="E296" s="35"/>
      <c r="F296" s="32"/>
      <c r="G296" s="30"/>
      <c r="H296" s="35"/>
      <c r="I296" s="35"/>
      <c r="J296" s="36"/>
      <c r="K296" s="36">
        <v>0</v>
      </c>
      <c r="L296" s="28">
        <f t="shared" si="29"/>
        <v>0</v>
      </c>
      <c r="M296" s="28">
        <f t="shared" si="29"/>
        <v>0</v>
      </c>
      <c r="N296" s="35"/>
      <c r="O296" s="35"/>
      <c r="P296" s="35"/>
      <c r="Q296" s="35"/>
      <c r="R296" s="38"/>
      <c r="S296" s="30"/>
      <c r="T296" s="30"/>
      <c r="U296" s="39"/>
      <c r="V296" s="28" t="e">
        <f>M296/X296</f>
        <v>#DIV/0!</v>
      </c>
      <c r="W296" s="36" t="e">
        <f t="shared" si="27"/>
        <v>#DIV/0!</v>
      </c>
      <c r="X296" s="36">
        <f t="shared" si="26"/>
        <v>0</v>
      </c>
      <c r="Y296" s="36">
        <v>0</v>
      </c>
      <c r="Z296" s="36">
        <v>0</v>
      </c>
      <c r="AA296" s="36">
        <v>0</v>
      </c>
      <c r="AB296" s="36"/>
      <c r="AC296" s="36" t="e">
        <f t="shared" si="25"/>
        <v>#DIV/0!</v>
      </c>
      <c r="AD296" s="36"/>
      <c r="AE296" s="36" t="e">
        <f t="shared" si="24"/>
        <v>#DIV/0!</v>
      </c>
      <c r="AF296" s="36" t="e">
        <f>X296/U296</f>
        <v>#DIV/0!</v>
      </c>
      <c r="AG296" s="36" t="e">
        <f t="shared" si="28"/>
        <v>#DIV/0!</v>
      </c>
      <c r="AH296" s="32"/>
      <c r="AI296" s="32"/>
      <c r="AJ296" s="32"/>
      <c r="AK296" s="32"/>
      <c r="AL296" s="32"/>
      <c r="AM296" s="40"/>
      <c r="AN296" s="35"/>
    </row>
    <row r="297" spans="1:40" x14ac:dyDescent="0.25">
      <c r="L297" s="54" t="e">
        <f>SUBTOTAL(9,L33:L148)</f>
        <v>#REF!</v>
      </c>
      <c r="M297" s="54" t="e">
        <f t="shared" si="29"/>
        <v>#REF!</v>
      </c>
    </row>
    <row r="298" spans="1:40" x14ac:dyDescent="0.25">
      <c r="L298" s="54"/>
      <c r="M298" s="54"/>
    </row>
    <row r="299" spans="1:40" x14ac:dyDescent="0.25">
      <c r="L299" s="54"/>
      <c r="M299" s="54"/>
    </row>
    <row r="300" spans="1:40" x14ac:dyDescent="0.25">
      <c r="L300" s="54"/>
      <c r="M300" s="54"/>
    </row>
    <row r="301" spans="1:40" x14ac:dyDescent="0.25">
      <c r="L301" s="54"/>
      <c r="M301" s="54"/>
    </row>
    <row r="302" spans="1:40" x14ac:dyDescent="0.25">
      <c r="L302" s="54"/>
      <c r="M302" s="54"/>
    </row>
    <row r="303" spans="1:40" x14ac:dyDescent="0.25">
      <c r="L303" s="54"/>
      <c r="M303" s="54"/>
    </row>
    <row r="304" spans="1:40" x14ac:dyDescent="0.25">
      <c r="L304" s="54"/>
      <c r="M304" s="54"/>
    </row>
    <row r="305" spans="1:39" s="51" customFormat="1" x14ac:dyDescent="0.25">
      <c r="A305" s="17"/>
      <c r="B305" s="52"/>
      <c r="C305" s="17"/>
      <c r="D305" s="17"/>
      <c r="E305" s="17"/>
      <c r="G305" s="43"/>
      <c r="H305" s="53"/>
      <c r="I305" s="17"/>
      <c r="J305" s="43"/>
      <c r="K305" s="17"/>
      <c r="L305" s="54"/>
      <c r="M305" s="54"/>
      <c r="N305" s="53"/>
      <c r="O305" s="53"/>
      <c r="P305" s="43"/>
      <c r="Q305" s="43"/>
      <c r="R305" s="17"/>
      <c r="S305" s="42"/>
      <c r="T305" s="17"/>
      <c r="U305" s="53"/>
      <c r="V305" s="17"/>
      <c r="W305" s="17"/>
      <c r="X305" s="17"/>
      <c r="Y305" s="54"/>
      <c r="Z305" s="17"/>
      <c r="AA305" s="53"/>
      <c r="AB305" s="17"/>
      <c r="AC305" s="17"/>
      <c r="AD305" s="17"/>
      <c r="AE305" s="17"/>
      <c r="AF305" s="17"/>
      <c r="AG305" s="17"/>
      <c r="AH305" s="17"/>
      <c r="AI305" s="17"/>
      <c r="AJ305" s="43"/>
      <c r="AK305" s="43"/>
      <c r="AL305" s="17"/>
      <c r="AM305" s="54"/>
    </row>
    <row r="306" spans="1:39" s="51" customFormat="1" x14ac:dyDescent="0.25">
      <c r="A306" s="17"/>
      <c r="B306" s="52"/>
      <c r="C306" s="17"/>
      <c r="D306" s="17"/>
      <c r="E306" s="17"/>
      <c r="G306" s="43"/>
      <c r="H306" s="53"/>
      <c r="I306" s="17"/>
      <c r="J306" s="43"/>
      <c r="K306" s="17"/>
      <c r="L306" s="54"/>
      <c r="M306" s="54"/>
      <c r="N306" s="53"/>
      <c r="O306" s="53"/>
      <c r="P306" s="43"/>
      <c r="Q306" s="43"/>
      <c r="R306" s="17"/>
      <c r="S306" s="42"/>
      <c r="T306" s="17"/>
      <c r="U306" s="53"/>
      <c r="V306" s="17"/>
      <c r="W306" s="17"/>
      <c r="X306" s="17"/>
      <c r="Y306" s="54"/>
      <c r="Z306" s="17"/>
      <c r="AA306" s="53"/>
      <c r="AB306" s="17"/>
      <c r="AC306" s="17"/>
      <c r="AD306" s="17"/>
      <c r="AE306" s="17"/>
      <c r="AF306" s="17"/>
      <c r="AG306" s="17"/>
      <c r="AH306" s="17"/>
      <c r="AI306" s="17"/>
      <c r="AJ306" s="43"/>
      <c r="AK306" s="43"/>
      <c r="AL306" s="17"/>
      <c r="AM306" s="54"/>
    </row>
    <row r="307" spans="1:39" s="51" customFormat="1" x14ac:dyDescent="0.25">
      <c r="A307" s="17"/>
      <c r="B307" s="52"/>
      <c r="C307" s="17"/>
      <c r="D307" s="17"/>
      <c r="E307" s="17"/>
      <c r="G307" s="43"/>
      <c r="H307" s="53"/>
      <c r="I307" s="17"/>
      <c r="J307" s="43"/>
      <c r="K307" s="17"/>
      <c r="L307" s="54"/>
      <c r="M307" s="54"/>
      <c r="N307" s="53"/>
      <c r="O307" s="53"/>
      <c r="P307" s="43"/>
      <c r="Q307" s="43"/>
      <c r="R307" s="17"/>
      <c r="S307" s="42"/>
      <c r="T307" s="17"/>
      <c r="U307" s="53"/>
      <c r="V307" s="17"/>
      <c r="W307" s="17"/>
      <c r="X307" s="17"/>
      <c r="Y307" s="54"/>
      <c r="Z307" s="17"/>
      <c r="AA307" s="53"/>
      <c r="AB307" s="17"/>
      <c r="AC307" s="17"/>
      <c r="AD307" s="17"/>
      <c r="AE307" s="17"/>
      <c r="AF307" s="17"/>
      <c r="AG307" s="17"/>
      <c r="AH307" s="17"/>
      <c r="AI307" s="17"/>
      <c r="AJ307" s="43"/>
      <c r="AK307" s="43"/>
      <c r="AL307" s="17"/>
      <c r="AM307" s="54"/>
    </row>
    <row r="308" spans="1:39" s="51" customFormat="1" x14ac:dyDescent="0.25">
      <c r="A308" s="17"/>
      <c r="B308" s="52"/>
      <c r="C308" s="17"/>
      <c r="D308" s="17"/>
      <c r="E308" s="17"/>
      <c r="G308" s="43"/>
      <c r="H308" s="53"/>
      <c r="I308" s="17"/>
      <c r="J308" s="43"/>
      <c r="K308" s="17"/>
      <c r="L308" s="54"/>
      <c r="M308" s="54"/>
      <c r="N308" s="53"/>
      <c r="O308" s="53"/>
      <c r="P308" s="43"/>
      <c r="Q308" s="43"/>
      <c r="R308" s="17"/>
      <c r="S308" s="42"/>
      <c r="T308" s="17"/>
      <c r="U308" s="53"/>
      <c r="V308" s="17"/>
      <c r="W308" s="17"/>
      <c r="X308" s="17"/>
      <c r="Y308" s="54"/>
      <c r="Z308" s="17"/>
      <c r="AA308" s="53"/>
      <c r="AB308" s="17"/>
      <c r="AC308" s="17"/>
      <c r="AD308" s="17"/>
      <c r="AE308" s="17"/>
      <c r="AF308" s="17"/>
      <c r="AG308" s="17"/>
      <c r="AH308" s="17"/>
      <c r="AI308" s="17"/>
      <c r="AJ308" s="43"/>
      <c r="AK308" s="43"/>
      <c r="AL308" s="17"/>
      <c r="AM308" s="54"/>
    </row>
    <row r="309" spans="1:39" s="51" customFormat="1" x14ac:dyDescent="0.25">
      <c r="A309" s="17"/>
      <c r="B309" s="52"/>
      <c r="C309" s="17"/>
      <c r="D309" s="17"/>
      <c r="E309" s="17"/>
      <c r="G309" s="43"/>
      <c r="H309" s="53"/>
      <c r="I309" s="17"/>
      <c r="J309" s="43"/>
      <c r="K309" s="17"/>
      <c r="L309" s="54"/>
      <c r="M309" s="54"/>
      <c r="N309" s="53"/>
      <c r="O309" s="53"/>
      <c r="P309" s="43"/>
      <c r="Q309" s="43"/>
      <c r="R309" s="17"/>
      <c r="S309" s="42"/>
      <c r="T309" s="17"/>
      <c r="U309" s="53"/>
      <c r="V309" s="17"/>
      <c r="W309" s="17"/>
      <c r="X309" s="17"/>
      <c r="Y309" s="54"/>
      <c r="Z309" s="17"/>
      <c r="AA309" s="53"/>
      <c r="AB309" s="17"/>
      <c r="AC309" s="17"/>
      <c r="AD309" s="17"/>
      <c r="AE309" s="17"/>
      <c r="AF309" s="17"/>
      <c r="AG309" s="17"/>
      <c r="AH309" s="17"/>
      <c r="AI309" s="17"/>
      <c r="AJ309" s="43"/>
      <c r="AK309" s="43"/>
      <c r="AL309" s="17"/>
      <c r="AM309" s="54"/>
    </row>
    <row r="310" spans="1:39" s="51" customFormat="1" x14ac:dyDescent="0.25">
      <c r="A310" s="17"/>
      <c r="B310" s="52"/>
      <c r="C310" s="17"/>
      <c r="D310" s="17"/>
      <c r="E310" s="17"/>
      <c r="G310" s="43"/>
      <c r="H310" s="53"/>
      <c r="I310" s="17"/>
      <c r="J310" s="43"/>
      <c r="K310" s="17"/>
      <c r="L310" s="54"/>
      <c r="M310" s="54"/>
      <c r="N310" s="53"/>
      <c r="O310" s="53"/>
      <c r="P310" s="43"/>
      <c r="Q310" s="43"/>
      <c r="R310" s="17"/>
      <c r="S310" s="42"/>
      <c r="T310" s="17"/>
      <c r="U310" s="53"/>
      <c r="V310" s="17"/>
      <c r="W310" s="17"/>
      <c r="X310" s="17"/>
      <c r="Y310" s="54"/>
      <c r="Z310" s="17"/>
      <c r="AA310" s="53"/>
      <c r="AB310" s="17"/>
      <c r="AC310" s="17"/>
      <c r="AD310" s="17"/>
      <c r="AE310" s="17"/>
      <c r="AF310" s="17"/>
      <c r="AG310" s="17"/>
      <c r="AH310" s="17"/>
      <c r="AI310" s="17"/>
      <c r="AJ310" s="43"/>
      <c r="AK310" s="43"/>
      <c r="AL310" s="17"/>
      <c r="AM310" s="54"/>
    </row>
    <row r="311" spans="1:39" s="51" customFormat="1" x14ac:dyDescent="0.25">
      <c r="A311" s="17"/>
      <c r="B311" s="52"/>
      <c r="C311" s="17"/>
      <c r="D311" s="17"/>
      <c r="E311" s="17"/>
      <c r="G311" s="43"/>
      <c r="H311" s="53"/>
      <c r="I311" s="17"/>
      <c r="J311" s="43"/>
      <c r="K311" s="17"/>
      <c r="L311" s="54"/>
      <c r="M311" s="54"/>
      <c r="N311" s="53"/>
      <c r="O311" s="53"/>
      <c r="P311" s="43"/>
      <c r="Q311" s="43"/>
      <c r="R311" s="17"/>
      <c r="S311" s="42"/>
      <c r="T311" s="17"/>
      <c r="U311" s="53"/>
      <c r="V311" s="17"/>
      <c r="W311" s="17"/>
      <c r="X311" s="17"/>
      <c r="Y311" s="54"/>
      <c r="Z311" s="17"/>
      <c r="AA311" s="53"/>
      <c r="AB311" s="17"/>
      <c r="AC311" s="17"/>
      <c r="AD311" s="17"/>
      <c r="AE311" s="17"/>
      <c r="AF311" s="17"/>
      <c r="AG311" s="17"/>
      <c r="AH311" s="17"/>
      <c r="AI311" s="17"/>
      <c r="AJ311" s="43"/>
      <c r="AK311" s="43"/>
      <c r="AL311" s="17"/>
      <c r="AM311" s="54"/>
    </row>
    <row r="312" spans="1:39" s="51" customFormat="1" x14ac:dyDescent="0.25">
      <c r="A312" s="17"/>
      <c r="B312" s="52"/>
      <c r="C312" s="17"/>
      <c r="D312" s="17"/>
      <c r="E312" s="17"/>
      <c r="G312" s="43"/>
      <c r="H312" s="53"/>
      <c r="I312" s="17"/>
      <c r="J312" s="43"/>
      <c r="K312" s="17"/>
      <c r="L312" s="54"/>
      <c r="M312" s="54"/>
      <c r="N312" s="53"/>
      <c r="O312" s="53"/>
      <c r="P312" s="43"/>
      <c r="Q312" s="43"/>
      <c r="R312" s="17"/>
      <c r="S312" s="42"/>
      <c r="T312" s="17"/>
      <c r="U312" s="53"/>
      <c r="V312" s="17"/>
      <c r="W312" s="17"/>
      <c r="X312" s="17"/>
      <c r="Y312" s="54"/>
      <c r="Z312" s="17"/>
      <c r="AA312" s="53"/>
      <c r="AB312" s="17"/>
      <c r="AC312" s="17"/>
      <c r="AD312" s="17"/>
      <c r="AE312" s="17"/>
      <c r="AF312" s="17"/>
      <c r="AG312" s="17"/>
      <c r="AH312" s="17"/>
      <c r="AI312" s="17"/>
      <c r="AJ312" s="43"/>
      <c r="AK312" s="43"/>
      <c r="AL312" s="17"/>
      <c r="AM312" s="54"/>
    </row>
    <row r="313" spans="1:39" s="51" customFormat="1" x14ac:dyDescent="0.25">
      <c r="A313" s="17"/>
      <c r="B313" s="52"/>
      <c r="C313" s="17"/>
      <c r="D313" s="17"/>
      <c r="E313" s="17"/>
      <c r="G313" s="43"/>
      <c r="H313" s="53"/>
      <c r="I313" s="17"/>
      <c r="J313" s="43"/>
      <c r="K313" s="17"/>
      <c r="L313" s="54"/>
      <c r="M313" s="54"/>
      <c r="N313" s="53"/>
      <c r="O313" s="53"/>
      <c r="P313" s="43"/>
      <c r="Q313" s="43"/>
      <c r="R313" s="17"/>
      <c r="S313" s="42"/>
      <c r="T313" s="17"/>
      <c r="U313" s="53"/>
      <c r="V313" s="17"/>
      <c r="W313" s="17"/>
      <c r="X313" s="17"/>
      <c r="Y313" s="54"/>
      <c r="Z313" s="17"/>
      <c r="AA313" s="53"/>
      <c r="AB313" s="17"/>
      <c r="AC313" s="17"/>
      <c r="AD313" s="17"/>
      <c r="AE313" s="17"/>
      <c r="AF313" s="17"/>
      <c r="AG313" s="17"/>
      <c r="AH313" s="17"/>
      <c r="AI313" s="17"/>
      <c r="AJ313" s="43"/>
      <c r="AK313" s="43"/>
      <c r="AL313" s="17"/>
      <c r="AM313" s="54"/>
    </row>
    <row r="314" spans="1:39" s="51" customFormat="1" x14ac:dyDescent="0.25">
      <c r="A314" s="17"/>
      <c r="B314" s="52"/>
      <c r="C314" s="17"/>
      <c r="D314" s="17"/>
      <c r="E314" s="17"/>
      <c r="G314" s="43"/>
      <c r="H314" s="53"/>
      <c r="I314" s="17"/>
      <c r="J314" s="43"/>
      <c r="K314" s="17"/>
      <c r="L314" s="54"/>
      <c r="M314" s="54"/>
      <c r="N314" s="53"/>
      <c r="O314" s="53"/>
      <c r="P314" s="43"/>
      <c r="Q314" s="43"/>
      <c r="R314" s="17"/>
      <c r="S314" s="42"/>
      <c r="T314" s="17"/>
      <c r="U314" s="53"/>
      <c r="V314" s="17"/>
      <c r="W314" s="17"/>
      <c r="X314" s="17"/>
      <c r="Y314" s="54"/>
      <c r="Z314" s="17"/>
      <c r="AA314" s="53"/>
      <c r="AB314" s="17"/>
      <c r="AC314" s="17"/>
      <c r="AD314" s="17"/>
      <c r="AE314" s="17"/>
      <c r="AF314" s="17"/>
      <c r="AG314" s="17"/>
      <c r="AH314" s="17"/>
      <c r="AI314" s="17"/>
      <c r="AJ314" s="43"/>
      <c r="AK314" s="43"/>
      <c r="AL314" s="17"/>
      <c r="AM314" s="54"/>
    </row>
    <row r="315" spans="1:39" s="51" customFormat="1" x14ac:dyDescent="0.25">
      <c r="A315" s="17"/>
      <c r="B315" s="52"/>
      <c r="C315" s="17"/>
      <c r="D315" s="17"/>
      <c r="E315" s="17"/>
      <c r="G315" s="43"/>
      <c r="H315" s="53"/>
      <c r="I315" s="17"/>
      <c r="J315" s="43"/>
      <c r="K315" s="17"/>
      <c r="L315" s="54"/>
      <c r="M315" s="54"/>
      <c r="N315" s="53"/>
      <c r="O315" s="53"/>
      <c r="P315" s="43"/>
      <c r="Q315" s="43"/>
      <c r="R315" s="17"/>
      <c r="S315" s="42"/>
      <c r="T315" s="17"/>
      <c r="U315" s="53"/>
      <c r="V315" s="17"/>
      <c r="W315" s="17"/>
      <c r="X315" s="17"/>
      <c r="Y315" s="54"/>
      <c r="Z315" s="17"/>
      <c r="AA315" s="53"/>
      <c r="AB315" s="17"/>
      <c r="AC315" s="17"/>
      <c r="AD315" s="17"/>
      <c r="AE315" s="17"/>
      <c r="AF315" s="17"/>
      <c r="AG315" s="17"/>
      <c r="AH315" s="17"/>
      <c r="AI315" s="17"/>
      <c r="AJ315" s="43"/>
      <c r="AK315" s="43"/>
      <c r="AL315" s="17"/>
      <c r="AM315" s="54"/>
    </row>
    <row r="316" spans="1:39" s="51" customFormat="1" x14ac:dyDescent="0.25">
      <c r="A316" s="17"/>
      <c r="B316" s="52"/>
      <c r="C316" s="17"/>
      <c r="D316" s="17"/>
      <c r="E316" s="17"/>
      <c r="G316" s="43"/>
      <c r="H316" s="53"/>
      <c r="I316" s="17"/>
      <c r="J316" s="43"/>
      <c r="K316" s="17"/>
      <c r="L316" s="54"/>
      <c r="M316" s="54"/>
      <c r="N316" s="53"/>
      <c r="O316" s="53"/>
      <c r="P316" s="43"/>
      <c r="Q316" s="43"/>
      <c r="R316" s="17"/>
      <c r="S316" s="42"/>
      <c r="T316" s="17"/>
      <c r="U316" s="53"/>
      <c r="V316" s="17"/>
      <c r="W316" s="17"/>
      <c r="X316" s="17"/>
      <c r="Y316" s="54"/>
      <c r="Z316" s="17"/>
      <c r="AA316" s="53"/>
      <c r="AB316" s="17"/>
      <c r="AC316" s="17"/>
      <c r="AD316" s="17"/>
      <c r="AE316" s="17"/>
      <c r="AF316" s="17"/>
      <c r="AG316" s="17"/>
      <c r="AH316" s="17"/>
      <c r="AI316" s="17"/>
      <c r="AJ316" s="43"/>
      <c r="AK316" s="43"/>
      <c r="AL316" s="17"/>
      <c r="AM316" s="54"/>
    </row>
    <row r="317" spans="1:39" s="51" customFormat="1" x14ac:dyDescent="0.25">
      <c r="A317" s="17"/>
      <c r="B317" s="52"/>
      <c r="C317" s="17"/>
      <c r="D317" s="17"/>
      <c r="E317" s="17"/>
      <c r="G317" s="43"/>
      <c r="H317" s="53"/>
      <c r="I317" s="17"/>
      <c r="J317" s="43"/>
      <c r="K317" s="17"/>
      <c r="L317" s="54"/>
      <c r="M317" s="54"/>
      <c r="N317" s="53"/>
      <c r="O317" s="53"/>
      <c r="P317" s="43"/>
      <c r="Q317" s="43"/>
      <c r="R317" s="17"/>
      <c r="S317" s="42"/>
      <c r="T317" s="17"/>
      <c r="U317" s="53"/>
      <c r="V317" s="17"/>
      <c r="W317" s="17"/>
      <c r="X317" s="17"/>
      <c r="Y317" s="54"/>
      <c r="Z317" s="17"/>
      <c r="AA317" s="53"/>
      <c r="AB317" s="17"/>
      <c r="AC317" s="17"/>
      <c r="AD317" s="17"/>
      <c r="AE317" s="17"/>
      <c r="AF317" s="17"/>
      <c r="AG317" s="17"/>
      <c r="AH317" s="17"/>
      <c r="AI317" s="17"/>
      <c r="AJ317" s="43"/>
      <c r="AK317" s="43"/>
      <c r="AL317" s="17"/>
      <c r="AM317" s="54"/>
    </row>
    <row r="318" spans="1:39" s="51" customFormat="1" x14ac:dyDescent="0.25">
      <c r="A318" s="17"/>
      <c r="B318" s="52"/>
      <c r="C318" s="17"/>
      <c r="D318" s="17"/>
      <c r="E318" s="17"/>
      <c r="G318" s="43"/>
      <c r="H318" s="53"/>
      <c r="I318" s="17"/>
      <c r="J318" s="43"/>
      <c r="K318" s="17"/>
      <c r="L318" s="54"/>
      <c r="M318" s="54"/>
      <c r="N318" s="53"/>
      <c r="O318" s="53"/>
      <c r="P318" s="43"/>
      <c r="Q318" s="43"/>
      <c r="R318" s="17"/>
      <c r="S318" s="42"/>
      <c r="T318" s="17"/>
      <c r="U318" s="53"/>
      <c r="V318" s="17"/>
      <c r="W318" s="17"/>
      <c r="X318" s="17"/>
      <c r="Y318" s="54"/>
      <c r="Z318" s="17"/>
      <c r="AA318" s="53"/>
      <c r="AB318" s="17"/>
      <c r="AC318" s="17"/>
      <c r="AD318" s="17"/>
      <c r="AE318" s="17"/>
      <c r="AF318" s="17"/>
      <c r="AG318" s="17"/>
      <c r="AH318" s="17"/>
      <c r="AI318" s="17"/>
      <c r="AJ318" s="43"/>
      <c r="AK318" s="43"/>
      <c r="AL318" s="17"/>
      <c r="AM318" s="54"/>
    </row>
    <row r="319" spans="1:39" s="51" customFormat="1" x14ac:dyDescent="0.25">
      <c r="A319" s="17"/>
      <c r="B319" s="52"/>
      <c r="C319" s="17"/>
      <c r="D319" s="17"/>
      <c r="E319" s="17"/>
      <c r="G319" s="43"/>
      <c r="H319" s="53"/>
      <c r="I319" s="17"/>
      <c r="J319" s="43"/>
      <c r="K319" s="17"/>
      <c r="L319" s="54"/>
      <c r="M319" s="54"/>
      <c r="N319" s="53"/>
      <c r="O319" s="53"/>
      <c r="P319" s="43"/>
      <c r="Q319" s="43"/>
      <c r="R319" s="17"/>
      <c r="S319" s="42"/>
      <c r="T319" s="17"/>
      <c r="U319" s="53"/>
      <c r="V319" s="17"/>
      <c r="W319" s="17"/>
      <c r="X319" s="17"/>
      <c r="Y319" s="54"/>
      <c r="Z319" s="17"/>
      <c r="AA319" s="53"/>
      <c r="AB319" s="17"/>
      <c r="AC319" s="17"/>
      <c r="AD319" s="17"/>
      <c r="AE319" s="17"/>
      <c r="AF319" s="17"/>
      <c r="AG319" s="17"/>
      <c r="AH319" s="17"/>
      <c r="AI319" s="17"/>
      <c r="AJ319" s="43"/>
      <c r="AK319" s="43"/>
      <c r="AL319" s="17"/>
      <c r="AM319" s="54"/>
    </row>
    <row r="320" spans="1:39" s="51" customFormat="1" x14ac:dyDescent="0.25">
      <c r="A320" s="17"/>
      <c r="B320" s="52"/>
      <c r="C320" s="17"/>
      <c r="D320" s="17"/>
      <c r="E320" s="17"/>
      <c r="G320" s="43"/>
      <c r="H320" s="53"/>
      <c r="I320" s="17"/>
      <c r="J320" s="43"/>
      <c r="K320" s="17"/>
      <c r="L320" s="54"/>
      <c r="M320" s="54"/>
      <c r="N320" s="53"/>
      <c r="O320" s="53"/>
      <c r="P320" s="43"/>
      <c r="Q320" s="43"/>
      <c r="R320" s="17"/>
      <c r="S320" s="42"/>
      <c r="T320" s="17"/>
      <c r="U320" s="53"/>
      <c r="V320" s="17"/>
      <c r="W320" s="17"/>
      <c r="X320" s="17"/>
      <c r="Y320" s="54"/>
      <c r="Z320" s="17"/>
      <c r="AA320" s="53"/>
      <c r="AB320" s="17"/>
      <c r="AC320" s="17"/>
      <c r="AD320" s="17"/>
      <c r="AE320" s="17"/>
      <c r="AF320" s="17"/>
      <c r="AG320" s="17"/>
      <c r="AH320" s="17"/>
      <c r="AI320" s="17"/>
      <c r="AJ320" s="43"/>
      <c r="AK320" s="43"/>
      <c r="AL320" s="17"/>
      <c r="AM320" s="54"/>
    </row>
    <row r="321" spans="1:39" s="51" customFormat="1" x14ac:dyDescent="0.25">
      <c r="A321" s="17"/>
      <c r="B321" s="52"/>
      <c r="C321" s="17"/>
      <c r="D321" s="17"/>
      <c r="E321" s="17"/>
      <c r="G321" s="43"/>
      <c r="H321" s="53"/>
      <c r="I321" s="17"/>
      <c r="J321" s="43"/>
      <c r="K321" s="17"/>
      <c r="L321" s="54"/>
      <c r="M321" s="54"/>
      <c r="N321" s="53"/>
      <c r="O321" s="53"/>
      <c r="P321" s="43"/>
      <c r="Q321" s="43"/>
      <c r="R321" s="17"/>
      <c r="S321" s="42"/>
      <c r="T321" s="17"/>
      <c r="U321" s="53"/>
      <c r="V321" s="17"/>
      <c r="W321" s="17"/>
      <c r="X321" s="17"/>
      <c r="Y321" s="54"/>
      <c r="Z321" s="17"/>
      <c r="AA321" s="53"/>
      <c r="AB321" s="17"/>
      <c r="AC321" s="17"/>
      <c r="AD321" s="17"/>
      <c r="AE321" s="17"/>
      <c r="AF321" s="17"/>
      <c r="AG321" s="17"/>
      <c r="AH321" s="17"/>
      <c r="AI321" s="17"/>
      <c r="AJ321" s="43"/>
      <c r="AK321" s="43"/>
      <c r="AL321" s="17"/>
      <c r="AM321" s="54"/>
    </row>
    <row r="322" spans="1:39" s="51" customFormat="1" x14ac:dyDescent="0.25">
      <c r="A322" s="17"/>
      <c r="B322" s="52"/>
      <c r="C322" s="17"/>
      <c r="D322" s="17"/>
      <c r="E322" s="17"/>
      <c r="G322" s="43"/>
      <c r="H322" s="53"/>
      <c r="I322" s="17"/>
      <c r="J322" s="43"/>
      <c r="K322" s="17"/>
      <c r="L322" s="54"/>
      <c r="M322" s="54"/>
      <c r="N322" s="53"/>
      <c r="O322" s="53"/>
      <c r="P322" s="43"/>
      <c r="Q322" s="43"/>
      <c r="R322" s="17"/>
      <c r="S322" s="42"/>
      <c r="T322" s="17"/>
      <c r="U322" s="53"/>
      <c r="V322" s="17"/>
      <c r="W322" s="17"/>
      <c r="X322" s="17"/>
      <c r="Y322" s="54"/>
      <c r="Z322" s="17"/>
      <c r="AA322" s="53"/>
      <c r="AB322" s="17"/>
      <c r="AC322" s="17"/>
      <c r="AD322" s="17"/>
      <c r="AE322" s="17"/>
      <c r="AF322" s="17"/>
      <c r="AG322" s="17"/>
      <c r="AH322" s="17"/>
      <c r="AI322" s="17"/>
      <c r="AJ322" s="43"/>
      <c r="AK322" s="43"/>
      <c r="AL322" s="17"/>
      <c r="AM322" s="54"/>
    </row>
    <row r="323" spans="1:39" s="51" customFormat="1" x14ac:dyDescent="0.25">
      <c r="A323" s="17"/>
      <c r="B323" s="52"/>
      <c r="C323" s="17"/>
      <c r="D323" s="17"/>
      <c r="E323" s="17"/>
      <c r="G323" s="43"/>
      <c r="H323" s="53"/>
      <c r="I323" s="17"/>
      <c r="J323" s="43"/>
      <c r="K323" s="17"/>
      <c r="L323" s="54"/>
      <c r="M323" s="54"/>
      <c r="N323" s="53"/>
      <c r="O323" s="53"/>
      <c r="P323" s="43"/>
      <c r="Q323" s="43"/>
      <c r="R323" s="17"/>
      <c r="S323" s="42"/>
      <c r="T323" s="17"/>
      <c r="U323" s="53"/>
      <c r="V323" s="17"/>
      <c r="W323" s="17"/>
      <c r="X323" s="17"/>
      <c r="Y323" s="54"/>
      <c r="Z323" s="17"/>
      <c r="AA323" s="53"/>
      <c r="AB323" s="17"/>
      <c r="AC323" s="17"/>
      <c r="AD323" s="17"/>
      <c r="AE323" s="17"/>
      <c r="AF323" s="17"/>
      <c r="AG323" s="17"/>
      <c r="AH323" s="17"/>
      <c r="AI323" s="17"/>
      <c r="AJ323" s="43"/>
      <c r="AK323" s="43"/>
      <c r="AL323" s="17"/>
      <c r="AM323" s="54"/>
    </row>
    <row r="324" spans="1:39" s="51" customFormat="1" x14ac:dyDescent="0.25">
      <c r="A324" s="17"/>
      <c r="B324" s="52"/>
      <c r="C324" s="17"/>
      <c r="D324" s="17"/>
      <c r="E324" s="17"/>
      <c r="G324" s="43"/>
      <c r="H324" s="53"/>
      <c r="I324" s="17"/>
      <c r="J324" s="43"/>
      <c r="K324" s="17"/>
      <c r="L324" s="54"/>
      <c r="M324" s="54"/>
      <c r="N324" s="53"/>
      <c r="O324" s="53"/>
      <c r="P324" s="43"/>
      <c r="Q324" s="43"/>
      <c r="R324" s="17"/>
      <c r="S324" s="42"/>
      <c r="T324" s="17"/>
      <c r="U324" s="53"/>
      <c r="V324" s="17"/>
      <c r="W324" s="17"/>
      <c r="X324" s="17"/>
      <c r="Y324" s="54"/>
      <c r="Z324" s="17"/>
      <c r="AA324" s="53"/>
      <c r="AB324" s="17"/>
      <c r="AC324" s="17"/>
      <c r="AD324" s="17"/>
      <c r="AE324" s="17"/>
      <c r="AF324" s="17"/>
      <c r="AG324" s="17"/>
      <c r="AH324" s="17"/>
      <c r="AI324" s="17"/>
      <c r="AJ324" s="43"/>
      <c r="AK324" s="43"/>
      <c r="AL324" s="17"/>
      <c r="AM324" s="54"/>
    </row>
  </sheetData>
  <autoFilter ref="A2:AN296" xr:uid="{6E921C56-9DB6-4115-BD8C-F98C262196EC}"/>
  <mergeCells count="19">
    <mergeCell ref="AN1:AN2"/>
    <mergeCell ref="T1:T2"/>
    <mergeCell ref="U1:U2"/>
    <mergeCell ref="V1:V2"/>
    <mergeCell ref="W1:W2"/>
    <mergeCell ref="N1:N2"/>
    <mergeCell ref="O1:O2"/>
    <mergeCell ref="P1:P2"/>
    <mergeCell ref="Q1:Q2"/>
    <mergeCell ref="R1:R2"/>
    <mergeCell ref="S1:S2"/>
    <mergeCell ref="L1:L2"/>
    <mergeCell ref="M1:M2"/>
    <mergeCell ref="J1:J2"/>
    <mergeCell ref="K1:K2"/>
    <mergeCell ref="C1:C2"/>
    <mergeCell ref="I1:I2"/>
    <mergeCell ref="A1:A2"/>
    <mergeCell ref="B1:B2"/>
  </mergeCells>
  <hyperlinks>
    <hyperlink ref="E12" r:id="rId1" xr:uid="{26C3F0FF-2B18-4235-B0E5-8C9B45763CB4}"/>
    <hyperlink ref="E21" r:id="rId2" xr:uid="{5B71980C-2D13-457E-A0C0-B4800F6A6AB6}"/>
    <hyperlink ref="E32" r:id="rId3" xr:uid="{AB987253-AFE0-4CDE-8F9A-83A0F7DE6A34}"/>
    <hyperlink ref="E33" r:id="rId4" xr:uid="{6E67D011-8B92-430C-9EB7-08F8EFC786D1}"/>
    <hyperlink ref="E34" r:id="rId5" xr:uid="{164A9831-294B-4203-B08B-DF40898B217F}"/>
    <hyperlink ref="E35" r:id="rId6" xr:uid="{79AEB664-67ED-457C-B20E-C89EBF83BBFF}"/>
    <hyperlink ref="E36" r:id="rId7" xr:uid="{58879C0C-BFB2-4BD5-8A3F-3B8E9E304E89}"/>
    <hyperlink ref="E37" r:id="rId8" xr:uid="{22651BF2-F378-4B47-9487-2E15C6D8B108}"/>
    <hyperlink ref="E38" r:id="rId9" xr:uid="{5A76A887-A96E-4CC3-8D02-41C927FF9372}"/>
    <hyperlink ref="E39" r:id="rId10" xr:uid="{230FB536-4036-4758-B5F2-B0CE285B5334}"/>
    <hyperlink ref="E40" r:id="rId11" xr:uid="{3D8CB903-EBAB-44D0-B598-D80EE919C541}"/>
    <hyperlink ref="E41" r:id="rId12" xr:uid="{F830C637-84F9-442F-96CB-689AE5B6A316}"/>
    <hyperlink ref="E42" r:id="rId13" xr:uid="{011E5BC9-19E8-4CF6-91BB-DB03AEE35B08}"/>
    <hyperlink ref="E43" r:id="rId14" xr:uid="{A7FED964-D7A3-4B95-AECD-F14FC81A1977}"/>
    <hyperlink ref="E44" r:id="rId15" xr:uid="{2831EE3B-45A9-45FE-AB1E-63D4C9D92E5D}"/>
    <hyperlink ref="E45" r:id="rId16" xr:uid="{1AFF6C6D-4CBA-477B-A986-40CEFF5F3851}"/>
    <hyperlink ref="E46" r:id="rId17" xr:uid="{AB4642A7-41BB-47AB-BFB2-06A8C2298081}"/>
    <hyperlink ref="E47" r:id="rId18" xr:uid="{1540AD5A-CBEA-4040-8FBD-A69950A74C79}"/>
    <hyperlink ref="E48" r:id="rId19" xr:uid="{5C12FD40-23C7-42B3-80F8-78EE72DF2DDE}"/>
    <hyperlink ref="E49" r:id="rId20" xr:uid="{0598D54A-EDC2-4108-8D52-44C2E0515554}"/>
    <hyperlink ref="E50" r:id="rId21" xr:uid="{081FC5E4-3F67-46D1-98FE-3A67E5B457C9}"/>
    <hyperlink ref="E51" r:id="rId22" xr:uid="{BBAA7098-6DEC-460D-B27D-DB0107082671}"/>
    <hyperlink ref="E52" r:id="rId23" xr:uid="{603A80E6-5DE6-4571-BC8C-7CCBBC488C0E}"/>
    <hyperlink ref="E53" r:id="rId24" xr:uid="{B6DE0B8A-2F49-4F49-9DC4-D62572BFD3F2}"/>
    <hyperlink ref="E54" r:id="rId25" xr:uid="{81DD5434-FEE7-42FE-97CD-37AAD78EE34A}"/>
    <hyperlink ref="E55" r:id="rId26" xr:uid="{89E0B4B4-8F04-4D43-8983-DE88790D4120}"/>
    <hyperlink ref="E56" r:id="rId27" xr:uid="{47D04D74-409F-4DA4-B6A6-90FF0F9123A3}"/>
    <hyperlink ref="E57" r:id="rId28" xr:uid="{4F9A4030-EB88-4A4F-8688-5F6BAD01B399}"/>
    <hyperlink ref="E58" r:id="rId29" xr:uid="{D7668CCD-2318-4B70-8E1C-6E11A5F5655B}"/>
    <hyperlink ref="E59" r:id="rId30" xr:uid="{6CDDE0E2-3A73-442A-AFB5-986F0096A5C9}"/>
    <hyperlink ref="E60" r:id="rId31" xr:uid="{3C6A7658-4B44-4008-8EA1-EB455E879F84}"/>
    <hyperlink ref="E61" r:id="rId32" xr:uid="{D1985E23-CC9E-4B4C-8C20-25DCF67F4375}"/>
    <hyperlink ref="E62" r:id="rId33" xr:uid="{4193D818-5B73-4B73-9BD3-2F4FC1ED815A}"/>
    <hyperlink ref="E63" r:id="rId34" xr:uid="{CD7AB9AA-B0D8-48F8-BF32-A45042FD9D8C}"/>
    <hyperlink ref="E64" r:id="rId35" xr:uid="{F78214C7-FC12-430A-AF56-F9F5C1B4306B}"/>
    <hyperlink ref="E65" r:id="rId36" xr:uid="{38401544-4FB1-465E-8D68-7D964112C2B9}"/>
    <hyperlink ref="E66" r:id="rId37" xr:uid="{E5A65DE9-BA26-42B7-9BC2-19F0EECE0255}"/>
    <hyperlink ref="E67" r:id="rId38" xr:uid="{E07E0DF0-4A2F-45AD-BC2E-E2A9AED9429D}"/>
    <hyperlink ref="E68" r:id="rId39" xr:uid="{12ED54B7-1B13-4842-A1C0-F351447CF731}"/>
    <hyperlink ref="E69" r:id="rId40" xr:uid="{19097294-83CB-4704-9A3F-F9DB9D542DFB}"/>
    <hyperlink ref="E70" r:id="rId41" xr:uid="{010EAC22-E479-45FC-BE40-6D74F4D5E8C8}"/>
    <hyperlink ref="E71" r:id="rId42" xr:uid="{E182ED88-B853-4937-A2D5-B4D5FBACC12D}"/>
    <hyperlink ref="E72" r:id="rId43" xr:uid="{9FC64BD6-E5BE-461B-9F6B-E3BF76873314}"/>
    <hyperlink ref="E73" r:id="rId44" xr:uid="{719DEB38-2BBC-40D2-B084-7746C759A95A}"/>
    <hyperlink ref="E74" r:id="rId45" xr:uid="{955B6227-A0EB-4A00-8976-63B91D764697}"/>
    <hyperlink ref="E75" r:id="rId46" xr:uid="{A3383FEF-BE46-4047-B1CE-AE7011F3CF58}"/>
    <hyperlink ref="E76" r:id="rId47" xr:uid="{846EACF2-7B57-44DC-B008-50606EE9C5B9}"/>
    <hyperlink ref="E77" r:id="rId48" xr:uid="{BA5AE87B-0A18-47CF-B718-4D05292E913C}"/>
    <hyperlink ref="E78" r:id="rId49" xr:uid="{EAE09C47-4723-455A-AB7C-54D7980274BA}"/>
    <hyperlink ref="E79" r:id="rId50" xr:uid="{49F5952C-070C-4E8E-A5CC-BE63DED41FF5}"/>
    <hyperlink ref="E80" r:id="rId51" xr:uid="{B2D1CECB-926D-4B62-8E1D-1280CCA5FC85}"/>
    <hyperlink ref="E81" r:id="rId52" xr:uid="{693B63CF-D0C0-45BD-9E5E-6AF7C2343BB4}"/>
    <hyperlink ref="E82" r:id="rId53" xr:uid="{647D38C0-D5B7-404A-872A-0CBFE665C254}"/>
    <hyperlink ref="E84" r:id="rId54" xr:uid="{0F6EE267-C4DE-40F7-808B-5863FA821CDC}"/>
    <hyperlink ref="E86" r:id="rId55" xr:uid="{7196B5ED-7C61-4ADD-A4D4-E4214E0721E0}"/>
    <hyperlink ref="E87" r:id="rId56" xr:uid="{2C1E900F-8B19-4D83-A156-67529EFB4134}"/>
    <hyperlink ref="E85" r:id="rId57" xr:uid="{37F2BE26-3879-4FD4-A469-E10953F6A7C1}"/>
    <hyperlink ref="E88" r:id="rId58" xr:uid="{51E22A35-B9DA-4CBB-99A7-C551EF6E9BCE}"/>
    <hyperlink ref="E89" r:id="rId59" xr:uid="{92522CC7-2236-4C29-8ED8-8C9603251A5F}"/>
    <hyperlink ref="E90" r:id="rId60" xr:uid="{3720036B-DF20-44A0-B8FC-7A49E9E987AE}"/>
    <hyperlink ref="E92" r:id="rId61" xr:uid="{5A5D9B0A-5FAC-4598-B2B3-1492F31FDCB3}"/>
    <hyperlink ref="E91" r:id="rId62" xr:uid="{7826A292-4574-499F-B74A-D7FE6A81C3BA}"/>
    <hyperlink ref="E93" r:id="rId63" xr:uid="{EBF1D64B-3E00-4B78-9CA7-11C106EFED8D}"/>
    <hyperlink ref="E94" r:id="rId64" xr:uid="{D1F86364-6921-488D-858E-B0B872760713}"/>
    <hyperlink ref="E95" r:id="rId65" xr:uid="{0DD33929-2826-49B1-B2C6-B4F8E2524F67}"/>
    <hyperlink ref="E96" r:id="rId66" xr:uid="{66156BCA-647B-4909-9E19-FDEE2EEF28F0}"/>
    <hyperlink ref="E97" r:id="rId67" xr:uid="{C21DF500-2D31-490B-B79F-AC002CC505C8}"/>
    <hyperlink ref="E98" r:id="rId68" xr:uid="{4F5BBB17-4974-4397-B7C1-2494B36F2EB9}"/>
    <hyperlink ref="E99" r:id="rId69" xr:uid="{2A2A53B3-CCBA-4FBB-947E-6E9C3B217B36}"/>
    <hyperlink ref="E100" r:id="rId70" xr:uid="{0A8D5F3E-EC9F-4319-9426-41722FF851D6}"/>
    <hyperlink ref="E101" r:id="rId71" xr:uid="{CD202793-D1E1-4318-BD8E-3EE47B853C8F}"/>
    <hyperlink ref="E102" r:id="rId72" xr:uid="{12597908-745A-4F84-A970-3B15B9C97C31}"/>
    <hyperlink ref="E103" r:id="rId73" xr:uid="{4E02374D-9925-4C1B-A486-F7B6E40E6172}"/>
    <hyperlink ref="E5" r:id="rId74" xr:uid="{8D13F6F9-70CE-4E57-BE74-0393B400A4E8}"/>
    <hyperlink ref="E4" r:id="rId75" xr:uid="{CE29F51B-5A73-413D-9D4D-0BEE61D9FA40}"/>
    <hyperlink ref="E27" r:id="rId76" xr:uid="{29D6A2E9-A142-472C-8E5C-605962E7AADC}"/>
    <hyperlink ref="E104" r:id="rId77" xr:uid="{6EB44E1E-3F74-4E09-A531-47473B0F7829}"/>
    <hyperlink ref="E105" r:id="rId78" xr:uid="{97FCDA56-D1C9-41EF-A6E0-E0D56F5364D7}"/>
    <hyperlink ref="E106" r:id="rId79" xr:uid="{6ED5B6B1-AE23-43EB-8A63-485A453CB972}"/>
    <hyperlink ref="E107" r:id="rId80" xr:uid="{411A9BD8-07B9-4723-AE60-A586ED20945A}"/>
    <hyperlink ref="E6" r:id="rId81" xr:uid="{E037061E-D2A8-463F-B407-D8E97DC943E8}"/>
    <hyperlink ref="E108" r:id="rId82" xr:uid="{85CC1F26-2761-48AE-8D2B-F59B52A9903B}"/>
    <hyperlink ref="E109" r:id="rId83" xr:uid="{9DDD6728-1203-4BF9-8513-DF0BD1838B20}"/>
    <hyperlink ref="E110" r:id="rId84" xr:uid="{7D2FBBDE-A693-48AD-8D3A-E9861C76AEEC}"/>
    <hyperlink ref="E111" r:id="rId85" xr:uid="{EFD6B468-12DF-4D59-A3C6-500DF9BE259A}"/>
    <hyperlink ref="E112" r:id="rId86" xr:uid="{A7E48D5C-FF2C-4F26-9BBA-383ADF737055}"/>
    <hyperlink ref="E113" r:id="rId87" xr:uid="{0592ED34-4114-4F7C-973D-E91344D4DD69}"/>
    <hyperlink ref="E114" r:id="rId88" xr:uid="{E1829B16-E23D-4E4D-83C9-A87065F58E6D}"/>
    <hyperlink ref="E115" r:id="rId89" xr:uid="{9B533588-46F8-4C51-8478-4999356E1E8E}"/>
    <hyperlink ref="E116" r:id="rId90" xr:uid="{90BBD6CC-3FA5-49F1-9931-830C1CA75250}"/>
    <hyperlink ref="E117" r:id="rId91" xr:uid="{8DF45CF5-D4E9-48D1-B52F-C02821498753}"/>
    <hyperlink ref="E118" r:id="rId92" xr:uid="{F1CE0D45-3799-4A12-B0DD-8F9B36E6FBC8}"/>
    <hyperlink ref="E119" r:id="rId93" xr:uid="{51C5E25F-F333-4A5D-BFF4-DE3A2B85C815}"/>
    <hyperlink ref="E120" r:id="rId94" xr:uid="{4A2B61D4-5B4E-4222-BB77-7D8321B9134B}"/>
    <hyperlink ref="E121" r:id="rId95" xr:uid="{54F07032-D36A-4726-B1C6-0AADEFE6678F}"/>
    <hyperlink ref="E122" r:id="rId96" xr:uid="{99760FFC-7D4A-46D8-8C12-6EB6628117D3}"/>
    <hyperlink ref="E123" r:id="rId97" xr:uid="{4FF35919-EE0A-4CC6-9C85-B4B6F737AAB9}"/>
    <hyperlink ref="E124" r:id="rId98" xr:uid="{7B6D6B83-82A2-4CE4-ACD2-A1D3F3DF175B}"/>
    <hyperlink ref="E125" r:id="rId99" xr:uid="{B6C130CF-4516-4114-94AD-FCA9663F3E07}"/>
    <hyperlink ref="E126" r:id="rId100" xr:uid="{914F052B-CF9C-437E-BB18-EC7F86EE0148}"/>
    <hyperlink ref="E127" r:id="rId101" xr:uid="{FDD6FBD3-9073-462D-9658-823A0D0C35F7}"/>
    <hyperlink ref="E128" r:id="rId102" xr:uid="{4B903A01-816A-481F-B499-2C5B0FE43230}"/>
    <hyperlink ref="E131" r:id="rId103" xr:uid="{5ACD3CD1-9779-4CA1-ABAD-D6881DDE95E4}"/>
    <hyperlink ref="E130" r:id="rId104" xr:uid="{63A58784-C07C-4880-AA40-A67BAADE4BBF}"/>
    <hyperlink ref="E129" r:id="rId105" xr:uid="{B0EA3086-AD5E-4D63-9C2B-97AD701B1911}"/>
    <hyperlink ref="E132" r:id="rId106" xr:uid="{CE11361B-1158-4BF1-9AB9-BD4E5678DA86}"/>
    <hyperlink ref="E133" r:id="rId107" xr:uid="{E539F472-1A3B-4564-97E5-076535AB6EED}"/>
    <hyperlink ref="E134" r:id="rId108" xr:uid="{1C8770DB-C4E9-4A73-86FA-52FA30FB8B2F}"/>
    <hyperlink ref="E135" r:id="rId109" xr:uid="{CDF77E75-5EEB-4222-B734-2488D66390C3}"/>
    <hyperlink ref="E136" r:id="rId110" xr:uid="{6EC87AB0-383E-451A-87A5-BF9D0346D869}"/>
    <hyperlink ref="E155" r:id="rId111" xr:uid="{A90FA42B-3533-492A-8599-3D75223D2D0C}"/>
    <hyperlink ref="E3" r:id="rId112" xr:uid="{6E4C9F6F-965B-480F-8A89-0DA8CE4F3BAE}"/>
    <hyperlink ref="E137" r:id="rId113" xr:uid="{57527955-EEEB-4478-8BA4-B286DF0710E9}"/>
    <hyperlink ref="E138" r:id="rId114" xr:uid="{3FF82429-5C56-415B-B576-F32196EC6E60}"/>
    <hyperlink ref="E139" r:id="rId115" xr:uid="{2667F7DF-6131-44A7-98C6-875893F806FD}"/>
    <hyperlink ref="E140" r:id="rId116" xr:uid="{C0E51E38-AF02-4EC6-BED4-33AA0796CA5C}"/>
    <hyperlink ref="E141" r:id="rId117" xr:uid="{357B01F7-8655-4995-851B-2973CFF51404}"/>
    <hyperlink ref="E142" r:id="rId118" xr:uid="{E2304ABF-0C5A-4B34-A1E2-4E92CC908706}"/>
    <hyperlink ref="E143" r:id="rId119" xr:uid="{2F1D6D88-B218-4384-960C-5799EBC2647C}"/>
    <hyperlink ref="E144" r:id="rId120" xr:uid="{FD0C4029-2550-407F-98BF-91A14A56D7B9}"/>
    <hyperlink ref="E145" r:id="rId121" xr:uid="{D471EEC0-1EC4-44B1-BA71-49A38944B533}"/>
    <hyperlink ref="E146" r:id="rId122" xr:uid="{D80E0B96-8D74-46E8-9FF2-137A6274A544}"/>
    <hyperlink ref="E147" r:id="rId123" xr:uid="{5D289027-612D-41AB-888C-CA3A0E63513E}"/>
    <hyperlink ref="E148" r:id="rId124" xr:uid="{5D5B8EBF-ACBD-47FB-92EA-518DC975534E}"/>
    <hyperlink ref="E149" r:id="rId125" xr:uid="{1473717C-3C79-4603-B704-E9C43A59F5FB}"/>
    <hyperlink ref="E150" r:id="rId126" xr:uid="{81A029B4-880F-49E9-9240-873968711092}"/>
    <hyperlink ref="E151" r:id="rId127" xr:uid="{559EB2FC-5892-4EFB-B390-655F289AD3F7}"/>
    <hyperlink ref="E152" r:id="rId128" xr:uid="{73AD858B-2769-4E41-93B4-A9C43355044E}"/>
    <hyperlink ref="E153" r:id="rId129" xr:uid="{3CF4658F-6A25-43D0-A636-1866C329576C}"/>
    <hyperlink ref="E154" r:id="rId130" xr:uid="{CC93D50F-DFB4-45D5-B848-90C1C964FCBC}"/>
    <hyperlink ref="E156" r:id="rId131" xr:uid="{A402CDFB-3360-4A8C-B333-393092E7C4F1}"/>
    <hyperlink ref="E157" r:id="rId132" xr:uid="{058986D0-C2C0-4257-A3B4-3D9B66999CA6}"/>
    <hyperlink ref="E158" r:id="rId133" xr:uid="{932D53D7-555D-4720-B113-B2FE2AFCE3EA}"/>
    <hyperlink ref="E159" r:id="rId134" xr:uid="{AACBE2B4-E0B0-40C8-853F-5257B5B654DB}"/>
    <hyperlink ref="E160" r:id="rId135" xr:uid="{19BEFFE1-34C7-4783-9A36-301C7A3729F7}"/>
    <hyperlink ref="E161" r:id="rId136" xr:uid="{1043D1CF-B424-4DB7-B8F3-99265B4F5925}"/>
    <hyperlink ref="E162" r:id="rId137" xr:uid="{5CAE29CB-F650-4ADB-B80F-061BE8697713}"/>
    <hyperlink ref="E163" r:id="rId138" xr:uid="{F4FF25BB-CF05-4A87-820E-EF6855448C47}"/>
    <hyperlink ref="E164" r:id="rId139" xr:uid="{57C77542-2280-47B4-859F-691766650677}"/>
    <hyperlink ref="E165" r:id="rId140" xr:uid="{0B342B0E-5BFD-4317-B96A-A0262E70E828}"/>
    <hyperlink ref="E166" r:id="rId141" xr:uid="{1AA09EB8-2655-4EB8-A3E3-FD1915B870F7}"/>
    <hyperlink ref="E167" r:id="rId142" xr:uid="{56E98D43-15E4-46CF-B107-14D0F4D98297}"/>
    <hyperlink ref="E168" r:id="rId143" xr:uid="{DAC47E02-303C-4C9C-97D3-B4ED336B4C93}"/>
    <hyperlink ref="E169" r:id="rId144" xr:uid="{7BB980F0-D621-4F66-AE45-D0C0CE182335}"/>
    <hyperlink ref="E170" r:id="rId145" xr:uid="{D0663800-C298-41B1-A914-0AA40E339D47}"/>
    <hyperlink ref="E171" r:id="rId146" xr:uid="{FE8E4F43-5039-42CA-8386-0C626F90B9F3}"/>
    <hyperlink ref="E172" r:id="rId147" xr:uid="{79188A3B-1A24-4058-8B65-B6F705049D34}"/>
    <hyperlink ref="E173" r:id="rId148" xr:uid="{386B185B-679D-4289-BD46-A60579799537}"/>
    <hyperlink ref="E174" r:id="rId149" xr:uid="{640AA53F-CCBA-464E-B00B-2D274E6BC190}"/>
    <hyperlink ref="E175" r:id="rId150" xr:uid="{68F125C9-2447-4E24-88A2-A3578B19D486}"/>
    <hyperlink ref="E176" r:id="rId151" xr:uid="{3D299D74-A0A0-4361-BEED-D5601D741021}"/>
    <hyperlink ref="E177" r:id="rId152" xr:uid="{A470CBD1-9AF9-46C8-A3A0-A5EEECFEE1CF}"/>
    <hyperlink ref="E178" r:id="rId153" xr:uid="{D3152506-8298-4DDF-884E-5A0AA52084D3}"/>
    <hyperlink ref="E179" r:id="rId154" xr:uid="{99E198CB-EF2B-4CCE-BAF7-D65533178498}"/>
    <hyperlink ref="E180" r:id="rId155" xr:uid="{F4687651-813C-4B39-900E-3DAF6747D13B}"/>
    <hyperlink ref="E181" r:id="rId156" xr:uid="{0B8DC0A0-89D3-4367-B9CB-F09A83C7EAF1}"/>
    <hyperlink ref="E182" r:id="rId157" xr:uid="{A7197B09-5C5A-43AF-9C8A-0BA3932EDB02}"/>
    <hyperlink ref="E183" r:id="rId158" xr:uid="{1B86A020-FB8E-4021-9DCF-0026032F45B1}"/>
    <hyperlink ref="E184" r:id="rId159" xr:uid="{F675887A-EF9D-4BB0-9B61-0B6FE5A39E38}"/>
    <hyperlink ref="E185" r:id="rId160" xr:uid="{ACADA8E4-75A4-4ED0-9452-12206BDEE0D4}"/>
    <hyperlink ref="E186" r:id="rId161" xr:uid="{E5CF920B-736A-4E38-B420-918106AF15CE}"/>
    <hyperlink ref="E187" r:id="rId162" xr:uid="{45E0D706-5B94-4A2B-AC46-6D3F6037F2B0}"/>
    <hyperlink ref="E188" r:id="rId163" xr:uid="{53791356-6A20-4573-BE1B-CD7450E07BF8}"/>
    <hyperlink ref="E189" r:id="rId164" xr:uid="{33FBC7C9-ABBC-4184-9D98-612E2CC99B30}"/>
    <hyperlink ref="E190" r:id="rId165" xr:uid="{2B5DFD58-6916-48F0-B0F9-30792B4B9174}"/>
    <hyperlink ref="E191" r:id="rId166" xr:uid="{37EA6647-A8AA-4C44-985D-02F127A76AE4}"/>
    <hyperlink ref="E192" r:id="rId167" xr:uid="{890B0031-A573-4B24-9BDF-3D0BDB2127C3}"/>
    <hyperlink ref="E193" r:id="rId168" xr:uid="{D9809F3C-B8FD-4CD7-B510-EDEF45E98600}"/>
    <hyperlink ref="E194" r:id="rId169" xr:uid="{5EAE937B-3E06-4AFD-B49C-2DE4B1922692}"/>
    <hyperlink ref="E195" r:id="rId170" xr:uid="{648F4C21-4E19-46F9-8B2D-F00901718EA0}"/>
    <hyperlink ref="E196" r:id="rId171" xr:uid="{F6E07C5E-2DB5-414C-842E-6F5D89D2E9A6}"/>
    <hyperlink ref="E197" r:id="rId172" xr:uid="{917AAA39-51E5-404A-912D-8221146771ED}"/>
    <hyperlink ref="E198" r:id="rId173" xr:uid="{5FCD7B5D-7228-4459-9790-5E106A92B249}"/>
    <hyperlink ref="E199" r:id="rId174" xr:uid="{5D201F9A-3773-4B7F-B72E-C5D5F4E8ED74}"/>
    <hyperlink ref="E200" r:id="rId175" xr:uid="{83E1C1A7-1171-4CDE-85F1-CF84DC672084}"/>
    <hyperlink ref="E201" r:id="rId176" xr:uid="{0C5D3ECA-146A-48EF-AB7A-1A0E0EE144F2}"/>
    <hyperlink ref="E202" r:id="rId177" xr:uid="{E03AD8FA-C607-4BB9-BF32-3595EB568774}"/>
    <hyperlink ref="E203" r:id="rId178" xr:uid="{68011D5F-06B7-41EA-B54A-F4A7C52CA5F0}"/>
    <hyperlink ref="E204" r:id="rId179" xr:uid="{9FB3E347-DA93-49D8-B95E-0BA06B02F1B1}"/>
    <hyperlink ref="E205" r:id="rId180" xr:uid="{71650D1E-2CC9-4F1B-954A-2B809DD31071}"/>
    <hyperlink ref="E206" r:id="rId181" xr:uid="{32597A4A-3D25-4965-89A7-F1394D4F78C2}"/>
    <hyperlink ref="E207" r:id="rId182" xr:uid="{D2EDBDBD-8D6D-4F8F-A348-76C6896FA332}"/>
    <hyperlink ref="E208" r:id="rId183" xr:uid="{C8DC602F-2756-44DA-A8D7-E654004F497C}"/>
    <hyperlink ref="E209" r:id="rId184" xr:uid="{F9DA860F-197E-4178-8FF3-77E4F9D88C8C}"/>
    <hyperlink ref="E210" r:id="rId185" xr:uid="{2A55B27C-E9A8-4E86-95DD-1664923BD06B}"/>
    <hyperlink ref="E211" r:id="rId186" xr:uid="{EF392170-9E02-49B1-AF91-5A237DC46F0E}"/>
    <hyperlink ref="E212" r:id="rId187" xr:uid="{A68B066A-FBBB-44E0-A9A8-DD62AD6465F9}"/>
    <hyperlink ref="E213" r:id="rId188" xr:uid="{177AD223-6081-4B2E-870C-561BF0CBEE7F}"/>
    <hyperlink ref="E214" r:id="rId189" xr:uid="{0F3FAB96-340B-4B80-AF4D-BEF5A07AA565}"/>
    <hyperlink ref="E215" r:id="rId190" xr:uid="{13F00D0F-CD8F-4CE1-A6C1-6D1934801C66}"/>
    <hyperlink ref="E216" r:id="rId191" xr:uid="{3705023A-EE50-438D-BE48-08BA3843C771}"/>
    <hyperlink ref="E217" r:id="rId192" xr:uid="{DF815F05-0740-4382-9A54-00E5BCFC1CF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58558-C1BA-41A7-AF33-ADC2C40E0C06}">
  <dimension ref="A1:AN131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ColWidth="9.140625" defaultRowHeight="15.75" x14ac:dyDescent="0.25"/>
  <cols>
    <col min="1" max="1" width="26.5703125" style="17" customWidth="1"/>
    <col min="2" max="2" width="15.140625" style="52" customWidth="1"/>
    <col min="3" max="3" width="16" style="17" customWidth="1"/>
    <col min="4" max="4" width="24.7109375" style="17" customWidth="1"/>
    <col min="5" max="5" width="25.7109375" style="17" customWidth="1"/>
    <col min="6" max="6" width="15.140625" style="51" customWidth="1"/>
    <col min="7" max="7" width="33.42578125" style="43" customWidth="1"/>
    <col min="8" max="8" width="19.140625" style="53" customWidth="1"/>
    <col min="9" max="9" width="32.85546875" style="17" customWidth="1"/>
    <col min="10" max="10" width="22.140625" style="43" customWidth="1"/>
    <col min="11" max="11" width="21.42578125" style="17" customWidth="1"/>
    <col min="12" max="12" width="23.5703125" style="17" customWidth="1"/>
    <col min="13" max="13" width="19.85546875" style="17" customWidth="1"/>
    <col min="14" max="14" width="16.28515625" style="53" customWidth="1"/>
    <col min="15" max="15" width="30.42578125" style="53" customWidth="1"/>
    <col min="16" max="16" width="19" style="43" customWidth="1"/>
    <col min="17" max="17" width="16.28515625" style="43" customWidth="1"/>
    <col min="18" max="18" width="11" style="17" customWidth="1"/>
    <col min="19" max="19" width="14.7109375" style="42" customWidth="1"/>
    <col min="20" max="20" width="12.5703125" style="17" customWidth="1"/>
    <col min="21" max="21" width="13.85546875" style="53" customWidth="1"/>
    <col min="22" max="22" width="15" style="17" customWidth="1"/>
    <col min="23" max="23" width="14.5703125" style="17" customWidth="1"/>
    <col min="24" max="24" width="20.140625" style="17" customWidth="1"/>
    <col min="25" max="25" width="17.5703125" style="54" customWidth="1"/>
    <col min="26" max="26" width="15.5703125" style="17" customWidth="1"/>
    <col min="27" max="27" width="15.5703125" style="53" customWidth="1"/>
    <col min="28" max="28" width="17.42578125" style="17" customWidth="1"/>
    <col min="29" max="31" width="17" style="17" customWidth="1"/>
    <col min="32" max="32" width="20.85546875" style="17" customWidth="1"/>
    <col min="33" max="33" width="16.42578125" style="17" customWidth="1"/>
    <col min="34" max="34" width="13.7109375" style="17" customWidth="1"/>
    <col min="35" max="35" width="14" style="17" customWidth="1"/>
    <col min="36" max="36" width="13.5703125" style="43" customWidth="1"/>
    <col min="37" max="37" width="14.85546875" style="43" customWidth="1"/>
    <col min="38" max="38" width="15.42578125" style="17" customWidth="1"/>
    <col min="39" max="39" width="14.85546875" style="54" customWidth="1"/>
    <col min="40" max="40" width="17.140625" style="17" customWidth="1"/>
    <col min="41" max="16384" width="9.140625" style="17"/>
  </cols>
  <sheetData>
    <row r="1" spans="1:40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7" t="s">
        <v>10</v>
      </c>
      <c r="L1" s="8" t="s">
        <v>11</v>
      </c>
      <c r="M1" s="7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7" t="s">
        <v>17</v>
      </c>
      <c r="S1" s="7" t="s">
        <v>18</v>
      </c>
      <c r="T1" s="8" t="s">
        <v>19</v>
      </c>
      <c r="U1" s="10" t="s">
        <v>20</v>
      </c>
      <c r="V1" s="8" t="s">
        <v>21</v>
      </c>
      <c r="W1" s="2" t="s">
        <v>22</v>
      </c>
      <c r="X1" s="11" t="s">
        <v>23</v>
      </c>
      <c r="Y1" s="12"/>
      <c r="Z1" s="12"/>
      <c r="AA1" s="12"/>
      <c r="AB1" s="12"/>
      <c r="AC1" s="12"/>
      <c r="AD1" s="12"/>
      <c r="AE1" s="12"/>
      <c r="AF1" s="12"/>
      <c r="AG1" s="13"/>
      <c r="AH1" s="14" t="s">
        <v>24</v>
      </c>
      <c r="AI1" s="15"/>
      <c r="AJ1" s="16"/>
      <c r="AK1" s="14" t="s">
        <v>25</v>
      </c>
      <c r="AL1" s="15"/>
      <c r="AM1" s="16"/>
      <c r="AN1" s="9" t="s">
        <v>26</v>
      </c>
    </row>
    <row r="2" spans="1:40" ht="45" customHeight="1" x14ac:dyDescent="0.25">
      <c r="A2" s="18"/>
      <c r="B2" s="19"/>
      <c r="C2" s="22"/>
      <c r="D2" s="23"/>
      <c r="E2" s="21"/>
      <c r="F2" s="20"/>
      <c r="G2" s="21"/>
      <c r="H2" s="21"/>
      <c r="I2" s="24"/>
      <c r="J2" s="25"/>
      <c r="K2" s="24"/>
      <c r="L2" s="24"/>
      <c r="M2" s="24"/>
      <c r="N2" s="26"/>
      <c r="O2" s="26"/>
      <c r="P2" s="26"/>
      <c r="Q2" s="26"/>
      <c r="R2" s="24"/>
      <c r="S2" s="24"/>
      <c r="T2" s="25"/>
      <c r="U2" s="27"/>
      <c r="V2" s="25"/>
      <c r="W2" s="19"/>
      <c r="X2" s="28" t="s">
        <v>27</v>
      </c>
      <c r="Y2" s="28" t="s">
        <v>28</v>
      </c>
      <c r="Z2" s="28" t="s">
        <v>29</v>
      </c>
      <c r="AA2" s="28" t="s">
        <v>30</v>
      </c>
      <c r="AB2" s="28" t="s">
        <v>31</v>
      </c>
      <c r="AC2" s="28" t="s">
        <v>32</v>
      </c>
      <c r="AD2" s="28" t="s">
        <v>33</v>
      </c>
      <c r="AE2" s="28" t="s">
        <v>34</v>
      </c>
      <c r="AF2" s="28" t="s">
        <v>35</v>
      </c>
      <c r="AG2" s="28" t="s">
        <v>36</v>
      </c>
      <c r="AH2" s="29" t="s">
        <v>28</v>
      </c>
      <c r="AI2" s="29" t="s">
        <v>29</v>
      </c>
      <c r="AJ2" s="29" t="s">
        <v>30</v>
      </c>
      <c r="AK2" s="29" t="s">
        <v>28</v>
      </c>
      <c r="AL2" s="29" t="s">
        <v>29</v>
      </c>
      <c r="AM2" s="29" t="s">
        <v>30</v>
      </c>
      <c r="AN2" s="26"/>
    </row>
    <row r="3" spans="1:40" ht="58.15" customHeight="1" x14ac:dyDescent="0.25">
      <c r="A3" s="31" t="s">
        <v>37</v>
      </c>
      <c r="B3" s="32" t="s">
        <v>38</v>
      </c>
      <c r="C3" s="30">
        <v>1416</v>
      </c>
      <c r="D3" s="33" t="s">
        <v>39</v>
      </c>
      <c r="E3" s="34" t="s">
        <v>40</v>
      </c>
      <c r="F3" s="32">
        <v>45273</v>
      </c>
      <c r="G3" s="30" t="s">
        <v>41</v>
      </c>
      <c r="H3" s="35" t="s">
        <v>42</v>
      </c>
      <c r="I3" s="35" t="s">
        <v>43</v>
      </c>
      <c r="J3" s="36">
        <v>20509500</v>
      </c>
      <c r="K3" s="36">
        <v>20509500</v>
      </c>
      <c r="L3" s="28">
        <v>20509500</v>
      </c>
      <c r="M3" s="28">
        <v>20509500</v>
      </c>
      <c r="N3" s="35" t="s">
        <v>44</v>
      </c>
      <c r="O3" s="35" t="s">
        <v>45</v>
      </c>
      <c r="P3" s="35" t="s">
        <v>46</v>
      </c>
      <c r="Q3" s="35" t="s">
        <v>47</v>
      </c>
      <c r="R3" s="38">
        <v>0</v>
      </c>
      <c r="S3" s="30">
        <v>100</v>
      </c>
      <c r="T3" s="30" t="s">
        <v>48</v>
      </c>
      <c r="U3" s="39">
        <v>500</v>
      </c>
      <c r="V3" s="28">
        <v>7.26</v>
      </c>
      <c r="W3" s="36">
        <v>3630</v>
      </c>
      <c r="X3" s="36">
        <v>2825000</v>
      </c>
      <c r="Y3" s="36">
        <v>2825000</v>
      </c>
      <c r="Z3" s="36">
        <v>0</v>
      </c>
      <c r="AA3" s="36">
        <v>0</v>
      </c>
      <c r="AB3" s="36"/>
      <c r="AC3" s="36">
        <v>0</v>
      </c>
      <c r="AD3" s="36"/>
      <c r="AE3" s="36"/>
      <c r="AF3" s="36">
        <v>5650</v>
      </c>
      <c r="AG3" s="36">
        <v>5650</v>
      </c>
      <c r="AH3" s="32">
        <v>45301</v>
      </c>
      <c r="AI3" s="32"/>
      <c r="AJ3" s="32"/>
      <c r="AK3" s="32">
        <v>45332</v>
      </c>
      <c r="AL3" s="32"/>
      <c r="AM3" s="40"/>
      <c r="AN3" s="35" t="s">
        <v>49</v>
      </c>
    </row>
    <row r="4" spans="1:40" ht="78.75" customHeight="1" x14ac:dyDescent="0.25">
      <c r="A4" s="33" t="s">
        <v>50</v>
      </c>
      <c r="B4" s="32">
        <v>44580</v>
      </c>
      <c r="C4" s="30">
        <v>1416</v>
      </c>
      <c r="D4" s="33" t="s">
        <v>51</v>
      </c>
      <c r="E4" s="34" t="s">
        <v>52</v>
      </c>
      <c r="F4" s="32">
        <v>44617</v>
      </c>
      <c r="G4" s="30" t="s">
        <v>53</v>
      </c>
      <c r="H4" s="35" t="s">
        <v>54</v>
      </c>
      <c r="I4" s="35" t="s">
        <v>55</v>
      </c>
      <c r="J4" s="36">
        <v>765023068.5</v>
      </c>
      <c r="K4" s="36">
        <v>255007689.5</v>
      </c>
      <c r="L4" s="28">
        <v>299978362.74000001</v>
      </c>
      <c r="M4" s="28">
        <v>809993741.74000001</v>
      </c>
      <c r="N4" s="35" t="s">
        <v>56</v>
      </c>
      <c r="O4" s="35" t="s">
        <v>57</v>
      </c>
      <c r="P4" s="35" t="s">
        <v>58</v>
      </c>
      <c r="Q4" s="35" t="s">
        <v>59</v>
      </c>
      <c r="R4" s="30">
        <v>0</v>
      </c>
      <c r="S4" s="30">
        <v>100</v>
      </c>
      <c r="T4" s="30" t="s">
        <v>60</v>
      </c>
      <c r="U4" s="39"/>
      <c r="V4" s="28">
        <v>295.37</v>
      </c>
      <c r="W4" s="36">
        <v>0</v>
      </c>
      <c r="X4" s="36">
        <v>2742302</v>
      </c>
      <c r="Y4" s="36">
        <v>863350</v>
      </c>
      <c r="Z4" s="36">
        <v>863350</v>
      </c>
      <c r="AA4" s="36">
        <v>1015602</v>
      </c>
      <c r="AB4" s="36"/>
      <c r="AC4" s="36">
        <v>12582762</v>
      </c>
      <c r="AD4" s="36"/>
      <c r="AE4" s="36"/>
      <c r="AF4" s="37" t="e">
        <v>#DIV/0!</v>
      </c>
      <c r="AG4" s="41" t="e">
        <v>#DIV/0!</v>
      </c>
      <c r="AH4" s="32">
        <v>44682</v>
      </c>
      <c r="AI4" s="32">
        <v>45047</v>
      </c>
      <c r="AJ4" s="32">
        <v>45413</v>
      </c>
      <c r="AK4" s="32">
        <v>44696</v>
      </c>
      <c r="AL4" s="32">
        <v>45061</v>
      </c>
      <c r="AM4" s="40">
        <v>45427</v>
      </c>
      <c r="AN4" s="35" t="s">
        <v>61</v>
      </c>
    </row>
    <row r="5" spans="1:40" ht="78.75" customHeight="1" x14ac:dyDescent="0.25">
      <c r="A5" s="33" t="s">
        <v>62</v>
      </c>
      <c r="B5" s="32">
        <v>44580</v>
      </c>
      <c r="C5" s="30">
        <v>1416</v>
      </c>
      <c r="D5" s="33" t="s">
        <v>63</v>
      </c>
      <c r="E5" s="34" t="s">
        <v>64</v>
      </c>
      <c r="F5" s="32">
        <v>44617</v>
      </c>
      <c r="G5" s="30" t="s">
        <v>65</v>
      </c>
      <c r="H5" s="35" t="s">
        <v>54</v>
      </c>
      <c r="I5" s="35" t="s">
        <v>66</v>
      </c>
      <c r="J5" s="36">
        <v>659336242.5</v>
      </c>
      <c r="K5" s="36">
        <v>219778747.5</v>
      </c>
      <c r="L5" s="28">
        <v>242161441.94999999</v>
      </c>
      <c r="M5" s="28">
        <v>681718936.95000005</v>
      </c>
      <c r="N5" s="35" t="s">
        <v>56</v>
      </c>
      <c r="O5" s="35" t="s">
        <v>57</v>
      </c>
      <c r="P5" s="35" t="s">
        <v>58</v>
      </c>
      <c r="Q5" s="35" t="s">
        <v>59</v>
      </c>
      <c r="R5" s="30">
        <v>0</v>
      </c>
      <c r="S5" s="30">
        <v>100</v>
      </c>
      <c r="T5" s="30" t="s">
        <v>60</v>
      </c>
      <c r="U5" s="39">
        <v>50</v>
      </c>
      <c r="V5" s="28">
        <v>27.55</v>
      </c>
      <c r="W5" s="36">
        <v>1377.5</v>
      </c>
      <c r="X5" s="36">
        <v>24744789</v>
      </c>
      <c r="Y5" s="36">
        <v>7977450</v>
      </c>
      <c r="Z5" s="36">
        <v>7977450</v>
      </c>
      <c r="AA5" s="36">
        <v>8789889</v>
      </c>
      <c r="AB5" s="36"/>
      <c r="AC5" s="36">
        <v>9270575</v>
      </c>
      <c r="AD5" s="36"/>
      <c r="AE5" s="36"/>
      <c r="AF5" s="37">
        <v>494895.78</v>
      </c>
      <c r="AG5" s="41">
        <v>494896</v>
      </c>
      <c r="AH5" s="32">
        <v>44682</v>
      </c>
      <c r="AI5" s="32">
        <v>45047</v>
      </c>
      <c r="AJ5" s="32">
        <v>45413</v>
      </c>
      <c r="AK5" s="32">
        <v>44696</v>
      </c>
      <c r="AL5" s="32">
        <v>45061</v>
      </c>
      <c r="AM5" s="40">
        <v>45427</v>
      </c>
      <c r="AN5" s="35" t="s">
        <v>61</v>
      </c>
    </row>
    <row r="6" spans="1:40" ht="78.75" customHeight="1" x14ac:dyDescent="0.25">
      <c r="A6" s="33" t="s">
        <v>67</v>
      </c>
      <c r="B6" s="32">
        <v>44580</v>
      </c>
      <c r="C6" s="30">
        <v>1416</v>
      </c>
      <c r="D6" s="33" t="s">
        <v>68</v>
      </c>
      <c r="E6" s="34" t="s">
        <v>69</v>
      </c>
      <c r="F6" s="32">
        <v>44616</v>
      </c>
      <c r="G6" s="33" t="s">
        <v>70</v>
      </c>
      <c r="H6" s="35" t="s">
        <v>54</v>
      </c>
      <c r="I6" s="35" t="s">
        <v>71</v>
      </c>
      <c r="J6" s="36">
        <v>2656156119</v>
      </c>
      <c r="K6" s="36">
        <v>1141790304.71</v>
      </c>
      <c r="L6" s="28">
        <v>1141790304.71</v>
      </c>
      <c r="M6" s="28">
        <v>2912561050.71</v>
      </c>
      <c r="N6" s="35" t="s">
        <v>56</v>
      </c>
      <c r="O6" s="35" t="s">
        <v>57</v>
      </c>
      <c r="P6" s="35" t="s">
        <v>58</v>
      </c>
      <c r="Q6" s="35" t="s">
        <v>59</v>
      </c>
      <c r="R6" s="30">
        <v>0</v>
      </c>
      <c r="S6" s="30">
        <v>100</v>
      </c>
      <c r="T6" s="30" t="s">
        <v>60</v>
      </c>
      <c r="U6" s="42"/>
      <c r="V6" s="28">
        <v>59.81</v>
      </c>
      <c r="W6" s="36">
        <v>0</v>
      </c>
      <c r="X6" s="36">
        <v>48696891</v>
      </c>
      <c r="Y6" s="36">
        <v>14803300</v>
      </c>
      <c r="Z6" s="36">
        <v>14803300</v>
      </c>
      <c r="AA6" s="36">
        <v>19090291</v>
      </c>
      <c r="AB6" s="36"/>
      <c r="AC6" s="36">
        <v>38499697</v>
      </c>
      <c r="AD6" s="36"/>
      <c r="AE6" s="36"/>
      <c r="AF6" s="36">
        <v>23.44688297883329</v>
      </c>
      <c r="AG6" s="36">
        <v>24</v>
      </c>
      <c r="AH6" s="32">
        <v>44682</v>
      </c>
      <c r="AI6" s="32">
        <v>45047</v>
      </c>
      <c r="AJ6" s="32">
        <v>45413</v>
      </c>
      <c r="AK6" s="32">
        <v>44701</v>
      </c>
      <c r="AL6" s="32">
        <v>45066</v>
      </c>
      <c r="AM6" s="40">
        <v>45432</v>
      </c>
      <c r="AN6" s="35" t="s">
        <v>61</v>
      </c>
    </row>
    <row r="7" spans="1:40" ht="78.75" customHeight="1" x14ac:dyDescent="0.25">
      <c r="A7" s="33" t="s">
        <v>72</v>
      </c>
      <c r="B7" s="32">
        <v>44670</v>
      </c>
      <c r="C7" s="30">
        <v>1416</v>
      </c>
      <c r="D7" s="33" t="s">
        <v>73</v>
      </c>
      <c r="E7" s="34" t="s">
        <v>74</v>
      </c>
      <c r="F7" s="32">
        <v>44707</v>
      </c>
      <c r="G7" s="33" t="s">
        <v>75</v>
      </c>
      <c r="H7" s="35" t="s">
        <v>54</v>
      </c>
      <c r="I7" s="35" t="s">
        <v>76</v>
      </c>
      <c r="J7" s="36">
        <v>1153585170</v>
      </c>
      <c r="K7" s="28">
        <v>406236438</v>
      </c>
      <c r="L7" s="28">
        <v>752311989</v>
      </c>
      <c r="M7" s="28">
        <v>1499660721</v>
      </c>
      <c r="N7" s="35" t="s">
        <v>77</v>
      </c>
      <c r="O7" s="35" t="s">
        <v>78</v>
      </c>
      <c r="P7" s="35" t="s">
        <v>79</v>
      </c>
      <c r="Q7" s="35" t="s">
        <v>80</v>
      </c>
      <c r="R7" s="30">
        <v>100</v>
      </c>
      <c r="S7" s="30">
        <v>0</v>
      </c>
      <c r="T7" s="30" t="s">
        <v>81</v>
      </c>
      <c r="U7" s="39">
        <v>10</v>
      </c>
      <c r="V7" s="28">
        <v>841.23</v>
      </c>
      <c r="W7" s="36">
        <v>8412.2999999999993</v>
      </c>
      <c r="X7" s="36">
        <v>1782700</v>
      </c>
      <c r="Y7" s="36">
        <v>527140</v>
      </c>
      <c r="Z7" s="36">
        <v>627780</v>
      </c>
      <c r="AA7" s="36">
        <v>627780</v>
      </c>
      <c r="AB7" s="36"/>
      <c r="AC7" s="36">
        <v>478854</v>
      </c>
      <c r="AD7" s="36"/>
      <c r="AE7" s="36"/>
      <c r="AF7" s="36">
        <v>178270</v>
      </c>
      <c r="AG7" s="36">
        <v>178270</v>
      </c>
      <c r="AH7" s="32">
        <v>44936</v>
      </c>
      <c r="AI7" s="32">
        <v>44986</v>
      </c>
      <c r="AJ7" s="32">
        <v>45352</v>
      </c>
      <c r="AK7" s="32">
        <v>44951</v>
      </c>
      <c r="AL7" s="32">
        <v>45000</v>
      </c>
      <c r="AM7" s="40">
        <v>45383</v>
      </c>
      <c r="AN7" s="35" t="s">
        <v>61</v>
      </c>
    </row>
    <row r="8" spans="1:40" ht="78.75" customHeight="1" x14ac:dyDescent="0.25">
      <c r="A8" s="33" t="s">
        <v>82</v>
      </c>
      <c r="B8" s="32">
        <v>44671</v>
      </c>
      <c r="C8" s="30">
        <v>1416</v>
      </c>
      <c r="D8" s="33" t="s">
        <v>83</v>
      </c>
      <c r="E8" s="34" t="s">
        <v>84</v>
      </c>
      <c r="F8" s="32">
        <v>44697</v>
      </c>
      <c r="G8" s="30" t="s">
        <v>85</v>
      </c>
      <c r="H8" s="35" t="s">
        <v>86</v>
      </c>
      <c r="I8" s="35" t="s">
        <v>87</v>
      </c>
      <c r="J8" s="36">
        <v>90177300</v>
      </c>
      <c r="K8" s="36">
        <v>30059100</v>
      </c>
      <c r="L8" s="36">
        <v>57112290</v>
      </c>
      <c r="M8" s="28">
        <v>117230490</v>
      </c>
      <c r="N8" s="35" t="s">
        <v>88</v>
      </c>
      <c r="O8" s="35" t="s">
        <v>89</v>
      </c>
      <c r="P8" s="35" t="s">
        <v>90</v>
      </c>
      <c r="Q8" s="35" t="s">
        <v>91</v>
      </c>
      <c r="R8" s="30">
        <v>0</v>
      </c>
      <c r="S8" s="30">
        <v>100</v>
      </c>
      <c r="T8" s="30" t="s">
        <v>48</v>
      </c>
      <c r="U8" s="39">
        <v>1500</v>
      </c>
      <c r="V8" s="28">
        <v>12.37</v>
      </c>
      <c r="W8" s="36">
        <v>18555</v>
      </c>
      <c r="X8" s="36">
        <v>9477000</v>
      </c>
      <c r="Y8" s="36">
        <v>2430000</v>
      </c>
      <c r="Z8" s="36">
        <v>2430000</v>
      </c>
      <c r="AA8" s="36">
        <v>4617000</v>
      </c>
      <c r="AB8" s="36"/>
      <c r="AC8" s="36">
        <v>0</v>
      </c>
      <c r="AD8" s="36"/>
      <c r="AE8" s="36"/>
      <c r="AF8" s="36">
        <v>4860</v>
      </c>
      <c r="AG8" s="36">
        <v>4860</v>
      </c>
      <c r="AH8" s="32">
        <v>44936</v>
      </c>
      <c r="AI8" s="32">
        <v>44986</v>
      </c>
      <c r="AJ8" s="32">
        <v>45352</v>
      </c>
      <c r="AK8" s="32">
        <v>44951</v>
      </c>
      <c r="AL8" s="32">
        <v>45000</v>
      </c>
      <c r="AM8" s="40">
        <v>45383</v>
      </c>
      <c r="AN8" s="35" t="s">
        <v>61</v>
      </c>
    </row>
    <row r="9" spans="1:40" ht="78.75" customHeight="1" x14ac:dyDescent="0.25">
      <c r="A9" s="33" t="s">
        <v>92</v>
      </c>
      <c r="B9" s="32">
        <v>44671</v>
      </c>
      <c r="C9" s="30">
        <v>1416</v>
      </c>
      <c r="D9" s="33" t="s">
        <v>93</v>
      </c>
      <c r="E9" s="34" t="s">
        <v>94</v>
      </c>
      <c r="F9" s="32">
        <v>44697</v>
      </c>
      <c r="G9" s="30" t="s">
        <v>95</v>
      </c>
      <c r="H9" s="35" t="s">
        <v>86</v>
      </c>
      <c r="I9" s="35" t="s">
        <v>96</v>
      </c>
      <c r="J9" s="36">
        <v>39485040</v>
      </c>
      <c r="K9" s="36">
        <v>13161680</v>
      </c>
      <c r="L9" s="28">
        <v>25005955</v>
      </c>
      <c r="M9" s="28">
        <v>51329315</v>
      </c>
      <c r="N9" s="35" t="s">
        <v>88</v>
      </c>
      <c r="O9" s="35" t="s">
        <v>97</v>
      </c>
      <c r="P9" s="35" t="s">
        <v>90</v>
      </c>
      <c r="Q9" s="35" t="s">
        <v>91</v>
      </c>
      <c r="R9" s="30">
        <v>0</v>
      </c>
      <c r="S9" s="30">
        <v>100</v>
      </c>
      <c r="T9" s="30" t="s">
        <v>48</v>
      </c>
      <c r="U9" s="39">
        <v>500</v>
      </c>
      <c r="V9" s="28">
        <v>16.080612468671678</v>
      </c>
      <c r="W9" s="36">
        <v>8040.3062343358388</v>
      </c>
      <c r="X9" s="36">
        <v>3192000</v>
      </c>
      <c r="Y9" s="36">
        <v>1064000</v>
      </c>
      <c r="Z9" s="36">
        <v>1064000</v>
      </c>
      <c r="AA9" s="36">
        <v>1064000</v>
      </c>
      <c r="AB9" s="36"/>
      <c r="AC9" s="36">
        <v>0</v>
      </c>
      <c r="AD9" s="36"/>
      <c r="AE9" s="36"/>
      <c r="AF9" s="36">
        <v>6384</v>
      </c>
      <c r="AG9" s="36">
        <v>6384</v>
      </c>
      <c r="AH9" s="32">
        <v>44936</v>
      </c>
      <c r="AI9" s="32">
        <v>44986</v>
      </c>
      <c r="AJ9" s="32">
        <v>45352</v>
      </c>
      <c r="AK9" s="32">
        <v>44941</v>
      </c>
      <c r="AL9" s="32">
        <v>45000</v>
      </c>
      <c r="AM9" s="40">
        <v>45383</v>
      </c>
      <c r="AN9" s="35" t="s">
        <v>61</v>
      </c>
    </row>
    <row r="10" spans="1:40" ht="78.75" customHeight="1" x14ac:dyDescent="0.25">
      <c r="A10" s="33" t="s">
        <v>98</v>
      </c>
      <c r="B10" s="32">
        <v>44671</v>
      </c>
      <c r="C10" s="30">
        <v>1416</v>
      </c>
      <c r="D10" s="33" t="s">
        <v>99</v>
      </c>
      <c r="E10" s="34" t="s">
        <v>100</v>
      </c>
      <c r="F10" s="32">
        <v>44704</v>
      </c>
      <c r="G10" s="33" t="s">
        <v>101</v>
      </c>
      <c r="H10" s="35" t="s">
        <v>86</v>
      </c>
      <c r="I10" s="35" t="s">
        <v>102</v>
      </c>
      <c r="J10" s="36">
        <v>465000670</v>
      </c>
      <c r="K10" s="36">
        <v>154996100</v>
      </c>
      <c r="L10" s="28">
        <v>294492590</v>
      </c>
      <c r="M10" s="28">
        <v>604497160</v>
      </c>
      <c r="N10" s="35" t="s">
        <v>88</v>
      </c>
      <c r="O10" s="35" t="s">
        <v>103</v>
      </c>
      <c r="P10" s="35" t="s">
        <v>90</v>
      </c>
      <c r="Q10" s="35" t="s">
        <v>91</v>
      </c>
      <c r="R10" s="30">
        <v>0</v>
      </c>
      <c r="S10" s="30">
        <v>100</v>
      </c>
      <c r="T10" s="30" t="s">
        <v>48</v>
      </c>
      <c r="U10" s="39">
        <v>1000</v>
      </c>
      <c r="V10" s="28">
        <v>16.080901279561598</v>
      </c>
      <c r="W10" s="36">
        <v>16080.901279561598</v>
      </c>
      <c r="X10" s="36">
        <v>37591000</v>
      </c>
      <c r="Y10" s="36">
        <v>12531000</v>
      </c>
      <c r="Z10" s="36">
        <v>12530000</v>
      </c>
      <c r="AA10" s="36">
        <v>12530000</v>
      </c>
      <c r="AB10" s="36"/>
      <c r="AC10" s="36">
        <v>0</v>
      </c>
      <c r="AD10" s="36"/>
      <c r="AE10" s="36"/>
      <c r="AF10" s="36">
        <v>37591</v>
      </c>
      <c r="AG10" s="36">
        <v>37591</v>
      </c>
      <c r="AH10" s="32">
        <v>44936</v>
      </c>
      <c r="AI10" s="32">
        <v>44986</v>
      </c>
      <c r="AJ10" s="32">
        <v>45352</v>
      </c>
      <c r="AK10" s="32">
        <v>44941</v>
      </c>
      <c r="AL10" s="32">
        <v>45000</v>
      </c>
      <c r="AM10" s="40">
        <v>45383</v>
      </c>
      <c r="AN10" s="35" t="s">
        <v>61</v>
      </c>
    </row>
    <row r="11" spans="1:40" ht="78.75" customHeight="1" x14ac:dyDescent="0.25">
      <c r="A11" s="33" t="s">
        <v>104</v>
      </c>
      <c r="B11" s="32">
        <v>44673</v>
      </c>
      <c r="C11" s="30">
        <v>1416</v>
      </c>
      <c r="D11" s="33" t="s">
        <v>105</v>
      </c>
      <c r="E11" s="34" t="s">
        <v>106</v>
      </c>
      <c r="F11" s="32">
        <v>44705</v>
      </c>
      <c r="G11" s="33" t="s">
        <v>107</v>
      </c>
      <c r="H11" s="35" t="s">
        <v>108</v>
      </c>
      <c r="I11" s="35" t="s">
        <v>109</v>
      </c>
      <c r="J11" s="36">
        <v>78920034.480000004</v>
      </c>
      <c r="K11" s="36">
        <v>39257673.840000004</v>
      </c>
      <c r="L11" s="28">
        <v>39257673.840000004</v>
      </c>
      <c r="M11" s="28">
        <v>78515347.680000007</v>
      </c>
      <c r="N11" s="35" t="s">
        <v>110</v>
      </c>
      <c r="O11" s="35" t="s">
        <v>111</v>
      </c>
      <c r="P11" s="35" t="s">
        <v>112</v>
      </c>
      <c r="Q11" s="35" t="s">
        <v>80</v>
      </c>
      <c r="R11" s="30">
        <v>100</v>
      </c>
      <c r="S11" s="30">
        <v>0</v>
      </c>
      <c r="T11" s="30" t="s">
        <v>81</v>
      </c>
      <c r="U11" s="39">
        <v>6</v>
      </c>
      <c r="V11" s="28">
        <v>514.1400000000001</v>
      </c>
      <c r="W11" s="36">
        <v>3084.8400000000006</v>
      </c>
      <c r="X11" s="36">
        <v>152712</v>
      </c>
      <c r="Y11" s="36">
        <v>76356</v>
      </c>
      <c r="Z11" s="36">
        <v>76356</v>
      </c>
      <c r="AA11" s="36"/>
      <c r="AB11" s="36"/>
      <c r="AC11" s="36">
        <v>30848.400000000005</v>
      </c>
      <c r="AD11" s="36"/>
      <c r="AE11" s="36"/>
      <c r="AF11" s="36">
        <v>25452</v>
      </c>
      <c r="AG11" s="36">
        <v>25452</v>
      </c>
      <c r="AH11" s="32">
        <v>44958</v>
      </c>
      <c r="AI11" s="32">
        <v>45323</v>
      </c>
      <c r="AJ11" s="32"/>
      <c r="AK11" s="32">
        <v>44986</v>
      </c>
      <c r="AL11" s="32">
        <v>45352</v>
      </c>
      <c r="AM11" s="40"/>
      <c r="AN11" s="35" t="s">
        <v>61</v>
      </c>
    </row>
    <row r="12" spans="1:40" ht="78.75" customHeight="1" x14ac:dyDescent="0.25">
      <c r="A12" s="33" t="s">
        <v>113</v>
      </c>
      <c r="B12" s="32">
        <v>44673</v>
      </c>
      <c r="C12" s="30">
        <v>1416</v>
      </c>
      <c r="D12" s="33" t="s">
        <v>114</v>
      </c>
      <c r="E12" s="34" t="s">
        <v>115</v>
      </c>
      <c r="F12" s="32">
        <v>44711</v>
      </c>
      <c r="G12" s="33" t="s">
        <v>116</v>
      </c>
      <c r="H12" s="35" t="s">
        <v>108</v>
      </c>
      <c r="I12" s="35" t="s">
        <v>117</v>
      </c>
      <c r="J12" s="36">
        <v>2737233000</v>
      </c>
      <c r="K12" s="36">
        <v>912443355</v>
      </c>
      <c r="L12" s="28">
        <v>1733613255</v>
      </c>
      <c r="M12" s="28">
        <v>3558402900</v>
      </c>
      <c r="N12" s="35" t="s">
        <v>118</v>
      </c>
      <c r="O12" s="35" t="s">
        <v>119</v>
      </c>
      <c r="P12" s="35" t="s">
        <v>120</v>
      </c>
      <c r="Q12" s="35" t="s">
        <v>80</v>
      </c>
      <c r="R12" s="30">
        <v>100</v>
      </c>
      <c r="S12" s="30">
        <v>0</v>
      </c>
      <c r="T12" s="30" t="s">
        <v>81</v>
      </c>
      <c r="U12" s="44" t="s">
        <v>121</v>
      </c>
      <c r="V12" s="28">
        <v>647.1</v>
      </c>
      <c r="W12" s="45" t="s">
        <v>122</v>
      </c>
      <c r="X12" s="36">
        <v>4230000</v>
      </c>
      <c r="Y12" s="36">
        <v>1409900</v>
      </c>
      <c r="Z12" s="36">
        <v>1410050</v>
      </c>
      <c r="AA12" s="36">
        <v>1410050</v>
      </c>
      <c r="AB12" s="36"/>
      <c r="AC12" s="36">
        <v>517680</v>
      </c>
      <c r="AD12" s="36"/>
      <c r="AE12" s="36"/>
      <c r="AF12" s="36">
        <v>114013.5</v>
      </c>
      <c r="AG12" s="36">
        <v>114014</v>
      </c>
      <c r="AH12" s="32">
        <v>44936</v>
      </c>
      <c r="AI12" s="32">
        <v>44986</v>
      </c>
      <c r="AJ12" s="32">
        <v>45352</v>
      </c>
      <c r="AK12" s="32">
        <v>44951</v>
      </c>
      <c r="AL12" s="32">
        <v>45000</v>
      </c>
      <c r="AM12" s="40">
        <v>45383</v>
      </c>
      <c r="AN12" s="35" t="s">
        <v>61</v>
      </c>
    </row>
    <row r="13" spans="1:40" ht="78.75" customHeight="1" x14ac:dyDescent="0.25">
      <c r="A13" s="33" t="s">
        <v>123</v>
      </c>
      <c r="B13" s="32">
        <v>44673</v>
      </c>
      <c r="C13" s="30">
        <v>1416</v>
      </c>
      <c r="D13" s="33" t="s">
        <v>124</v>
      </c>
      <c r="E13" s="34" t="s">
        <v>125</v>
      </c>
      <c r="F13" s="32">
        <v>44704</v>
      </c>
      <c r="G13" s="33" t="s">
        <v>126</v>
      </c>
      <c r="H13" s="35" t="s">
        <v>108</v>
      </c>
      <c r="I13" s="35" t="s">
        <v>127</v>
      </c>
      <c r="J13" s="36">
        <v>95831540.640000001</v>
      </c>
      <c r="K13" s="36">
        <v>55271866.32</v>
      </c>
      <c r="L13" s="28">
        <v>55271866.32</v>
      </c>
      <c r="M13" s="28">
        <v>103187636.64</v>
      </c>
      <c r="N13" s="35" t="s">
        <v>128</v>
      </c>
      <c r="O13" s="35" t="s">
        <v>129</v>
      </c>
      <c r="P13" s="35" t="s">
        <v>130</v>
      </c>
      <c r="Q13" s="35" t="s">
        <v>80</v>
      </c>
      <c r="R13" s="30">
        <v>100</v>
      </c>
      <c r="S13" s="30">
        <v>0</v>
      </c>
      <c r="T13" s="30" t="s">
        <v>81</v>
      </c>
      <c r="U13" s="46">
        <v>1.5</v>
      </c>
      <c r="V13" s="28">
        <v>3300.3146113989637</v>
      </c>
      <c r="W13" s="36">
        <v>4950.4719170984454</v>
      </c>
      <c r="X13" s="36">
        <v>31266</v>
      </c>
      <c r="Y13" s="36">
        <v>15633</v>
      </c>
      <c r="Z13" s="36">
        <v>18033</v>
      </c>
      <c r="AA13" s="36"/>
      <c r="AB13" s="36"/>
      <c r="AC13" s="36">
        <v>14505301.800000001</v>
      </c>
      <c r="AD13" s="36"/>
      <c r="AE13" s="36"/>
      <c r="AF13" s="36">
        <v>20844</v>
      </c>
      <c r="AG13" s="36">
        <v>20844</v>
      </c>
      <c r="AH13" s="32">
        <v>44958</v>
      </c>
      <c r="AI13" s="32">
        <v>45352</v>
      </c>
      <c r="AJ13" s="32"/>
      <c r="AK13" s="32">
        <v>44972</v>
      </c>
      <c r="AL13" s="32">
        <v>45383</v>
      </c>
      <c r="AM13" s="40"/>
      <c r="AN13" s="35" t="s">
        <v>61</v>
      </c>
    </row>
    <row r="14" spans="1:40" ht="78.75" customHeight="1" x14ac:dyDescent="0.25">
      <c r="A14" s="33" t="s">
        <v>131</v>
      </c>
      <c r="B14" s="32">
        <v>44677</v>
      </c>
      <c r="C14" s="30">
        <v>1416</v>
      </c>
      <c r="D14" s="33" t="s">
        <v>132</v>
      </c>
      <c r="E14" s="34" t="s">
        <v>133</v>
      </c>
      <c r="F14" s="32">
        <v>44712</v>
      </c>
      <c r="G14" s="30" t="s">
        <v>134</v>
      </c>
      <c r="H14" s="35" t="s">
        <v>135</v>
      </c>
      <c r="I14" s="35" t="s">
        <v>136</v>
      </c>
      <c r="J14" s="36">
        <v>2087771400</v>
      </c>
      <c r="K14" s="36">
        <v>717974400</v>
      </c>
      <c r="L14" s="28">
        <v>1344228600</v>
      </c>
      <c r="M14" s="28">
        <v>2714025600</v>
      </c>
      <c r="N14" s="35" t="s">
        <v>137</v>
      </c>
      <c r="O14" s="35" t="s">
        <v>138</v>
      </c>
      <c r="P14" s="35" t="s">
        <v>139</v>
      </c>
      <c r="Q14" s="35" t="s">
        <v>140</v>
      </c>
      <c r="R14" s="30">
        <v>0</v>
      </c>
      <c r="S14" s="30">
        <v>100</v>
      </c>
      <c r="T14" s="30" t="s">
        <v>60</v>
      </c>
      <c r="U14" s="39">
        <v>1</v>
      </c>
      <c r="V14" s="28">
        <v>85800</v>
      </c>
      <c r="W14" s="36">
        <v>85800</v>
      </c>
      <c r="X14" s="36">
        <v>31632</v>
      </c>
      <c r="Y14" s="36">
        <v>7597</v>
      </c>
      <c r="Z14" s="47">
        <v>8368</v>
      </c>
      <c r="AA14" s="36">
        <v>15667</v>
      </c>
      <c r="AB14" s="36"/>
      <c r="AC14" s="36">
        <v>0</v>
      </c>
      <c r="AD14" s="36"/>
      <c r="AE14" s="36"/>
      <c r="AF14" s="36">
        <v>24333</v>
      </c>
      <c r="AG14" s="36">
        <v>24333</v>
      </c>
      <c r="AH14" s="32">
        <v>44936</v>
      </c>
      <c r="AI14" s="32">
        <v>44986</v>
      </c>
      <c r="AJ14" s="32">
        <v>45323</v>
      </c>
      <c r="AK14" s="32">
        <v>44958</v>
      </c>
      <c r="AL14" s="32">
        <v>45000</v>
      </c>
      <c r="AM14" s="40">
        <v>45352</v>
      </c>
      <c r="AN14" s="35" t="s">
        <v>61</v>
      </c>
    </row>
    <row r="15" spans="1:40" ht="76.5" customHeight="1" x14ac:dyDescent="0.25">
      <c r="A15" s="33" t="s">
        <v>141</v>
      </c>
      <c r="B15" s="32">
        <v>44677</v>
      </c>
      <c r="C15" s="30">
        <v>1416</v>
      </c>
      <c r="D15" s="33" t="s">
        <v>142</v>
      </c>
      <c r="E15" s="34" t="s">
        <v>143</v>
      </c>
      <c r="F15" s="32">
        <v>44711</v>
      </c>
      <c r="G15" s="33" t="s">
        <v>144</v>
      </c>
      <c r="H15" s="35" t="s">
        <v>54</v>
      </c>
      <c r="I15" s="35" t="s">
        <v>145</v>
      </c>
      <c r="J15" s="36">
        <v>2082265948.3499999</v>
      </c>
      <c r="K15" s="36">
        <v>694979649</v>
      </c>
      <c r="L15" s="28">
        <v>694979649</v>
      </c>
      <c r="M15" s="28">
        <v>2082265948.3499999</v>
      </c>
      <c r="N15" s="35" t="s">
        <v>146</v>
      </c>
      <c r="O15" s="35" t="s">
        <v>147</v>
      </c>
      <c r="P15" s="35" t="s">
        <v>148</v>
      </c>
      <c r="Q15" s="35" t="s">
        <v>80</v>
      </c>
      <c r="R15" s="30">
        <v>100</v>
      </c>
      <c r="S15" s="30">
        <v>0</v>
      </c>
      <c r="T15" s="30" t="s">
        <v>60</v>
      </c>
      <c r="U15" s="39">
        <v>21</v>
      </c>
      <c r="V15" s="28">
        <v>14142.849999999999</v>
      </c>
      <c r="W15" s="36">
        <v>296999.84999999998</v>
      </c>
      <c r="X15" s="36">
        <v>147231</v>
      </c>
      <c r="Y15" s="36">
        <v>48951</v>
      </c>
      <c r="Z15" s="36">
        <v>49140</v>
      </c>
      <c r="AA15" s="36">
        <v>49140</v>
      </c>
      <c r="AB15" s="36"/>
      <c r="AC15" s="36">
        <v>0</v>
      </c>
      <c r="AD15" s="36"/>
      <c r="AE15" s="36"/>
      <c r="AF15" s="36">
        <v>7011</v>
      </c>
      <c r="AG15" s="36">
        <v>7011</v>
      </c>
      <c r="AH15" s="32">
        <v>44936</v>
      </c>
      <c r="AI15" s="32">
        <v>44986</v>
      </c>
      <c r="AJ15" s="32">
        <v>45352</v>
      </c>
      <c r="AK15" s="32">
        <v>44951</v>
      </c>
      <c r="AL15" s="32">
        <v>45000</v>
      </c>
      <c r="AM15" s="40">
        <v>45383</v>
      </c>
      <c r="AN15" s="35" t="s">
        <v>61</v>
      </c>
    </row>
    <row r="16" spans="1:40" ht="76.5" customHeight="1" x14ac:dyDescent="0.25">
      <c r="A16" s="33" t="s">
        <v>149</v>
      </c>
      <c r="B16" s="32">
        <v>44678</v>
      </c>
      <c r="C16" s="30">
        <v>1416</v>
      </c>
      <c r="D16" s="33" t="s">
        <v>150</v>
      </c>
      <c r="E16" s="34" t="s">
        <v>151</v>
      </c>
      <c r="F16" s="32">
        <v>44720</v>
      </c>
      <c r="G16" s="33" t="s">
        <v>152</v>
      </c>
      <c r="H16" s="35" t="s">
        <v>108</v>
      </c>
      <c r="I16" s="35" t="s">
        <v>153</v>
      </c>
      <c r="J16" s="36">
        <v>2419113638.4000001</v>
      </c>
      <c r="K16" s="36">
        <v>1209556819.2</v>
      </c>
      <c r="L16" s="28">
        <v>1209556819.2</v>
      </c>
      <c r="M16" s="28">
        <v>2419113638.4000001</v>
      </c>
      <c r="N16" s="35" t="s">
        <v>128</v>
      </c>
      <c r="O16" s="35" t="s">
        <v>154</v>
      </c>
      <c r="P16" s="35" t="s">
        <v>130</v>
      </c>
      <c r="Q16" s="35" t="s">
        <v>80</v>
      </c>
      <c r="R16" s="30">
        <v>100</v>
      </c>
      <c r="S16" s="30">
        <v>0</v>
      </c>
      <c r="T16" s="30" t="s">
        <v>81</v>
      </c>
      <c r="U16" s="39">
        <v>1.5</v>
      </c>
      <c r="V16" s="28">
        <v>6006.4000000000005</v>
      </c>
      <c r="W16" s="36">
        <v>9009.6</v>
      </c>
      <c r="X16" s="36">
        <v>402756</v>
      </c>
      <c r="Y16" s="36">
        <v>201378</v>
      </c>
      <c r="Z16" s="36">
        <v>201378</v>
      </c>
      <c r="AA16" s="36"/>
      <c r="AB16" s="36"/>
      <c r="AC16" s="36">
        <v>47462572.800000004</v>
      </c>
      <c r="AD16" s="36"/>
      <c r="AE16" s="36"/>
      <c r="AF16" s="36">
        <v>268504</v>
      </c>
      <c r="AG16" s="36">
        <v>268504</v>
      </c>
      <c r="AH16" s="32">
        <v>44958</v>
      </c>
      <c r="AI16" s="32">
        <v>45352</v>
      </c>
      <c r="AJ16" s="32"/>
      <c r="AK16" s="32">
        <v>44972</v>
      </c>
      <c r="AL16" s="32">
        <v>45383</v>
      </c>
      <c r="AM16" s="40"/>
      <c r="AN16" s="35" t="s">
        <v>61</v>
      </c>
    </row>
    <row r="17" spans="1:40" ht="76.5" customHeight="1" x14ac:dyDescent="0.25">
      <c r="A17" s="33" t="s">
        <v>155</v>
      </c>
      <c r="B17" s="32">
        <v>44678</v>
      </c>
      <c r="C17" s="30">
        <v>1416</v>
      </c>
      <c r="D17" s="33" t="s">
        <v>156</v>
      </c>
      <c r="E17" s="34" t="s">
        <v>157</v>
      </c>
      <c r="F17" s="32">
        <v>44711</v>
      </c>
      <c r="G17" s="33" t="s">
        <v>158</v>
      </c>
      <c r="H17" s="35" t="s">
        <v>54</v>
      </c>
      <c r="I17" s="35" t="s">
        <v>159</v>
      </c>
      <c r="J17" s="36">
        <v>11608792.560000001</v>
      </c>
      <c r="K17" s="36">
        <v>5804396.2800000003</v>
      </c>
      <c r="L17" s="28">
        <v>5061973.5</v>
      </c>
      <c r="M17" s="28">
        <v>10866369.779999999</v>
      </c>
      <c r="N17" s="35" t="s">
        <v>160</v>
      </c>
      <c r="O17" s="35" t="s">
        <v>161</v>
      </c>
      <c r="P17" s="35" t="s">
        <v>162</v>
      </c>
      <c r="Q17" s="35" t="s">
        <v>91</v>
      </c>
      <c r="R17" s="30">
        <v>0</v>
      </c>
      <c r="S17" s="30">
        <v>100</v>
      </c>
      <c r="T17" s="30" t="s">
        <v>60</v>
      </c>
      <c r="U17" s="39">
        <v>2</v>
      </c>
      <c r="V17" s="28">
        <v>22497.66</v>
      </c>
      <c r="W17" s="36">
        <v>44995.32</v>
      </c>
      <c r="X17" s="36">
        <v>483</v>
      </c>
      <c r="Y17" s="36">
        <v>258</v>
      </c>
      <c r="Z17" s="36">
        <v>225</v>
      </c>
      <c r="AA17" s="36"/>
      <c r="AB17" s="36"/>
      <c r="AC17" s="36">
        <v>0</v>
      </c>
      <c r="AD17" s="36"/>
      <c r="AE17" s="36"/>
      <c r="AF17" s="36">
        <v>258</v>
      </c>
      <c r="AG17" s="36">
        <v>258</v>
      </c>
      <c r="AH17" s="32">
        <v>44958</v>
      </c>
      <c r="AI17" s="32">
        <v>45352</v>
      </c>
      <c r="AJ17" s="32"/>
      <c r="AK17" s="32">
        <v>44972</v>
      </c>
      <c r="AL17" s="32">
        <v>45383</v>
      </c>
      <c r="AM17" s="40"/>
      <c r="AN17" s="35" t="s">
        <v>61</v>
      </c>
    </row>
    <row r="18" spans="1:40" ht="76.5" customHeight="1" x14ac:dyDescent="0.25">
      <c r="A18" s="33" t="s">
        <v>163</v>
      </c>
      <c r="B18" s="32">
        <v>44678</v>
      </c>
      <c r="C18" s="30">
        <v>1416</v>
      </c>
      <c r="D18" s="33" t="s">
        <v>164</v>
      </c>
      <c r="E18" s="34" t="s">
        <v>165</v>
      </c>
      <c r="F18" s="32">
        <v>44711</v>
      </c>
      <c r="G18" s="33" t="s">
        <v>166</v>
      </c>
      <c r="H18" s="35" t="s">
        <v>86</v>
      </c>
      <c r="I18" s="35" t="s">
        <v>167</v>
      </c>
      <c r="J18" s="36">
        <v>200319360</v>
      </c>
      <c r="K18" s="36">
        <v>67241760</v>
      </c>
      <c r="L18" s="28">
        <v>127332720</v>
      </c>
      <c r="M18" s="28">
        <v>260410320</v>
      </c>
      <c r="N18" s="35" t="s">
        <v>88</v>
      </c>
      <c r="O18" s="35" t="s">
        <v>168</v>
      </c>
      <c r="P18" s="35" t="s">
        <v>90</v>
      </c>
      <c r="Q18" s="35" t="s">
        <v>91</v>
      </c>
      <c r="R18" s="30">
        <v>0</v>
      </c>
      <c r="S18" s="30">
        <v>100</v>
      </c>
      <c r="T18" s="30" t="s">
        <v>48</v>
      </c>
      <c r="U18" s="39">
        <v>2000</v>
      </c>
      <c r="V18" s="28">
        <v>12.12</v>
      </c>
      <c r="W18" s="36">
        <v>24240</v>
      </c>
      <c r="X18" s="36">
        <v>21486000</v>
      </c>
      <c r="Y18" s="36">
        <v>5432000</v>
      </c>
      <c r="Z18" s="36">
        <v>5548000</v>
      </c>
      <c r="AA18" s="36">
        <v>10506000</v>
      </c>
      <c r="AB18" s="36"/>
      <c r="AC18" s="36">
        <v>0</v>
      </c>
      <c r="AD18" s="36"/>
      <c r="AE18" s="36"/>
      <c r="AF18" s="36">
        <v>8264</v>
      </c>
      <c r="AG18" s="36">
        <v>8264</v>
      </c>
      <c r="AH18" s="32">
        <v>44967</v>
      </c>
      <c r="AI18" s="32">
        <v>44986</v>
      </c>
      <c r="AJ18" s="32">
        <v>45352</v>
      </c>
      <c r="AK18" s="32">
        <v>44982</v>
      </c>
      <c r="AL18" s="32">
        <v>45000</v>
      </c>
      <c r="AM18" s="40">
        <v>45383</v>
      </c>
      <c r="AN18" s="35" t="s">
        <v>61</v>
      </c>
    </row>
    <row r="19" spans="1:40" ht="76.5" customHeight="1" x14ac:dyDescent="0.25">
      <c r="A19" s="33" t="s">
        <v>169</v>
      </c>
      <c r="B19" s="32">
        <v>44678</v>
      </c>
      <c r="C19" s="30">
        <v>1416</v>
      </c>
      <c r="D19" s="33" t="s">
        <v>170</v>
      </c>
      <c r="E19" s="34" t="s">
        <v>171</v>
      </c>
      <c r="F19" s="32">
        <v>44711</v>
      </c>
      <c r="G19" s="33" t="s">
        <v>172</v>
      </c>
      <c r="H19" s="35" t="s">
        <v>54</v>
      </c>
      <c r="I19" s="35" t="s">
        <v>173</v>
      </c>
      <c r="J19" s="36">
        <v>9624025.5999999996</v>
      </c>
      <c r="K19" s="36">
        <v>4812012.8</v>
      </c>
      <c r="L19" s="28">
        <v>6015016</v>
      </c>
      <c r="M19" s="28">
        <v>10827028.800000001</v>
      </c>
      <c r="N19" s="35" t="s">
        <v>174</v>
      </c>
      <c r="O19" s="35" t="s">
        <v>175</v>
      </c>
      <c r="P19" s="35" t="s">
        <v>176</v>
      </c>
      <c r="Q19" s="35" t="s">
        <v>59</v>
      </c>
      <c r="R19" s="38">
        <v>0</v>
      </c>
      <c r="S19" s="30">
        <v>100</v>
      </c>
      <c r="T19" s="30" t="s">
        <v>81</v>
      </c>
      <c r="U19" s="39">
        <v>4</v>
      </c>
      <c r="V19" s="28">
        <v>9666.99</v>
      </c>
      <c r="W19" s="36">
        <v>38667.96</v>
      </c>
      <c r="X19" s="36">
        <v>1120</v>
      </c>
      <c r="Y19" s="36">
        <v>560</v>
      </c>
      <c r="Z19" s="36">
        <v>560</v>
      </c>
      <c r="AA19" s="36"/>
      <c r="AB19" s="36"/>
      <c r="AC19" s="36">
        <v>0</v>
      </c>
      <c r="AD19" s="36"/>
      <c r="AE19" s="36"/>
      <c r="AF19" s="36">
        <v>280</v>
      </c>
      <c r="AG19" s="36">
        <v>280</v>
      </c>
      <c r="AH19" s="32">
        <v>44986</v>
      </c>
      <c r="AI19" s="32">
        <v>45352</v>
      </c>
      <c r="AJ19" s="32"/>
      <c r="AK19" s="32">
        <v>45000</v>
      </c>
      <c r="AL19" s="40">
        <v>45383</v>
      </c>
      <c r="AM19" s="40"/>
      <c r="AN19" s="35" t="s">
        <v>61</v>
      </c>
    </row>
    <row r="20" spans="1:40" ht="76.5" customHeight="1" x14ac:dyDescent="0.25">
      <c r="A20" s="33" t="s">
        <v>177</v>
      </c>
      <c r="B20" s="32">
        <v>44679</v>
      </c>
      <c r="C20" s="30">
        <v>1416</v>
      </c>
      <c r="D20" s="33" t="s">
        <v>178</v>
      </c>
      <c r="E20" s="34" t="s">
        <v>179</v>
      </c>
      <c r="F20" s="32">
        <v>44711</v>
      </c>
      <c r="G20" s="33" t="s">
        <v>180</v>
      </c>
      <c r="H20" s="35" t="s">
        <v>54</v>
      </c>
      <c r="I20" s="35" t="s">
        <v>181</v>
      </c>
      <c r="J20" s="36">
        <v>44846945.640000001</v>
      </c>
      <c r="K20" s="36">
        <v>22423472.82</v>
      </c>
      <c r="L20" s="28">
        <v>35788456.619999997</v>
      </c>
      <c r="M20" s="28">
        <v>58211929.439999998</v>
      </c>
      <c r="N20" s="35" t="s">
        <v>182</v>
      </c>
      <c r="O20" s="35" t="s">
        <v>183</v>
      </c>
      <c r="P20" s="35" t="s">
        <v>184</v>
      </c>
      <c r="Q20" s="35" t="s">
        <v>80</v>
      </c>
      <c r="R20" s="38">
        <v>100</v>
      </c>
      <c r="S20" s="30">
        <v>0</v>
      </c>
      <c r="T20" s="30" t="s">
        <v>60</v>
      </c>
      <c r="U20" s="39">
        <v>21</v>
      </c>
      <c r="V20" s="28">
        <v>9178.7968211920524</v>
      </c>
      <c r="W20" s="36">
        <v>192754.7332450331</v>
      </c>
      <c r="X20" s="36">
        <v>6342</v>
      </c>
      <c r="Y20" s="36">
        <v>3171</v>
      </c>
      <c r="Z20" s="36">
        <v>3171</v>
      </c>
      <c r="AA20" s="36"/>
      <c r="AB20" s="36"/>
      <c r="AC20" s="36">
        <v>0</v>
      </c>
      <c r="AD20" s="36"/>
      <c r="AE20" s="36"/>
      <c r="AF20" s="36">
        <v>302</v>
      </c>
      <c r="AG20" s="36">
        <v>302</v>
      </c>
      <c r="AH20" s="32">
        <v>44986</v>
      </c>
      <c r="AI20" s="32">
        <v>45352</v>
      </c>
      <c r="AJ20" s="32"/>
      <c r="AK20" s="32">
        <v>45000</v>
      </c>
      <c r="AL20" s="40">
        <v>45383</v>
      </c>
      <c r="AM20" s="40"/>
      <c r="AN20" s="35" t="s">
        <v>61</v>
      </c>
    </row>
    <row r="21" spans="1:40" ht="76.5" customHeight="1" x14ac:dyDescent="0.25">
      <c r="A21" s="33" t="s">
        <v>185</v>
      </c>
      <c r="B21" s="32">
        <v>44680</v>
      </c>
      <c r="C21" s="30">
        <v>1416</v>
      </c>
      <c r="D21" s="33" t="s">
        <v>186</v>
      </c>
      <c r="E21" s="34" t="s">
        <v>187</v>
      </c>
      <c r="F21" s="32">
        <v>44713</v>
      </c>
      <c r="G21" s="33" t="s">
        <v>188</v>
      </c>
      <c r="H21" s="35" t="s">
        <v>189</v>
      </c>
      <c r="I21" s="35" t="s">
        <v>190</v>
      </c>
      <c r="J21" s="36">
        <v>761678714.15999997</v>
      </c>
      <c r="K21" s="36">
        <v>377028331.68000001</v>
      </c>
      <c r="L21" s="28">
        <v>377028331.68000001</v>
      </c>
      <c r="M21" s="28">
        <v>754056663.36000001</v>
      </c>
      <c r="N21" s="35" t="s">
        <v>191</v>
      </c>
      <c r="O21" s="35" t="s">
        <v>192</v>
      </c>
      <c r="P21" s="35" t="s">
        <v>193</v>
      </c>
      <c r="Q21" s="35" t="s">
        <v>80</v>
      </c>
      <c r="R21" s="30">
        <v>100</v>
      </c>
      <c r="S21" s="30">
        <v>0</v>
      </c>
      <c r="T21" s="30" t="s">
        <v>60</v>
      </c>
      <c r="U21" s="44">
        <v>21</v>
      </c>
      <c r="V21" s="28">
        <v>4412.32</v>
      </c>
      <c r="W21" s="36">
        <v>92658.72</v>
      </c>
      <c r="X21" s="36">
        <v>170898</v>
      </c>
      <c r="Y21" s="36">
        <v>85449</v>
      </c>
      <c r="Z21" s="36">
        <v>85449</v>
      </c>
      <c r="AA21" s="36"/>
      <c r="AB21" s="36"/>
      <c r="AC21" s="36">
        <v>0</v>
      </c>
      <c r="AD21" s="36"/>
      <c r="AE21" s="36"/>
      <c r="AF21" s="36">
        <v>8138</v>
      </c>
      <c r="AG21" s="36">
        <v>8138</v>
      </c>
      <c r="AH21" s="32">
        <v>44958</v>
      </c>
      <c r="AI21" s="32">
        <v>45352</v>
      </c>
      <c r="AJ21" s="32"/>
      <c r="AK21" s="32">
        <v>44972</v>
      </c>
      <c r="AL21" s="40">
        <v>45383</v>
      </c>
      <c r="AM21" s="40"/>
      <c r="AN21" s="35" t="s">
        <v>61</v>
      </c>
    </row>
    <row r="22" spans="1:40" ht="76.5" customHeight="1" x14ac:dyDescent="0.25">
      <c r="A22" s="33" t="s">
        <v>194</v>
      </c>
      <c r="B22" s="32">
        <v>44680</v>
      </c>
      <c r="C22" s="30">
        <v>1416</v>
      </c>
      <c r="D22" s="33" t="s">
        <v>195</v>
      </c>
      <c r="E22" s="34" t="s">
        <v>196</v>
      </c>
      <c r="F22" s="32">
        <v>44712</v>
      </c>
      <c r="G22" s="33" t="s">
        <v>197</v>
      </c>
      <c r="H22" s="35" t="s">
        <v>198</v>
      </c>
      <c r="I22" s="35" t="s">
        <v>199</v>
      </c>
      <c r="J22" s="36">
        <v>61486783.68</v>
      </c>
      <c r="K22" s="36">
        <v>29974785.120000001</v>
      </c>
      <c r="L22" s="28">
        <v>29974785.120000001</v>
      </c>
      <c r="M22" s="28">
        <v>59949570.240000002</v>
      </c>
      <c r="N22" s="35" t="s">
        <v>200</v>
      </c>
      <c r="O22" s="35" t="s">
        <v>201</v>
      </c>
      <c r="P22" s="35" t="s">
        <v>202</v>
      </c>
      <c r="Q22" s="35" t="s">
        <v>80</v>
      </c>
      <c r="R22" s="30">
        <v>100</v>
      </c>
      <c r="S22" s="30">
        <v>0</v>
      </c>
      <c r="T22" s="30" t="s">
        <v>60</v>
      </c>
      <c r="U22" s="44">
        <v>21</v>
      </c>
      <c r="V22" s="28">
        <v>3076.23</v>
      </c>
      <c r="W22" s="36">
        <v>64600.83</v>
      </c>
      <c r="X22" s="36">
        <v>19488</v>
      </c>
      <c r="Y22" s="36">
        <v>9744</v>
      </c>
      <c r="Z22" s="36">
        <v>9744</v>
      </c>
      <c r="AA22" s="36"/>
      <c r="AB22" s="36"/>
      <c r="AC22" s="36">
        <v>0</v>
      </c>
      <c r="AD22" s="36"/>
      <c r="AE22" s="36"/>
      <c r="AF22" s="36">
        <v>928</v>
      </c>
      <c r="AG22" s="36">
        <v>928</v>
      </c>
      <c r="AH22" s="32">
        <v>44958</v>
      </c>
      <c r="AI22" s="32">
        <v>45292</v>
      </c>
      <c r="AJ22" s="32"/>
      <c r="AK22" s="32">
        <v>44972</v>
      </c>
      <c r="AL22" s="32">
        <v>45366</v>
      </c>
      <c r="AM22" s="40"/>
      <c r="AN22" s="35" t="s">
        <v>61</v>
      </c>
    </row>
    <row r="23" spans="1:40" ht="76.5" customHeight="1" x14ac:dyDescent="0.25">
      <c r="A23" s="33" t="s">
        <v>203</v>
      </c>
      <c r="B23" s="32">
        <v>44680</v>
      </c>
      <c r="C23" s="30">
        <v>1416</v>
      </c>
      <c r="D23" s="33" t="s">
        <v>204</v>
      </c>
      <c r="E23" s="34" t="s">
        <v>205</v>
      </c>
      <c r="F23" s="32">
        <v>44714</v>
      </c>
      <c r="G23" s="33" t="s">
        <v>206</v>
      </c>
      <c r="H23" s="35" t="s">
        <v>207</v>
      </c>
      <c r="I23" s="35" t="s">
        <v>208</v>
      </c>
      <c r="J23" s="36">
        <v>3291225799.6799998</v>
      </c>
      <c r="K23" s="36">
        <v>1637382418.5599999</v>
      </c>
      <c r="L23" s="28">
        <v>1454542881.1199999</v>
      </c>
      <c r="M23" s="36">
        <v>3091925299.6799998</v>
      </c>
      <c r="N23" s="35" t="s">
        <v>209</v>
      </c>
      <c r="O23" s="35" t="s">
        <v>210</v>
      </c>
      <c r="P23" s="35" t="s">
        <v>211</v>
      </c>
      <c r="Q23" s="35" t="s">
        <v>80</v>
      </c>
      <c r="R23" s="30">
        <v>100</v>
      </c>
      <c r="S23" s="30">
        <v>0</v>
      </c>
      <c r="T23" s="30" t="s">
        <v>60</v>
      </c>
      <c r="U23" s="44">
        <v>21</v>
      </c>
      <c r="V23" s="28">
        <v>4605.6849999999995</v>
      </c>
      <c r="W23" s="36">
        <v>96719.384999999995</v>
      </c>
      <c r="X23" s="36">
        <v>671328</v>
      </c>
      <c r="Y23" s="36">
        <v>335664</v>
      </c>
      <c r="Z23" s="36">
        <v>335664</v>
      </c>
      <c r="AA23" s="36">
        <v>0</v>
      </c>
      <c r="AB23" s="36"/>
      <c r="AC23" s="36">
        <v>409755.36</v>
      </c>
      <c r="AD23" s="36"/>
      <c r="AE23" s="36"/>
      <c r="AF23" s="36">
        <v>0</v>
      </c>
      <c r="AG23" s="36">
        <v>0</v>
      </c>
      <c r="AH23" s="32">
        <v>44958</v>
      </c>
      <c r="AI23" s="32">
        <v>45352</v>
      </c>
      <c r="AJ23" s="32"/>
      <c r="AK23" s="32">
        <v>44972</v>
      </c>
      <c r="AL23" s="32">
        <v>45383</v>
      </c>
      <c r="AM23" s="40"/>
      <c r="AN23" s="35" t="s">
        <v>61</v>
      </c>
    </row>
    <row r="24" spans="1:40" ht="76.5" customHeight="1" x14ac:dyDescent="0.25">
      <c r="A24" s="33" t="s">
        <v>212</v>
      </c>
      <c r="B24" s="32">
        <v>44680</v>
      </c>
      <c r="C24" s="30">
        <v>1416</v>
      </c>
      <c r="D24" s="33" t="s">
        <v>213</v>
      </c>
      <c r="E24" s="34" t="s">
        <v>214</v>
      </c>
      <c r="F24" s="32">
        <v>44712</v>
      </c>
      <c r="G24" s="33" t="s">
        <v>215</v>
      </c>
      <c r="H24" s="35" t="s">
        <v>198</v>
      </c>
      <c r="I24" s="35" t="s">
        <v>216</v>
      </c>
      <c r="J24" s="36">
        <v>268892744.39999998</v>
      </c>
      <c r="K24" s="36">
        <v>132429619.34999999</v>
      </c>
      <c r="L24" s="28">
        <v>132429619.34999999</v>
      </c>
      <c r="M24" s="28">
        <v>264859238.69999999</v>
      </c>
      <c r="N24" s="35" t="s">
        <v>200</v>
      </c>
      <c r="O24" s="35" t="s">
        <v>217</v>
      </c>
      <c r="P24" s="35" t="s">
        <v>202</v>
      </c>
      <c r="Q24" s="35" t="s">
        <v>80</v>
      </c>
      <c r="R24" s="38">
        <v>0</v>
      </c>
      <c r="S24" s="30">
        <v>100</v>
      </c>
      <c r="T24" s="30" t="s">
        <v>60</v>
      </c>
      <c r="U24" s="39">
        <v>21</v>
      </c>
      <c r="V24" s="28">
        <v>4162.49</v>
      </c>
      <c r="W24" s="36">
        <v>87412.29</v>
      </c>
      <c r="X24" s="36">
        <v>63630</v>
      </c>
      <c r="Y24" s="36">
        <v>31815</v>
      </c>
      <c r="Z24" s="36">
        <v>31815</v>
      </c>
      <c r="AA24" s="36"/>
      <c r="AB24" s="36"/>
      <c r="AC24" s="36">
        <v>349649.16</v>
      </c>
      <c r="AD24" s="36"/>
      <c r="AE24" s="36"/>
      <c r="AF24" s="36">
        <v>3030</v>
      </c>
      <c r="AG24" s="36">
        <v>3030</v>
      </c>
      <c r="AH24" s="32">
        <v>44958</v>
      </c>
      <c r="AI24" s="32">
        <v>45352</v>
      </c>
      <c r="AJ24" s="32"/>
      <c r="AK24" s="32">
        <v>44972</v>
      </c>
      <c r="AL24" s="32">
        <v>45383</v>
      </c>
      <c r="AM24" s="40"/>
      <c r="AN24" s="35" t="s">
        <v>61</v>
      </c>
    </row>
    <row r="25" spans="1:40" ht="76.5" customHeight="1" x14ac:dyDescent="0.25">
      <c r="A25" s="33" t="s">
        <v>218</v>
      </c>
      <c r="B25" s="32">
        <v>44685</v>
      </c>
      <c r="C25" s="30">
        <v>1416</v>
      </c>
      <c r="D25" s="33" t="s">
        <v>219</v>
      </c>
      <c r="E25" s="34" t="s">
        <v>220</v>
      </c>
      <c r="F25" s="32">
        <v>44626</v>
      </c>
      <c r="G25" s="33" t="s">
        <v>221</v>
      </c>
      <c r="H25" s="35" t="s">
        <v>108</v>
      </c>
      <c r="I25" s="35" t="s">
        <v>222</v>
      </c>
      <c r="J25" s="36">
        <v>1400150205</v>
      </c>
      <c r="K25" s="36">
        <v>5880660.75</v>
      </c>
      <c r="L25" s="28">
        <v>5880660.75</v>
      </c>
      <c r="M25" s="36">
        <v>11761321.5</v>
      </c>
      <c r="N25" s="35" t="s">
        <v>223</v>
      </c>
      <c r="O25" s="35" t="s">
        <v>224</v>
      </c>
      <c r="P25" s="35" t="s">
        <v>225</v>
      </c>
      <c r="Q25" s="35" t="s">
        <v>80</v>
      </c>
      <c r="R25" s="38">
        <v>100</v>
      </c>
      <c r="S25" s="30">
        <v>0</v>
      </c>
      <c r="T25" s="30" t="s">
        <v>60</v>
      </c>
      <c r="U25" s="39">
        <v>28</v>
      </c>
      <c r="V25" s="28">
        <v>7.87</v>
      </c>
      <c r="W25" s="36">
        <v>220.36</v>
      </c>
      <c r="X25" s="36">
        <v>1494450</v>
      </c>
      <c r="Y25" s="36">
        <v>747225</v>
      </c>
      <c r="Z25" s="36">
        <v>747225</v>
      </c>
      <c r="AA25" s="36"/>
      <c r="AB25" s="36"/>
      <c r="AC25" s="36">
        <v>40215.699999999997</v>
      </c>
      <c r="AD25" s="36"/>
      <c r="AE25" s="36"/>
      <c r="AF25" s="36">
        <v>53373.214285714283</v>
      </c>
      <c r="AG25" s="36">
        <v>53374</v>
      </c>
      <c r="AH25" s="32">
        <v>44986</v>
      </c>
      <c r="AI25" s="32">
        <v>45352</v>
      </c>
      <c r="AJ25" s="32"/>
      <c r="AK25" s="32">
        <v>45000</v>
      </c>
      <c r="AL25" s="32">
        <v>45383</v>
      </c>
      <c r="AM25" s="40"/>
      <c r="AN25" s="35" t="s">
        <v>61</v>
      </c>
    </row>
    <row r="26" spans="1:40" ht="76.5" customHeight="1" x14ac:dyDescent="0.25">
      <c r="A26" s="33" t="s">
        <v>226</v>
      </c>
      <c r="B26" s="32">
        <v>44708</v>
      </c>
      <c r="C26" s="30">
        <v>1416</v>
      </c>
      <c r="D26" s="33" t="s">
        <v>227</v>
      </c>
      <c r="E26" s="34" t="s">
        <v>228</v>
      </c>
      <c r="F26" s="32">
        <v>44739</v>
      </c>
      <c r="G26" s="30" t="s">
        <v>229</v>
      </c>
      <c r="H26" s="35" t="s">
        <v>230</v>
      </c>
      <c r="I26" s="35" t="s">
        <v>231</v>
      </c>
      <c r="J26" s="36">
        <v>761721856</v>
      </c>
      <c r="K26" s="36">
        <v>380860928</v>
      </c>
      <c r="L26" s="28">
        <v>380860928</v>
      </c>
      <c r="M26" s="28">
        <v>761721856</v>
      </c>
      <c r="N26" s="35" t="s">
        <v>110</v>
      </c>
      <c r="O26" s="35" t="s">
        <v>232</v>
      </c>
      <c r="P26" s="35" t="s">
        <v>233</v>
      </c>
      <c r="Q26" s="35" t="s">
        <v>80</v>
      </c>
      <c r="R26" s="30">
        <v>100</v>
      </c>
      <c r="S26" s="30">
        <v>0</v>
      </c>
      <c r="T26" s="30" t="s">
        <v>81</v>
      </c>
      <c r="U26" s="39">
        <v>28</v>
      </c>
      <c r="V26" s="28">
        <v>258.39999999999998</v>
      </c>
      <c r="W26" s="36">
        <v>7235.1999999999989</v>
      </c>
      <c r="X26" s="36">
        <v>2947840</v>
      </c>
      <c r="Y26" s="36">
        <v>1473920</v>
      </c>
      <c r="Z26" s="36">
        <v>1473920</v>
      </c>
      <c r="AA26" s="36"/>
      <c r="AB26" s="36"/>
      <c r="AC26" s="36">
        <v>318348.79999999999</v>
      </c>
      <c r="AD26" s="36"/>
      <c r="AE26" s="36"/>
      <c r="AF26" s="36">
        <v>105280</v>
      </c>
      <c r="AG26" s="36">
        <v>105280</v>
      </c>
      <c r="AH26" s="32">
        <v>44958</v>
      </c>
      <c r="AI26" s="32">
        <v>45323</v>
      </c>
      <c r="AJ26" s="32"/>
      <c r="AK26" s="32">
        <v>44972</v>
      </c>
      <c r="AL26" s="32">
        <v>45352</v>
      </c>
      <c r="AM26" s="40"/>
      <c r="AN26" s="35" t="s">
        <v>61</v>
      </c>
    </row>
    <row r="27" spans="1:40" ht="78.75" x14ac:dyDescent="0.25">
      <c r="A27" s="33" t="s">
        <v>234</v>
      </c>
      <c r="B27" s="32">
        <v>44706</v>
      </c>
      <c r="C27" s="30">
        <v>1416</v>
      </c>
      <c r="D27" s="33" t="s">
        <v>235</v>
      </c>
      <c r="E27" s="34" t="s">
        <v>236</v>
      </c>
      <c r="F27" s="32">
        <v>44729</v>
      </c>
      <c r="G27" s="30" t="s">
        <v>237</v>
      </c>
      <c r="H27" s="35" t="s">
        <v>135</v>
      </c>
      <c r="I27" s="35" t="s">
        <v>238</v>
      </c>
      <c r="J27" s="36">
        <v>274032460.80000001</v>
      </c>
      <c r="K27" s="36">
        <v>137016230.40000001</v>
      </c>
      <c r="L27" s="28">
        <v>136875267.19999999</v>
      </c>
      <c r="M27" s="28">
        <v>273891497.60000002</v>
      </c>
      <c r="N27" s="35" t="s">
        <v>239</v>
      </c>
      <c r="O27" s="35" t="s">
        <v>240</v>
      </c>
      <c r="P27" s="35" t="s">
        <v>241</v>
      </c>
      <c r="Q27" s="35" t="s">
        <v>242</v>
      </c>
      <c r="R27" s="38">
        <v>0</v>
      </c>
      <c r="S27" s="30">
        <v>100</v>
      </c>
      <c r="T27" s="30" t="s">
        <v>81</v>
      </c>
      <c r="U27" s="39">
        <v>10</v>
      </c>
      <c r="V27" s="28">
        <v>2013.7600000000002</v>
      </c>
      <c r="W27" s="36">
        <v>20137.600000000002</v>
      </c>
      <c r="X27" s="36">
        <v>136010</v>
      </c>
      <c r="Y27" s="36">
        <v>68040</v>
      </c>
      <c r="Z27" s="36">
        <v>67970</v>
      </c>
      <c r="AA27" s="36"/>
      <c r="AB27" s="36"/>
      <c r="AC27" s="36">
        <v>95210572.799999997</v>
      </c>
      <c r="AD27" s="36"/>
      <c r="AE27" s="36"/>
      <c r="AF27" s="36">
        <v>13601</v>
      </c>
      <c r="AG27" s="36">
        <v>13601</v>
      </c>
      <c r="AH27" s="32">
        <v>45031</v>
      </c>
      <c r="AI27" s="32">
        <v>45397</v>
      </c>
      <c r="AJ27" s="32"/>
      <c r="AK27" s="32">
        <v>44681</v>
      </c>
      <c r="AL27" s="32">
        <v>45412</v>
      </c>
      <c r="AM27" s="40"/>
      <c r="AN27" s="35" t="s">
        <v>61</v>
      </c>
    </row>
    <row r="28" spans="1:40" ht="76.5" customHeight="1" x14ac:dyDescent="0.25">
      <c r="A28" s="33" t="s">
        <v>243</v>
      </c>
      <c r="B28" s="32">
        <v>44715</v>
      </c>
      <c r="C28" s="30">
        <v>1416</v>
      </c>
      <c r="D28" s="33" t="s">
        <v>244</v>
      </c>
      <c r="E28" s="34" t="s">
        <v>245</v>
      </c>
      <c r="F28" s="32">
        <v>44746</v>
      </c>
      <c r="G28" s="30" t="s">
        <v>246</v>
      </c>
      <c r="H28" s="35" t="s">
        <v>247</v>
      </c>
      <c r="I28" s="35" t="s">
        <v>248</v>
      </c>
      <c r="J28" s="36">
        <v>1240064812.8</v>
      </c>
      <c r="K28" s="36">
        <v>620032406.39999998</v>
      </c>
      <c r="L28" s="28">
        <v>992041578</v>
      </c>
      <c r="M28" s="28">
        <v>1612073984.4000001</v>
      </c>
      <c r="N28" s="35" t="s">
        <v>249</v>
      </c>
      <c r="O28" s="35" t="s">
        <v>250</v>
      </c>
      <c r="P28" s="35" t="s">
        <v>251</v>
      </c>
      <c r="Q28" s="35" t="s">
        <v>252</v>
      </c>
      <c r="R28" s="38">
        <v>0</v>
      </c>
      <c r="S28" s="30">
        <v>100</v>
      </c>
      <c r="T28" s="30" t="s">
        <v>253</v>
      </c>
      <c r="U28" s="39">
        <v>120</v>
      </c>
      <c r="V28" s="28">
        <v>185.46981817428761</v>
      </c>
      <c r="W28" s="36">
        <v>22256.378180914515</v>
      </c>
      <c r="X28" s="36">
        <v>8691840</v>
      </c>
      <c r="Y28" s="36">
        <v>4345920</v>
      </c>
      <c r="Z28" s="36">
        <v>4345920</v>
      </c>
      <c r="AA28" s="36"/>
      <c r="AB28" s="36"/>
      <c r="AC28" s="36">
        <v>3817849.1999999997</v>
      </c>
      <c r="AD28" s="36"/>
      <c r="AE28" s="36"/>
      <c r="AF28" s="36">
        <v>72432</v>
      </c>
      <c r="AG28" s="36">
        <v>72432</v>
      </c>
      <c r="AH28" s="32">
        <v>44986</v>
      </c>
      <c r="AI28" s="32">
        <v>45352</v>
      </c>
      <c r="AJ28" s="32"/>
      <c r="AK28" s="32">
        <v>45000</v>
      </c>
      <c r="AL28" s="32">
        <v>45383</v>
      </c>
      <c r="AM28" s="40"/>
      <c r="AN28" s="35" t="s">
        <v>61</v>
      </c>
    </row>
    <row r="29" spans="1:40" ht="76.5" customHeight="1" x14ac:dyDescent="0.25">
      <c r="A29" s="33" t="s">
        <v>254</v>
      </c>
      <c r="B29" s="32">
        <v>44719</v>
      </c>
      <c r="C29" s="30">
        <v>1416</v>
      </c>
      <c r="D29" s="33" t="s">
        <v>255</v>
      </c>
      <c r="E29" s="34" t="s">
        <v>256</v>
      </c>
      <c r="F29" s="32">
        <v>44746</v>
      </c>
      <c r="G29" s="33" t="s">
        <v>257</v>
      </c>
      <c r="H29" s="35" t="s">
        <v>86</v>
      </c>
      <c r="I29" s="35" t="s">
        <v>258</v>
      </c>
      <c r="J29" s="36">
        <v>117119160</v>
      </c>
      <c r="K29" s="36">
        <v>58559580</v>
      </c>
      <c r="L29" s="28">
        <v>93665640</v>
      </c>
      <c r="M29" s="28">
        <v>152225220</v>
      </c>
      <c r="N29" s="35" t="s">
        <v>88</v>
      </c>
      <c r="O29" s="35" t="s">
        <v>259</v>
      </c>
      <c r="P29" s="35" t="s">
        <v>90</v>
      </c>
      <c r="Q29" s="35" t="s">
        <v>91</v>
      </c>
      <c r="R29" s="38">
        <v>0</v>
      </c>
      <c r="S29" s="30">
        <v>100</v>
      </c>
      <c r="T29" s="30" t="s">
        <v>48</v>
      </c>
      <c r="U29" s="39">
        <v>3000</v>
      </c>
      <c r="V29" s="28">
        <v>12.37</v>
      </c>
      <c r="W29" s="36">
        <v>37110</v>
      </c>
      <c r="X29" s="36">
        <v>12306000</v>
      </c>
      <c r="Y29" s="36">
        <v>4734000</v>
      </c>
      <c r="Z29" s="36">
        <v>7572000</v>
      </c>
      <c r="AA29" s="36"/>
      <c r="AB29" s="36"/>
      <c r="AC29" s="36">
        <v>0</v>
      </c>
      <c r="AD29" s="36"/>
      <c r="AE29" s="36"/>
      <c r="AF29" s="36">
        <v>3156</v>
      </c>
      <c r="AG29" s="36">
        <v>3156</v>
      </c>
      <c r="AH29" s="32">
        <v>44986</v>
      </c>
      <c r="AI29" s="32">
        <v>45352</v>
      </c>
      <c r="AJ29" s="32"/>
      <c r="AK29" s="32">
        <v>45000</v>
      </c>
      <c r="AL29" s="32">
        <v>45383</v>
      </c>
      <c r="AM29" s="40"/>
      <c r="AN29" s="35" t="s">
        <v>61</v>
      </c>
    </row>
    <row r="30" spans="1:40" ht="86.25" customHeight="1" x14ac:dyDescent="0.25">
      <c r="A30" s="33" t="s">
        <v>260</v>
      </c>
      <c r="B30" s="32">
        <v>44719</v>
      </c>
      <c r="C30" s="30">
        <v>1416</v>
      </c>
      <c r="D30" s="33" t="s">
        <v>261</v>
      </c>
      <c r="E30" s="34" t="s">
        <v>262</v>
      </c>
      <c r="F30" s="32">
        <v>44750</v>
      </c>
      <c r="G30" s="33" t="s">
        <v>263</v>
      </c>
      <c r="H30" s="35" t="s">
        <v>86</v>
      </c>
      <c r="I30" s="35" t="s">
        <v>264</v>
      </c>
      <c r="J30" s="36">
        <v>1322673000</v>
      </c>
      <c r="K30" s="36">
        <v>661336500</v>
      </c>
      <c r="L30" s="28">
        <v>1058027437.5</v>
      </c>
      <c r="M30" s="36">
        <v>1719363937.5</v>
      </c>
      <c r="N30" s="35" t="s">
        <v>265</v>
      </c>
      <c r="O30" s="35" t="s">
        <v>266</v>
      </c>
      <c r="P30" s="35" t="s">
        <v>267</v>
      </c>
      <c r="Q30" s="35" t="s">
        <v>268</v>
      </c>
      <c r="R30" s="38">
        <v>0</v>
      </c>
      <c r="S30" s="30">
        <v>100</v>
      </c>
      <c r="T30" s="35" t="s">
        <v>269</v>
      </c>
      <c r="U30" s="42">
        <v>1</v>
      </c>
      <c r="V30" s="28" t="s">
        <v>270</v>
      </c>
      <c r="W30" s="28" t="s">
        <v>270</v>
      </c>
      <c r="X30" s="36">
        <v>357600</v>
      </c>
      <c r="Y30" s="36">
        <v>178800</v>
      </c>
      <c r="Z30" s="36">
        <v>178800</v>
      </c>
      <c r="AA30" s="36"/>
      <c r="AB30" s="36"/>
      <c r="AC30" s="36">
        <v>486015750</v>
      </c>
      <c r="AD30" s="36"/>
      <c r="AE30" s="36"/>
      <c r="AF30" s="36">
        <v>357600</v>
      </c>
      <c r="AG30" s="36">
        <v>357600</v>
      </c>
      <c r="AH30" s="32">
        <v>44986</v>
      </c>
      <c r="AI30" s="32">
        <v>45352</v>
      </c>
      <c r="AJ30" s="32"/>
      <c r="AK30" s="32">
        <v>45000</v>
      </c>
      <c r="AL30" s="32">
        <v>45383</v>
      </c>
      <c r="AM30" s="40"/>
      <c r="AN30" s="35" t="s">
        <v>61</v>
      </c>
    </row>
    <row r="31" spans="1:40" ht="76.5" customHeight="1" x14ac:dyDescent="0.25">
      <c r="A31" s="33" t="s">
        <v>271</v>
      </c>
      <c r="B31" s="32">
        <v>44721</v>
      </c>
      <c r="C31" s="30">
        <v>1416</v>
      </c>
      <c r="D31" s="33" t="s">
        <v>272</v>
      </c>
      <c r="E31" s="34" t="s">
        <v>273</v>
      </c>
      <c r="F31" s="32">
        <v>44746</v>
      </c>
      <c r="G31" s="30" t="s">
        <v>274</v>
      </c>
      <c r="H31" s="35" t="s">
        <v>135</v>
      </c>
      <c r="I31" s="35" t="s">
        <v>275</v>
      </c>
      <c r="J31" s="36">
        <v>132241909.8</v>
      </c>
      <c r="K31" s="36">
        <v>48848723</v>
      </c>
      <c r="L31" s="28">
        <v>63519448.299999997</v>
      </c>
      <c r="M31" s="28">
        <v>146912635.09999999</v>
      </c>
      <c r="N31" s="35" t="s">
        <v>239</v>
      </c>
      <c r="O31" s="35" t="s">
        <v>276</v>
      </c>
      <c r="P31" s="35" t="s">
        <v>241</v>
      </c>
      <c r="Q31" s="35" t="s">
        <v>242</v>
      </c>
      <c r="R31" s="38">
        <v>0</v>
      </c>
      <c r="S31" s="30">
        <v>100</v>
      </c>
      <c r="T31" s="30" t="s">
        <v>81</v>
      </c>
      <c r="U31" s="39">
        <v>4</v>
      </c>
      <c r="V31" s="28">
        <v>2013.55</v>
      </c>
      <c r="W31" s="36">
        <v>8054.2</v>
      </c>
      <c r="X31" s="36">
        <v>72962</v>
      </c>
      <c r="Y31" s="36">
        <v>41416</v>
      </c>
      <c r="Z31" s="36">
        <v>31546</v>
      </c>
      <c r="AA31" s="36"/>
      <c r="AB31" s="36"/>
      <c r="AC31" s="36">
        <v>38015824</v>
      </c>
      <c r="AD31" s="36"/>
      <c r="AE31" s="36"/>
      <c r="AF31" s="36">
        <v>16419</v>
      </c>
      <c r="AG31" s="36">
        <v>16419</v>
      </c>
      <c r="AH31" s="32">
        <v>44986</v>
      </c>
      <c r="AI31" s="32">
        <v>45352</v>
      </c>
      <c r="AJ31" s="32"/>
      <c r="AK31" s="32">
        <v>45000</v>
      </c>
      <c r="AL31" s="32">
        <v>45383</v>
      </c>
      <c r="AM31" s="40"/>
      <c r="AN31" s="35" t="s">
        <v>61</v>
      </c>
    </row>
    <row r="32" spans="1:40" ht="78.75" x14ac:dyDescent="0.25">
      <c r="A32" s="31" t="s">
        <v>574</v>
      </c>
      <c r="B32" s="32">
        <v>45230</v>
      </c>
      <c r="C32" s="30">
        <v>1416</v>
      </c>
      <c r="D32" s="33" t="s">
        <v>575</v>
      </c>
      <c r="E32" s="34" t="s">
        <v>576</v>
      </c>
      <c r="F32" s="32">
        <v>45250</v>
      </c>
      <c r="G32" s="30" t="s">
        <v>577</v>
      </c>
      <c r="H32" s="35" t="s">
        <v>54</v>
      </c>
      <c r="I32" s="35" t="s">
        <v>578</v>
      </c>
      <c r="J32" s="36">
        <v>265649669</v>
      </c>
      <c r="K32" s="36">
        <v>265649669</v>
      </c>
      <c r="L32" s="28">
        <v>265649669</v>
      </c>
      <c r="M32" s="28">
        <v>265649669</v>
      </c>
      <c r="N32" s="35" t="s">
        <v>579</v>
      </c>
      <c r="O32" s="35" t="s">
        <v>580</v>
      </c>
      <c r="P32" s="35" t="s">
        <v>581</v>
      </c>
      <c r="Q32" s="35" t="s">
        <v>91</v>
      </c>
      <c r="R32" s="38">
        <v>0</v>
      </c>
      <c r="S32" s="30">
        <v>100</v>
      </c>
      <c r="T32" s="30" t="s">
        <v>81</v>
      </c>
      <c r="U32" s="39">
        <v>10</v>
      </c>
      <c r="V32" s="28">
        <v>25791.23</v>
      </c>
      <c r="W32" s="36">
        <v>257912.3</v>
      </c>
      <c r="X32" s="36">
        <v>10300</v>
      </c>
      <c r="Y32" s="36">
        <v>10300</v>
      </c>
      <c r="Z32" s="36">
        <v>0</v>
      </c>
      <c r="AA32" s="36">
        <v>0</v>
      </c>
      <c r="AB32" s="36"/>
      <c r="AC32" s="36">
        <v>0</v>
      </c>
      <c r="AD32" s="36"/>
      <c r="AE32" s="36"/>
      <c r="AF32" s="36">
        <v>1030</v>
      </c>
      <c r="AG32" s="36">
        <v>1030</v>
      </c>
      <c r="AH32" s="32">
        <v>45301</v>
      </c>
      <c r="AI32" s="32"/>
      <c r="AJ32" s="32"/>
      <c r="AK32" s="32">
        <v>45332</v>
      </c>
      <c r="AL32" s="32"/>
      <c r="AM32" s="40"/>
      <c r="AN32" s="35" t="s">
        <v>49</v>
      </c>
    </row>
    <row r="33" spans="1:40" ht="78.75" x14ac:dyDescent="0.25">
      <c r="A33" s="31" t="s">
        <v>582</v>
      </c>
      <c r="B33" s="32">
        <v>45230</v>
      </c>
      <c r="C33" s="30">
        <v>1416</v>
      </c>
      <c r="D33" s="33" t="s">
        <v>583</v>
      </c>
      <c r="E33" s="34" t="s">
        <v>584</v>
      </c>
      <c r="F33" s="32">
        <v>45250</v>
      </c>
      <c r="G33" s="30" t="s">
        <v>585</v>
      </c>
      <c r="H33" s="35" t="s">
        <v>54</v>
      </c>
      <c r="I33" s="35" t="s">
        <v>578</v>
      </c>
      <c r="J33" s="36">
        <v>299436180.30000001</v>
      </c>
      <c r="K33" s="36" t="e">
        <v>#REF!</v>
      </c>
      <c r="L33" s="28" t="e">
        <v>#REF!</v>
      </c>
      <c r="M33" s="28" t="e">
        <v>#REF!</v>
      </c>
      <c r="N33" s="35" t="s">
        <v>579</v>
      </c>
      <c r="O33" s="35" t="s">
        <v>580</v>
      </c>
      <c r="P33" s="35" t="s">
        <v>581</v>
      </c>
      <c r="Q33" s="35" t="s">
        <v>91</v>
      </c>
      <c r="R33" s="38">
        <v>0</v>
      </c>
      <c r="S33" s="30">
        <v>100</v>
      </c>
      <c r="T33" s="30" t="s">
        <v>81</v>
      </c>
      <c r="U33" s="39">
        <v>10</v>
      </c>
      <c r="V33" s="28" t="e">
        <v>#REF!</v>
      </c>
      <c r="W33" s="36" t="e">
        <v>#REF!</v>
      </c>
      <c r="X33" s="36">
        <v>11610</v>
      </c>
      <c r="Y33" s="36">
        <v>11610</v>
      </c>
      <c r="Z33" s="36">
        <v>0</v>
      </c>
      <c r="AA33" s="36">
        <v>0</v>
      </c>
      <c r="AB33" s="36"/>
      <c r="AC33" s="36">
        <v>0</v>
      </c>
      <c r="AD33" s="36"/>
      <c r="AE33" s="36"/>
      <c r="AF33" s="36">
        <v>1161</v>
      </c>
      <c r="AG33" s="36">
        <v>1161</v>
      </c>
      <c r="AH33" s="32">
        <v>45301</v>
      </c>
      <c r="AI33" s="32"/>
      <c r="AJ33" s="32"/>
      <c r="AK33" s="32">
        <v>45332</v>
      </c>
      <c r="AL33" s="32"/>
      <c r="AM33" s="40"/>
      <c r="AN33" s="35" t="s">
        <v>49</v>
      </c>
    </row>
    <row r="34" spans="1:40" ht="78.75" x14ac:dyDescent="0.25">
      <c r="A34" s="31" t="s">
        <v>586</v>
      </c>
      <c r="B34" s="32">
        <v>45230</v>
      </c>
      <c r="C34" s="30">
        <v>1416</v>
      </c>
      <c r="D34" s="33" t="s">
        <v>587</v>
      </c>
      <c r="E34" s="34" t="s">
        <v>588</v>
      </c>
      <c r="F34" s="32">
        <v>45250</v>
      </c>
      <c r="G34" s="30" t="s">
        <v>589</v>
      </c>
      <c r="H34" s="35" t="s">
        <v>54</v>
      </c>
      <c r="I34" s="35" t="s">
        <v>578</v>
      </c>
      <c r="J34" s="36">
        <v>296857057.30000001</v>
      </c>
      <c r="K34" s="36" t="e">
        <v>#REF!</v>
      </c>
      <c r="L34" s="28" t="e">
        <v>#REF!</v>
      </c>
      <c r="M34" s="28" t="e">
        <v>#REF!</v>
      </c>
      <c r="N34" s="35" t="s">
        <v>579</v>
      </c>
      <c r="O34" s="35" t="s">
        <v>580</v>
      </c>
      <c r="P34" s="35" t="s">
        <v>581</v>
      </c>
      <c r="Q34" s="35" t="s">
        <v>91</v>
      </c>
      <c r="R34" s="38">
        <v>0</v>
      </c>
      <c r="S34" s="30">
        <v>100</v>
      </c>
      <c r="T34" s="30" t="s">
        <v>81</v>
      </c>
      <c r="U34" s="39">
        <v>10</v>
      </c>
      <c r="V34" s="28" t="e">
        <v>#REF!</v>
      </c>
      <c r="W34" s="36" t="e">
        <v>#REF!</v>
      </c>
      <c r="X34" s="36">
        <v>11510</v>
      </c>
      <c r="Y34" s="36">
        <v>11510</v>
      </c>
      <c r="Z34" s="36">
        <v>0</v>
      </c>
      <c r="AA34" s="36">
        <v>0</v>
      </c>
      <c r="AB34" s="36"/>
      <c r="AC34" s="36">
        <v>0</v>
      </c>
      <c r="AD34" s="36"/>
      <c r="AE34" s="36"/>
      <c r="AF34" s="36">
        <v>1151</v>
      </c>
      <c r="AG34" s="36">
        <v>1151</v>
      </c>
      <c r="AH34" s="32">
        <v>45301</v>
      </c>
      <c r="AI34" s="32"/>
      <c r="AJ34" s="32"/>
      <c r="AK34" s="32">
        <v>45332</v>
      </c>
      <c r="AL34" s="32"/>
      <c r="AM34" s="40"/>
      <c r="AN34" s="35" t="s">
        <v>49</v>
      </c>
    </row>
    <row r="35" spans="1:40" ht="78.75" x14ac:dyDescent="0.25">
      <c r="A35" s="31" t="s">
        <v>590</v>
      </c>
      <c r="B35" s="32">
        <v>45230</v>
      </c>
      <c r="C35" s="30">
        <v>1416</v>
      </c>
      <c r="D35" s="33" t="s">
        <v>591</v>
      </c>
      <c r="E35" s="34" t="s">
        <v>592</v>
      </c>
      <c r="F35" s="32">
        <v>45250</v>
      </c>
      <c r="G35" s="30" t="s">
        <v>593</v>
      </c>
      <c r="H35" s="35" t="s">
        <v>54</v>
      </c>
      <c r="I35" s="35" t="s">
        <v>578</v>
      </c>
      <c r="J35" s="36">
        <v>296341232.69999999</v>
      </c>
      <c r="K35" s="36" t="e">
        <v>#REF!</v>
      </c>
      <c r="L35" s="28" t="e">
        <v>#REF!</v>
      </c>
      <c r="M35" s="28" t="e">
        <v>#REF!</v>
      </c>
      <c r="N35" s="35" t="s">
        <v>579</v>
      </c>
      <c r="O35" s="35" t="s">
        <v>580</v>
      </c>
      <c r="P35" s="35" t="s">
        <v>581</v>
      </c>
      <c r="Q35" s="35" t="s">
        <v>91</v>
      </c>
      <c r="R35" s="38">
        <v>0</v>
      </c>
      <c r="S35" s="30">
        <v>100</v>
      </c>
      <c r="T35" s="30" t="s">
        <v>81</v>
      </c>
      <c r="U35" s="39">
        <v>10</v>
      </c>
      <c r="V35" s="28" t="e">
        <v>#REF!</v>
      </c>
      <c r="W35" s="36" t="e">
        <v>#REF!</v>
      </c>
      <c r="X35" s="36">
        <v>11490</v>
      </c>
      <c r="Y35" s="36">
        <v>11490</v>
      </c>
      <c r="Z35" s="36">
        <v>0</v>
      </c>
      <c r="AA35" s="36">
        <v>0</v>
      </c>
      <c r="AB35" s="36"/>
      <c r="AC35" s="36">
        <v>0</v>
      </c>
      <c r="AD35" s="36"/>
      <c r="AE35" s="36"/>
      <c r="AF35" s="36">
        <v>1149</v>
      </c>
      <c r="AG35" s="36">
        <v>1149</v>
      </c>
      <c r="AH35" s="32">
        <v>45301</v>
      </c>
      <c r="AI35" s="32"/>
      <c r="AJ35" s="32"/>
      <c r="AK35" s="32">
        <v>45332</v>
      </c>
      <c r="AL35" s="32"/>
      <c r="AM35" s="40"/>
      <c r="AN35" s="35" t="s">
        <v>49</v>
      </c>
    </row>
    <row r="36" spans="1:40" ht="78.75" x14ac:dyDescent="0.25">
      <c r="A36" s="31" t="s">
        <v>594</v>
      </c>
      <c r="B36" s="32">
        <v>45230</v>
      </c>
      <c r="C36" s="30">
        <v>1416</v>
      </c>
      <c r="D36" s="33" t="s">
        <v>595</v>
      </c>
      <c r="E36" s="34" t="s">
        <v>596</v>
      </c>
      <c r="F36" s="32">
        <v>45250</v>
      </c>
      <c r="G36" s="30" t="s">
        <v>597</v>
      </c>
      <c r="H36" s="35" t="s">
        <v>54</v>
      </c>
      <c r="I36" s="35" t="s">
        <v>578</v>
      </c>
      <c r="J36" s="36">
        <v>291698811.30000001</v>
      </c>
      <c r="K36" s="36" t="e">
        <v>#REF!</v>
      </c>
      <c r="L36" s="28" t="e">
        <v>#REF!</v>
      </c>
      <c r="M36" s="28" t="e">
        <v>#REF!</v>
      </c>
      <c r="N36" s="35" t="s">
        <v>579</v>
      </c>
      <c r="O36" s="35" t="s">
        <v>580</v>
      </c>
      <c r="P36" s="35" t="s">
        <v>581</v>
      </c>
      <c r="Q36" s="35" t="s">
        <v>91</v>
      </c>
      <c r="R36" s="38">
        <v>0</v>
      </c>
      <c r="S36" s="30">
        <v>100</v>
      </c>
      <c r="T36" s="30" t="s">
        <v>81</v>
      </c>
      <c r="U36" s="39">
        <v>10</v>
      </c>
      <c r="V36" s="28" t="e">
        <v>#REF!</v>
      </c>
      <c r="W36" s="36" t="e">
        <v>#REF!</v>
      </c>
      <c r="X36" s="36">
        <v>11310</v>
      </c>
      <c r="Y36" s="36">
        <v>11310</v>
      </c>
      <c r="Z36" s="36">
        <v>0</v>
      </c>
      <c r="AA36" s="36">
        <v>0</v>
      </c>
      <c r="AB36" s="36"/>
      <c r="AC36" s="36">
        <v>0</v>
      </c>
      <c r="AD36" s="36"/>
      <c r="AE36" s="36"/>
      <c r="AF36" s="36">
        <v>1131</v>
      </c>
      <c r="AG36" s="36">
        <v>1131</v>
      </c>
      <c r="AH36" s="32">
        <v>45301</v>
      </c>
      <c r="AI36" s="32"/>
      <c r="AJ36" s="32"/>
      <c r="AK36" s="32">
        <v>45332</v>
      </c>
      <c r="AL36" s="32"/>
      <c r="AM36" s="40"/>
      <c r="AN36" s="35" t="s">
        <v>49</v>
      </c>
    </row>
    <row r="37" spans="1:40" ht="78.75" x14ac:dyDescent="0.25">
      <c r="A37" s="31" t="s">
        <v>598</v>
      </c>
      <c r="B37" s="32">
        <v>45230</v>
      </c>
      <c r="C37" s="30">
        <v>1416</v>
      </c>
      <c r="D37" s="33" t="s">
        <v>599</v>
      </c>
      <c r="E37" s="34" t="s">
        <v>600</v>
      </c>
      <c r="F37" s="32">
        <v>45250</v>
      </c>
      <c r="G37" s="30" t="s">
        <v>601</v>
      </c>
      <c r="H37" s="35" t="s">
        <v>54</v>
      </c>
      <c r="I37" s="35" t="s">
        <v>578</v>
      </c>
      <c r="J37" s="36">
        <v>291440899</v>
      </c>
      <c r="K37" s="36" t="e">
        <v>#REF!</v>
      </c>
      <c r="L37" s="28" t="e">
        <v>#REF!</v>
      </c>
      <c r="M37" s="28" t="e">
        <v>#REF!</v>
      </c>
      <c r="N37" s="35" t="s">
        <v>579</v>
      </c>
      <c r="O37" s="35" t="s">
        <v>580</v>
      </c>
      <c r="P37" s="35" t="s">
        <v>581</v>
      </c>
      <c r="Q37" s="35" t="s">
        <v>91</v>
      </c>
      <c r="R37" s="38">
        <v>0</v>
      </c>
      <c r="S37" s="30">
        <v>100</v>
      </c>
      <c r="T37" s="30" t="s">
        <v>81</v>
      </c>
      <c r="U37" s="39">
        <v>10</v>
      </c>
      <c r="V37" s="28" t="e">
        <v>#REF!</v>
      </c>
      <c r="W37" s="36" t="e">
        <v>#REF!</v>
      </c>
      <c r="X37" s="36">
        <v>11300</v>
      </c>
      <c r="Y37" s="36">
        <v>11300</v>
      </c>
      <c r="Z37" s="36">
        <v>0</v>
      </c>
      <c r="AA37" s="36">
        <v>0</v>
      </c>
      <c r="AB37" s="36"/>
      <c r="AC37" s="36">
        <v>0</v>
      </c>
      <c r="AD37" s="36"/>
      <c r="AE37" s="36"/>
      <c r="AF37" s="36">
        <v>1130</v>
      </c>
      <c r="AG37" s="36">
        <v>1130</v>
      </c>
      <c r="AH37" s="32">
        <v>45301</v>
      </c>
      <c r="AI37" s="32"/>
      <c r="AJ37" s="32"/>
      <c r="AK37" s="32">
        <v>45332</v>
      </c>
      <c r="AL37" s="32"/>
      <c r="AM37" s="40"/>
      <c r="AN37" s="35" t="s">
        <v>49</v>
      </c>
    </row>
    <row r="38" spans="1:40" ht="78.75" x14ac:dyDescent="0.25">
      <c r="A38" s="31" t="s">
        <v>602</v>
      </c>
      <c r="B38" s="32">
        <v>45230</v>
      </c>
      <c r="C38" s="30">
        <v>1416</v>
      </c>
      <c r="D38" s="33" t="s">
        <v>603</v>
      </c>
      <c r="E38" s="34" t="s">
        <v>604</v>
      </c>
      <c r="F38" s="32">
        <v>45250</v>
      </c>
      <c r="G38" s="30" t="s">
        <v>605</v>
      </c>
      <c r="H38" s="35" t="s">
        <v>54</v>
      </c>
      <c r="I38" s="35" t="s">
        <v>578</v>
      </c>
      <c r="J38" s="36">
        <v>295051671.19999999</v>
      </c>
      <c r="K38" s="36" t="e">
        <v>#REF!</v>
      </c>
      <c r="L38" s="28" t="e">
        <v>#REF!</v>
      </c>
      <c r="M38" s="28" t="e">
        <v>#REF!</v>
      </c>
      <c r="N38" s="35" t="s">
        <v>579</v>
      </c>
      <c r="O38" s="35" t="s">
        <v>580</v>
      </c>
      <c r="P38" s="35" t="s">
        <v>581</v>
      </c>
      <c r="Q38" s="35" t="s">
        <v>91</v>
      </c>
      <c r="R38" s="38">
        <v>0</v>
      </c>
      <c r="S38" s="30">
        <v>100</v>
      </c>
      <c r="T38" s="30" t="s">
        <v>81</v>
      </c>
      <c r="U38" s="39">
        <v>10</v>
      </c>
      <c r="V38" s="28" t="e">
        <v>#REF!</v>
      </c>
      <c r="W38" s="36" t="e">
        <v>#REF!</v>
      </c>
      <c r="X38" s="36">
        <v>11440</v>
      </c>
      <c r="Y38" s="36">
        <v>11440</v>
      </c>
      <c r="Z38" s="36">
        <v>0</v>
      </c>
      <c r="AA38" s="36">
        <v>0</v>
      </c>
      <c r="AB38" s="36"/>
      <c r="AC38" s="36">
        <v>0</v>
      </c>
      <c r="AD38" s="36"/>
      <c r="AE38" s="36"/>
      <c r="AF38" s="36">
        <v>1144</v>
      </c>
      <c r="AG38" s="36">
        <v>1144</v>
      </c>
      <c r="AH38" s="32">
        <v>45301</v>
      </c>
      <c r="AI38" s="32"/>
      <c r="AJ38" s="32"/>
      <c r="AK38" s="32">
        <v>45332</v>
      </c>
      <c r="AL38" s="32"/>
      <c r="AM38" s="40"/>
      <c r="AN38" s="35" t="s">
        <v>49</v>
      </c>
    </row>
    <row r="39" spans="1:40" ht="78.75" x14ac:dyDescent="0.25">
      <c r="A39" s="31" t="s">
        <v>606</v>
      </c>
      <c r="B39" s="32">
        <v>45230</v>
      </c>
      <c r="C39" s="30">
        <v>1416</v>
      </c>
      <c r="D39" s="33" t="s">
        <v>607</v>
      </c>
      <c r="E39" s="34" t="s">
        <v>608</v>
      </c>
      <c r="F39" s="32">
        <v>45250</v>
      </c>
      <c r="G39" s="30" t="s">
        <v>609</v>
      </c>
      <c r="H39" s="35" t="s">
        <v>54</v>
      </c>
      <c r="I39" s="35" t="s">
        <v>578</v>
      </c>
      <c r="J39" s="36">
        <v>195755435.69999999</v>
      </c>
      <c r="K39" s="36" t="e">
        <v>#REF!</v>
      </c>
      <c r="L39" s="28" t="e">
        <v>#REF!</v>
      </c>
      <c r="M39" s="28" t="e">
        <v>#REF!</v>
      </c>
      <c r="N39" s="35" t="s">
        <v>579</v>
      </c>
      <c r="O39" s="35" t="s">
        <v>580</v>
      </c>
      <c r="P39" s="35" t="s">
        <v>581</v>
      </c>
      <c r="Q39" s="35" t="s">
        <v>91</v>
      </c>
      <c r="R39" s="38">
        <v>0</v>
      </c>
      <c r="S39" s="30">
        <v>100</v>
      </c>
      <c r="T39" s="30" t="s">
        <v>81</v>
      </c>
      <c r="U39" s="39">
        <v>10</v>
      </c>
      <c r="V39" s="28" t="e">
        <v>#REF!</v>
      </c>
      <c r="W39" s="36" t="e">
        <v>#REF!</v>
      </c>
      <c r="X39" s="36">
        <v>7590</v>
      </c>
      <c r="Y39" s="36">
        <v>7590</v>
      </c>
      <c r="Z39" s="36">
        <v>0</v>
      </c>
      <c r="AA39" s="36">
        <v>0</v>
      </c>
      <c r="AB39" s="36"/>
      <c r="AC39" s="36">
        <v>0</v>
      </c>
      <c r="AD39" s="36"/>
      <c r="AE39" s="36"/>
      <c r="AF39" s="36">
        <v>759</v>
      </c>
      <c r="AG39" s="36">
        <v>759</v>
      </c>
      <c r="AH39" s="32">
        <v>45301</v>
      </c>
      <c r="AI39" s="32"/>
      <c r="AJ39" s="32"/>
      <c r="AK39" s="32">
        <v>45332</v>
      </c>
      <c r="AL39" s="32"/>
      <c r="AM39" s="40"/>
      <c r="AN39" s="35" t="s">
        <v>49</v>
      </c>
    </row>
    <row r="40" spans="1:40" ht="69" customHeight="1" x14ac:dyDescent="0.25">
      <c r="A40" s="31" t="s">
        <v>610</v>
      </c>
      <c r="B40" s="32">
        <v>45230</v>
      </c>
      <c r="C40" s="30">
        <v>1416</v>
      </c>
      <c r="D40" s="33" t="s">
        <v>611</v>
      </c>
      <c r="E40" s="34" t="s">
        <v>612</v>
      </c>
      <c r="F40" s="32">
        <v>45250</v>
      </c>
      <c r="G40" s="30" t="s">
        <v>613</v>
      </c>
      <c r="H40" s="35" t="s">
        <v>54</v>
      </c>
      <c r="I40" s="35" t="s">
        <v>578</v>
      </c>
      <c r="J40" s="36">
        <v>279576933.19999999</v>
      </c>
      <c r="K40" s="36" t="e">
        <v>#REF!</v>
      </c>
      <c r="L40" s="28" t="e">
        <v>#REF!</v>
      </c>
      <c r="M40" s="28" t="e">
        <v>#REF!</v>
      </c>
      <c r="N40" s="35" t="s">
        <v>579</v>
      </c>
      <c r="O40" s="35" t="s">
        <v>580</v>
      </c>
      <c r="P40" s="35" t="s">
        <v>581</v>
      </c>
      <c r="Q40" s="35" t="s">
        <v>91</v>
      </c>
      <c r="R40" s="38">
        <v>0</v>
      </c>
      <c r="S40" s="30">
        <v>100</v>
      </c>
      <c r="T40" s="30" t="s">
        <v>81</v>
      </c>
      <c r="U40" s="39">
        <v>10</v>
      </c>
      <c r="V40" s="28" t="e">
        <v>#REF!</v>
      </c>
      <c r="W40" s="36" t="e">
        <v>#REF!</v>
      </c>
      <c r="X40" s="36">
        <v>10840</v>
      </c>
      <c r="Y40" s="36">
        <v>10840</v>
      </c>
      <c r="Z40" s="36">
        <v>0</v>
      </c>
      <c r="AA40" s="36">
        <v>0</v>
      </c>
      <c r="AB40" s="36"/>
      <c r="AC40" s="36">
        <v>0</v>
      </c>
      <c r="AD40" s="36"/>
      <c r="AE40" s="36"/>
      <c r="AF40" s="36">
        <v>1084</v>
      </c>
      <c r="AG40" s="36">
        <v>1084</v>
      </c>
      <c r="AH40" s="32">
        <v>45301</v>
      </c>
      <c r="AI40" s="32"/>
      <c r="AJ40" s="32"/>
      <c r="AK40" s="32">
        <v>45332</v>
      </c>
      <c r="AL40" s="32"/>
      <c r="AM40" s="40"/>
      <c r="AN40" s="35" t="s">
        <v>49</v>
      </c>
    </row>
    <row r="41" spans="1:40" ht="69" customHeight="1" x14ac:dyDescent="0.25">
      <c r="A41" s="31" t="s">
        <v>623</v>
      </c>
      <c r="B41" s="40">
        <v>45243</v>
      </c>
      <c r="C41" s="35">
        <v>1416</v>
      </c>
      <c r="D41" s="33" t="s">
        <v>624</v>
      </c>
      <c r="E41" s="34" t="s">
        <v>625</v>
      </c>
      <c r="F41" s="32">
        <v>45264</v>
      </c>
      <c r="G41" s="30" t="s">
        <v>626</v>
      </c>
      <c r="H41" s="35" t="s">
        <v>627</v>
      </c>
      <c r="I41" s="35" t="s">
        <v>628</v>
      </c>
      <c r="J41" s="45">
        <v>5403201.5</v>
      </c>
      <c r="K41" s="36">
        <v>4673693.5999999996</v>
      </c>
      <c r="L41" s="28">
        <v>4673693.5999999996</v>
      </c>
      <c r="M41" s="28">
        <v>4673693.5999999996</v>
      </c>
      <c r="N41" s="35" t="s">
        <v>629</v>
      </c>
      <c r="O41" s="35" t="s">
        <v>630</v>
      </c>
      <c r="P41" s="35" t="s">
        <v>631</v>
      </c>
      <c r="Q41" s="35" t="s">
        <v>80</v>
      </c>
      <c r="R41" s="38">
        <v>100</v>
      </c>
      <c r="S41" s="30">
        <v>0</v>
      </c>
      <c r="T41" s="30" t="s">
        <v>81</v>
      </c>
      <c r="U41" s="39">
        <v>20</v>
      </c>
      <c r="V41" s="28">
        <v>557.71999999999991</v>
      </c>
      <c r="W41" s="36">
        <v>11154.399999999998</v>
      </c>
      <c r="X41" s="36">
        <v>8380</v>
      </c>
      <c r="Y41" s="36">
        <v>8380</v>
      </c>
      <c r="Z41" s="36">
        <v>0</v>
      </c>
      <c r="AA41" s="36">
        <v>0</v>
      </c>
      <c r="AB41" s="36"/>
      <c r="AC41" s="36">
        <v>0</v>
      </c>
      <c r="AD41" s="36"/>
      <c r="AE41" s="36"/>
      <c r="AF41" s="36">
        <v>419</v>
      </c>
      <c r="AG41" s="36">
        <v>419</v>
      </c>
      <c r="AH41" s="32">
        <v>45301</v>
      </c>
      <c r="AI41" s="32"/>
      <c r="AJ41" s="32"/>
      <c r="AK41" s="32">
        <v>45332</v>
      </c>
      <c r="AL41" s="32"/>
      <c r="AM41" s="40"/>
      <c r="AN41" s="35" t="s">
        <v>49</v>
      </c>
    </row>
    <row r="42" spans="1:40" ht="69" customHeight="1" x14ac:dyDescent="0.25">
      <c r="A42" s="31" t="s">
        <v>632</v>
      </c>
      <c r="B42" s="40">
        <v>45243</v>
      </c>
      <c r="C42" s="35">
        <v>1416</v>
      </c>
      <c r="D42" s="33" t="s">
        <v>633</v>
      </c>
      <c r="E42" s="34" t="s">
        <v>634</v>
      </c>
      <c r="F42" s="32">
        <v>45264</v>
      </c>
      <c r="G42" s="30" t="s">
        <v>635</v>
      </c>
      <c r="H42" s="35" t="s">
        <v>42</v>
      </c>
      <c r="I42" s="35" t="s">
        <v>636</v>
      </c>
      <c r="J42" s="45">
        <v>4459520</v>
      </c>
      <c r="K42" s="36">
        <v>4459520</v>
      </c>
      <c r="L42" s="28">
        <v>4459520</v>
      </c>
      <c r="M42" s="28">
        <v>4459520</v>
      </c>
      <c r="N42" s="35" t="s">
        <v>637</v>
      </c>
      <c r="O42" s="35" t="s">
        <v>638</v>
      </c>
      <c r="P42" s="35" t="s">
        <v>639</v>
      </c>
      <c r="Q42" s="35" t="s">
        <v>640</v>
      </c>
      <c r="R42" s="38">
        <v>0</v>
      </c>
      <c r="S42" s="30">
        <v>100</v>
      </c>
      <c r="T42" s="30" t="s">
        <v>48</v>
      </c>
      <c r="U42" s="44" t="s">
        <v>641</v>
      </c>
      <c r="V42" s="28">
        <v>10.72</v>
      </c>
      <c r="W42" s="36" t="e">
        <v>#VALUE!</v>
      </c>
      <c r="X42" s="36">
        <v>416000</v>
      </c>
      <c r="Y42" s="36">
        <v>416000</v>
      </c>
      <c r="Z42" s="36">
        <v>0</v>
      </c>
      <c r="AA42" s="36">
        <v>0</v>
      </c>
      <c r="AB42" s="36"/>
      <c r="AC42" s="36">
        <v>0</v>
      </c>
      <c r="AD42" s="36"/>
      <c r="AE42" s="36"/>
      <c r="AF42" s="36" t="e">
        <v>#VALUE!</v>
      </c>
      <c r="AG42" s="36" t="e">
        <v>#VALUE!</v>
      </c>
      <c r="AH42" s="32">
        <v>45301</v>
      </c>
      <c r="AI42" s="32"/>
      <c r="AJ42" s="32"/>
      <c r="AK42" s="32">
        <v>45332</v>
      </c>
      <c r="AL42" s="32"/>
      <c r="AM42" s="40"/>
      <c r="AN42" s="35" t="s">
        <v>49</v>
      </c>
    </row>
    <row r="43" spans="1:40" ht="69" customHeight="1" x14ac:dyDescent="0.25">
      <c r="A43" s="31" t="s">
        <v>642</v>
      </c>
      <c r="B43" s="40">
        <v>45243</v>
      </c>
      <c r="C43" s="35">
        <v>1416</v>
      </c>
      <c r="D43" s="33" t="s">
        <v>643</v>
      </c>
      <c r="E43" s="34" t="s">
        <v>644</v>
      </c>
      <c r="F43" s="32">
        <v>45264</v>
      </c>
      <c r="G43" s="30" t="s">
        <v>645</v>
      </c>
      <c r="H43" s="35" t="s">
        <v>42</v>
      </c>
      <c r="I43" s="35" t="s">
        <v>646</v>
      </c>
      <c r="J43" s="45">
        <v>3530112</v>
      </c>
      <c r="K43" s="36">
        <v>3530112</v>
      </c>
      <c r="L43" s="28">
        <v>3530112</v>
      </c>
      <c r="M43" s="28">
        <v>3530112</v>
      </c>
      <c r="N43" s="35" t="s">
        <v>647</v>
      </c>
      <c r="O43" s="35" t="s">
        <v>648</v>
      </c>
      <c r="P43" s="35" t="s">
        <v>649</v>
      </c>
      <c r="Q43" s="35" t="s">
        <v>91</v>
      </c>
      <c r="R43" s="38">
        <v>0</v>
      </c>
      <c r="S43" s="30">
        <v>100</v>
      </c>
      <c r="T43" s="30" t="s">
        <v>48</v>
      </c>
      <c r="U43" s="39">
        <v>1200</v>
      </c>
      <c r="V43" s="28">
        <v>12.68</v>
      </c>
      <c r="W43" s="36">
        <v>15216</v>
      </c>
      <c r="X43" s="36">
        <v>278400</v>
      </c>
      <c r="Y43" s="36">
        <v>278400</v>
      </c>
      <c r="Z43" s="36">
        <v>0</v>
      </c>
      <c r="AA43" s="36">
        <v>0</v>
      </c>
      <c r="AB43" s="36"/>
      <c r="AC43" s="36">
        <v>0</v>
      </c>
      <c r="AD43" s="36"/>
      <c r="AE43" s="36"/>
      <c r="AF43" s="36">
        <v>232</v>
      </c>
      <c r="AG43" s="36">
        <v>232</v>
      </c>
      <c r="AH43" s="32">
        <v>45301</v>
      </c>
      <c r="AI43" s="32"/>
      <c r="AJ43" s="32"/>
      <c r="AK43" s="32">
        <v>45332</v>
      </c>
      <c r="AL43" s="32"/>
      <c r="AM43" s="40"/>
      <c r="AN43" s="35" t="s">
        <v>49</v>
      </c>
    </row>
    <row r="44" spans="1:40" ht="69" customHeight="1" x14ac:dyDescent="0.25">
      <c r="A44" s="31" t="s">
        <v>650</v>
      </c>
      <c r="B44" s="40">
        <v>45243</v>
      </c>
      <c r="C44" s="35">
        <v>1416</v>
      </c>
      <c r="D44" s="33" t="s">
        <v>651</v>
      </c>
      <c r="E44" s="34" t="s">
        <v>652</v>
      </c>
      <c r="F44" s="32">
        <v>45264</v>
      </c>
      <c r="G44" s="30" t="s">
        <v>653</v>
      </c>
      <c r="H44" s="35" t="s">
        <v>42</v>
      </c>
      <c r="I44" s="35" t="s">
        <v>654</v>
      </c>
      <c r="J44" s="45">
        <v>20764800</v>
      </c>
      <c r="K44" s="36">
        <v>20764800</v>
      </c>
      <c r="L44" s="28">
        <v>20764800</v>
      </c>
      <c r="M44" s="28">
        <v>20764800</v>
      </c>
      <c r="N44" s="35" t="s">
        <v>88</v>
      </c>
      <c r="O44" s="35" t="s">
        <v>655</v>
      </c>
      <c r="P44" s="35" t="s">
        <v>90</v>
      </c>
      <c r="Q44" s="35" t="s">
        <v>140</v>
      </c>
      <c r="R44" s="38">
        <v>0</v>
      </c>
      <c r="S44" s="30">
        <v>100</v>
      </c>
      <c r="T44" s="30" t="s">
        <v>48</v>
      </c>
      <c r="U44" s="39">
        <v>500</v>
      </c>
      <c r="V44" s="28">
        <v>12.36</v>
      </c>
      <c r="W44" s="36">
        <v>6180</v>
      </c>
      <c r="X44" s="36">
        <v>1680000</v>
      </c>
      <c r="Y44" s="36">
        <v>1680000</v>
      </c>
      <c r="Z44" s="36">
        <v>0</v>
      </c>
      <c r="AA44" s="36">
        <v>0</v>
      </c>
      <c r="AB44" s="36"/>
      <c r="AC44" s="36">
        <v>0</v>
      </c>
      <c r="AD44" s="36"/>
      <c r="AE44" s="36"/>
      <c r="AF44" s="36">
        <v>3360</v>
      </c>
      <c r="AG44" s="36">
        <v>3360</v>
      </c>
      <c r="AH44" s="32">
        <v>45301</v>
      </c>
      <c r="AI44" s="32"/>
      <c r="AJ44" s="32"/>
      <c r="AK44" s="32">
        <v>45332</v>
      </c>
      <c r="AL44" s="32"/>
      <c r="AM44" s="40"/>
      <c r="AN44" s="35" t="s">
        <v>49</v>
      </c>
    </row>
    <row r="45" spans="1:40" ht="66" customHeight="1" x14ac:dyDescent="0.25">
      <c r="A45" s="31" t="s">
        <v>656</v>
      </c>
      <c r="B45" s="40">
        <v>45243</v>
      </c>
      <c r="C45" s="35">
        <v>1416</v>
      </c>
      <c r="D45" s="33" t="s">
        <v>657</v>
      </c>
      <c r="E45" s="34" t="s">
        <v>658</v>
      </c>
      <c r="F45" s="32">
        <v>45264</v>
      </c>
      <c r="G45" s="30" t="s">
        <v>659</v>
      </c>
      <c r="H45" s="35" t="s">
        <v>42</v>
      </c>
      <c r="I45" s="35" t="s">
        <v>660</v>
      </c>
      <c r="J45" s="45">
        <v>5343840</v>
      </c>
      <c r="K45" s="36">
        <v>5343840</v>
      </c>
      <c r="L45" s="28">
        <v>5343840</v>
      </c>
      <c r="M45" s="28">
        <v>5343840</v>
      </c>
      <c r="N45" s="35" t="s">
        <v>88</v>
      </c>
      <c r="O45" s="35" t="s">
        <v>661</v>
      </c>
      <c r="P45" s="35" t="s">
        <v>90</v>
      </c>
      <c r="Q45" s="35" t="s">
        <v>140</v>
      </c>
      <c r="R45" s="38">
        <v>0</v>
      </c>
      <c r="S45" s="30">
        <v>100</v>
      </c>
      <c r="T45" s="30" t="s">
        <v>48</v>
      </c>
      <c r="U45" s="39">
        <v>3000</v>
      </c>
      <c r="V45" s="28">
        <v>12.37</v>
      </c>
      <c r="W45" s="36">
        <v>37110</v>
      </c>
      <c r="X45" s="36">
        <v>432000</v>
      </c>
      <c r="Y45" s="36">
        <v>432000</v>
      </c>
      <c r="Z45" s="36">
        <v>0</v>
      </c>
      <c r="AA45" s="36">
        <v>0</v>
      </c>
      <c r="AB45" s="36"/>
      <c r="AC45" s="36">
        <v>0</v>
      </c>
      <c r="AD45" s="36"/>
      <c r="AE45" s="36"/>
      <c r="AF45" s="36">
        <v>144</v>
      </c>
      <c r="AG45" s="36">
        <v>144</v>
      </c>
      <c r="AH45" s="32">
        <v>45301</v>
      </c>
      <c r="AI45" s="32"/>
      <c r="AJ45" s="32"/>
      <c r="AK45" s="32">
        <v>45332</v>
      </c>
      <c r="AL45" s="32"/>
      <c r="AM45" s="40"/>
      <c r="AN45" s="35" t="s">
        <v>49</v>
      </c>
    </row>
    <row r="46" spans="1:40" ht="66" customHeight="1" x14ac:dyDescent="0.25">
      <c r="A46" s="31" t="s">
        <v>662</v>
      </c>
      <c r="B46" s="40">
        <v>45245</v>
      </c>
      <c r="C46" s="35">
        <v>1416</v>
      </c>
      <c r="D46" s="33" t="s">
        <v>663</v>
      </c>
      <c r="E46" s="34" t="s">
        <v>664</v>
      </c>
      <c r="F46" s="32">
        <v>45265</v>
      </c>
      <c r="G46" s="30" t="s">
        <v>665</v>
      </c>
      <c r="H46" s="35" t="s">
        <v>42</v>
      </c>
      <c r="I46" s="35" t="s">
        <v>666</v>
      </c>
      <c r="J46" s="45">
        <v>54898060</v>
      </c>
      <c r="K46" s="36">
        <v>54898060</v>
      </c>
      <c r="L46" s="28">
        <v>54898060</v>
      </c>
      <c r="M46" s="28">
        <v>54898060</v>
      </c>
      <c r="N46" s="35" t="s">
        <v>88</v>
      </c>
      <c r="O46" s="35" t="s">
        <v>103</v>
      </c>
      <c r="P46" s="35" t="s">
        <v>90</v>
      </c>
      <c r="Q46" s="35" t="s">
        <v>667</v>
      </c>
      <c r="R46" s="38">
        <v>0</v>
      </c>
      <c r="S46" s="30">
        <v>100</v>
      </c>
      <c r="T46" s="30" t="s">
        <v>48</v>
      </c>
      <c r="U46" s="39">
        <v>1000</v>
      </c>
      <c r="V46" s="28">
        <v>12.37</v>
      </c>
      <c r="W46" s="36">
        <v>12370</v>
      </c>
      <c r="X46" s="36">
        <v>4438000</v>
      </c>
      <c r="Y46" s="36">
        <v>4438000</v>
      </c>
      <c r="Z46" s="36">
        <v>0</v>
      </c>
      <c r="AA46" s="36">
        <v>0</v>
      </c>
      <c r="AB46" s="36"/>
      <c r="AC46" s="36">
        <v>0</v>
      </c>
      <c r="AD46" s="36"/>
      <c r="AE46" s="36"/>
      <c r="AF46" s="36">
        <v>4438</v>
      </c>
      <c r="AG46" s="36">
        <v>4438</v>
      </c>
      <c r="AH46" s="32">
        <v>45301</v>
      </c>
      <c r="AI46" s="32"/>
      <c r="AJ46" s="32"/>
      <c r="AK46" s="32">
        <v>45332</v>
      </c>
      <c r="AL46" s="32"/>
      <c r="AM46" s="40"/>
      <c r="AN46" s="35" t="s">
        <v>49</v>
      </c>
    </row>
    <row r="47" spans="1:40" ht="66" customHeight="1" x14ac:dyDescent="0.25">
      <c r="A47" s="31" t="s">
        <v>668</v>
      </c>
      <c r="B47" s="40">
        <v>45246</v>
      </c>
      <c r="C47" s="35">
        <v>1416</v>
      </c>
      <c r="D47" s="33" t="s">
        <v>669</v>
      </c>
      <c r="E47" s="34" t="s">
        <v>670</v>
      </c>
      <c r="F47" s="32">
        <v>45265</v>
      </c>
      <c r="G47" s="30" t="s">
        <v>671</v>
      </c>
      <c r="H47" s="35" t="s">
        <v>42</v>
      </c>
      <c r="I47" s="35" t="s">
        <v>672</v>
      </c>
      <c r="J47" s="45">
        <v>2674640</v>
      </c>
      <c r="K47" s="36">
        <v>2674640</v>
      </c>
      <c r="L47" s="28">
        <v>2674640</v>
      </c>
      <c r="M47" s="28">
        <v>2674640</v>
      </c>
      <c r="N47" s="35" t="s">
        <v>673</v>
      </c>
      <c r="O47" s="35" t="s">
        <v>674</v>
      </c>
      <c r="P47" s="35" t="s">
        <v>675</v>
      </c>
      <c r="Q47" s="35" t="s">
        <v>640</v>
      </c>
      <c r="R47" s="38">
        <v>0</v>
      </c>
      <c r="S47" s="30">
        <v>100</v>
      </c>
      <c r="T47" s="30" t="s">
        <v>48</v>
      </c>
      <c r="U47" s="39">
        <v>500</v>
      </c>
      <c r="V47" s="28">
        <v>10.72</v>
      </c>
      <c r="W47" s="36">
        <v>5360</v>
      </c>
      <c r="X47" s="36">
        <v>249500</v>
      </c>
      <c r="Y47" s="36">
        <v>249500</v>
      </c>
      <c r="Z47" s="36">
        <v>0</v>
      </c>
      <c r="AA47" s="36">
        <v>0</v>
      </c>
      <c r="AB47" s="36"/>
      <c r="AC47" s="36">
        <v>0</v>
      </c>
      <c r="AD47" s="36"/>
      <c r="AE47" s="36"/>
      <c r="AF47" s="36">
        <v>499</v>
      </c>
      <c r="AG47" s="36">
        <v>499</v>
      </c>
      <c r="AH47" s="32">
        <v>45301</v>
      </c>
      <c r="AI47" s="32"/>
      <c r="AJ47" s="32"/>
      <c r="AK47" s="32">
        <v>45332</v>
      </c>
      <c r="AL47" s="32"/>
      <c r="AM47" s="40"/>
      <c r="AN47" s="35" t="s">
        <v>49</v>
      </c>
    </row>
    <row r="48" spans="1:40" ht="66" customHeight="1" x14ac:dyDescent="0.25">
      <c r="A48" s="31" t="s">
        <v>676</v>
      </c>
      <c r="B48" s="40">
        <v>45246</v>
      </c>
      <c r="C48" s="35">
        <v>1416</v>
      </c>
      <c r="D48" s="33" t="s">
        <v>677</v>
      </c>
      <c r="E48" s="34" t="s">
        <v>678</v>
      </c>
      <c r="F48" s="32">
        <v>45265</v>
      </c>
      <c r="G48" s="30" t="s">
        <v>679</v>
      </c>
      <c r="H48" s="35" t="s">
        <v>42</v>
      </c>
      <c r="I48" s="35" t="s">
        <v>680</v>
      </c>
      <c r="J48" s="45">
        <v>10963680</v>
      </c>
      <c r="K48" s="36">
        <v>10963680</v>
      </c>
      <c r="L48" s="28">
        <v>10963680</v>
      </c>
      <c r="M48" s="28">
        <v>10963680</v>
      </c>
      <c r="N48" s="35" t="s">
        <v>44</v>
      </c>
      <c r="O48" s="35" t="s">
        <v>45</v>
      </c>
      <c r="P48" s="35" t="s">
        <v>46</v>
      </c>
      <c r="Q48" s="35" t="s">
        <v>681</v>
      </c>
      <c r="R48" s="38">
        <v>0</v>
      </c>
      <c r="S48" s="30">
        <v>100</v>
      </c>
      <c r="T48" s="30" t="s">
        <v>48</v>
      </c>
      <c r="U48" s="39">
        <v>1000</v>
      </c>
      <c r="V48" s="28">
        <v>7.28</v>
      </c>
      <c r="W48" s="36">
        <v>7280</v>
      </c>
      <c r="X48" s="36">
        <v>1506000</v>
      </c>
      <c r="Y48" s="36">
        <v>1506000</v>
      </c>
      <c r="Z48" s="36">
        <v>0</v>
      </c>
      <c r="AA48" s="36">
        <v>0</v>
      </c>
      <c r="AB48" s="36"/>
      <c r="AC48" s="36">
        <v>0</v>
      </c>
      <c r="AD48" s="36"/>
      <c r="AE48" s="36"/>
      <c r="AF48" s="36">
        <v>1506</v>
      </c>
      <c r="AG48" s="36">
        <v>1506</v>
      </c>
      <c r="AH48" s="32">
        <v>45301</v>
      </c>
      <c r="AI48" s="32"/>
      <c r="AJ48" s="32"/>
      <c r="AK48" s="32">
        <v>45332</v>
      </c>
      <c r="AL48" s="32"/>
      <c r="AM48" s="40"/>
      <c r="AN48" s="35" t="s">
        <v>49</v>
      </c>
    </row>
    <row r="49" spans="1:40" ht="66" customHeight="1" x14ac:dyDescent="0.25">
      <c r="A49" s="31" t="s">
        <v>682</v>
      </c>
      <c r="B49" s="40">
        <v>45246</v>
      </c>
      <c r="C49" s="35">
        <v>1416</v>
      </c>
      <c r="D49" s="33" t="s">
        <v>683</v>
      </c>
      <c r="E49" s="34" t="s">
        <v>684</v>
      </c>
      <c r="F49" s="32">
        <v>45265</v>
      </c>
      <c r="G49" s="30" t="s">
        <v>685</v>
      </c>
      <c r="H49" s="35" t="s">
        <v>627</v>
      </c>
      <c r="I49" s="35" t="s">
        <v>686</v>
      </c>
      <c r="J49" s="45">
        <v>20917831.34</v>
      </c>
      <c r="K49" s="36">
        <v>18825759</v>
      </c>
      <c r="L49" s="28">
        <v>18825759</v>
      </c>
      <c r="M49" s="28">
        <v>18825759</v>
      </c>
      <c r="N49" s="35" t="s">
        <v>629</v>
      </c>
      <c r="O49" s="35" t="s">
        <v>687</v>
      </c>
      <c r="P49" s="35" t="s">
        <v>631</v>
      </c>
      <c r="Q49" s="35" t="s">
        <v>80</v>
      </c>
      <c r="R49" s="38">
        <v>100</v>
      </c>
      <c r="S49" s="30">
        <v>0</v>
      </c>
      <c r="T49" s="30" t="s">
        <v>81</v>
      </c>
      <c r="U49" s="39">
        <v>50</v>
      </c>
      <c r="V49" s="28">
        <v>581.94000000000005</v>
      </c>
      <c r="W49" s="36">
        <v>29097.000000000004</v>
      </c>
      <c r="X49" s="36">
        <v>32350</v>
      </c>
      <c r="Y49" s="36">
        <v>32350</v>
      </c>
      <c r="Z49" s="36">
        <v>0</v>
      </c>
      <c r="AA49" s="36">
        <v>0</v>
      </c>
      <c r="AB49" s="36"/>
      <c r="AC49" s="36">
        <v>0</v>
      </c>
      <c r="AD49" s="36"/>
      <c r="AE49" s="36"/>
      <c r="AF49" s="36">
        <v>647</v>
      </c>
      <c r="AG49" s="36">
        <v>647</v>
      </c>
      <c r="AH49" s="32">
        <v>45301</v>
      </c>
      <c r="AI49" s="32"/>
      <c r="AJ49" s="32"/>
      <c r="AK49" s="32">
        <v>45332</v>
      </c>
      <c r="AL49" s="32"/>
      <c r="AM49" s="40"/>
      <c r="AN49" s="35" t="s">
        <v>49</v>
      </c>
    </row>
    <row r="50" spans="1:40" ht="66" customHeight="1" x14ac:dyDescent="0.25">
      <c r="A50" s="31" t="s">
        <v>688</v>
      </c>
      <c r="B50" s="40">
        <v>45246</v>
      </c>
      <c r="C50" s="35">
        <v>1416</v>
      </c>
      <c r="D50" s="33" t="s">
        <v>39</v>
      </c>
      <c r="E50" s="34" t="s">
        <v>689</v>
      </c>
      <c r="F50" s="32"/>
      <c r="G50" s="30"/>
      <c r="H50" s="35"/>
      <c r="I50" s="35" t="s">
        <v>690</v>
      </c>
      <c r="J50" s="45">
        <v>20509500</v>
      </c>
      <c r="K50" s="36">
        <v>0</v>
      </c>
      <c r="L50" s="28">
        <v>0</v>
      </c>
      <c r="M50" s="28">
        <v>0</v>
      </c>
      <c r="N50" s="35"/>
      <c r="O50" s="35"/>
      <c r="P50" s="35"/>
      <c r="Q50" s="35"/>
      <c r="R50" s="38"/>
      <c r="S50" s="30"/>
      <c r="T50" s="30"/>
      <c r="U50" s="39"/>
      <c r="V50" s="28" t="e">
        <v>#DIV/0!</v>
      </c>
      <c r="W50" s="36" t="e">
        <v>#DIV/0!</v>
      </c>
      <c r="X50" s="36">
        <v>0</v>
      </c>
      <c r="Y50" s="36">
        <v>0</v>
      </c>
      <c r="Z50" s="36">
        <v>0</v>
      </c>
      <c r="AA50" s="36">
        <v>0</v>
      </c>
      <c r="AB50" s="36"/>
      <c r="AC50" s="36" t="e">
        <v>#DIV/0!</v>
      </c>
      <c r="AD50" s="36"/>
      <c r="AE50" s="36"/>
      <c r="AF50" s="36" t="e">
        <v>#DIV/0!</v>
      </c>
      <c r="AG50" s="36" t="e">
        <v>#DIV/0!</v>
      </c>
      <c r="AH50" s="32">
        <v>45301</v>
      </c>
      <c r="AI50" s="32"/>
      <c r="AJ50" s="32"/>
      <c r="AK50" s="32"/>
      <c r="AL50" s="32"/>
      <c r="AM50" s="40"/>
      <c r="AN50" s="35"/>
    </row>
    <row r="51" spans="1:40" ht="60.75" customHeight="1" x14ac:dyDescent="0.25">
      <c r="A51" s="31" t="s">
        <v>691</v>
      </c>
      <c r="B51" s="40">
        <v>45252</v>
      </c>
      <c r="C51" s="35">
        <v>1416</v>
      </c>
      <c r="D51" s="33" t="s">
        <v>692</v>
      </c>
      <c r="E51" s="34" t="s">
        <v>693</v>
      </c>
      <c r="F51" s="32">
        <v>45272</v>
      </c>
      <c r="G51" s="30" t="s">
        <v>694</v>
      </c>
      <c r="H51" s="35" t="s">
        <v>695</v>
      </c>
      <c r="I51" s="35" t="s">
        <v>696</v>
      </c>
      <c r="J51" s="45">
        <v>120813651.86</v>
      </c>
      <c r="K51" s="36">
        <v>120813651.86</v>
      </c>
      <c r="L51" s="28">
        <v>120813651.86</v>
      </c>
      <c r="M51" s="28">
        <v>120813651.86</v>
      </c>
      <c r="N51" s="35" t="s">
        <v>697</v>
      </c>
      <c r="O51" s="35" t="s">
        <v>698</v>
      </c>
      <c r="P51" s="35" t="s">
        <v>699</v>
      </c>
      <c r="Q51" s="35" t="s">
        <v>242</v>
      </c>
      <c r="R51" s="38">
        <v>0</v>
      </c>
      <c r="S51" s="30">
        <v>100</v>
      </c>
      <c r="T51" s="30" t="s">
        <v>81</v>
      </c>
      <c r="U51" s="39">
        <v>1</v>
      </c>
      <c r="V51" s="28">
        <v>250650.73</v>
      </c>
      <c r="W51" s="36">
        <v>250650.73</v>
      </c>
      <c r="X51" s="36">
        <v>482</v>
      </c>
      <c r="Y51" s="36">
        <v>482</v>
      </c>
      <c r="Z51" s="36">
        <v>0</v>
      </c>
      <c r="AA51" s="36">
        <v>0</v>
      </c>
      <c r="AB51" s="36"/>
      <c r="AC51" s="36">
        <v>0</v>
      </c>
      <c r="AD51" s="36"/>
      <c r="AE51" s="36"/>
      <c r="AF51" s="36">
        <v>482</v>
      </c>
      <c r="AG51" s="36">
        <v>482</v>
      </c>
      <c r="AH51" s="32">
        <v>45301</v>
      </c>
      <c r="AI51" s="32"/>
      <c r="AJ51" s="32"/>
      <c r="AK51" s="32">
        <v>45332</v>
      </c>
      <c r="AL51" s="32"/>
      <c r="AM51" s="40"/>
      <c r="AN51" s="35" t="s">
        <v>49</v>
      </c>
    </row>
    <row r="52" spans="1:40" ht="60.75" customHeight="1" x14ac:dyDescent="0.25">
      <c r="A52" s="31" t="s">
        <v>700</v>
      </c>
      <c r="B52" s="40">
        <v>45252</v>
      </c>
      <c r="C52" s="35">
        <v>1416</v>
      </c>
      <c r="D52" s="33" t="s">
        <v>701</v>
      </c>
      <c r="E52" s="34" t="s">
        <v>702</v>
      </c>
      <c r="F52" s="32">
        <v>45272</v>
      </c>
      <c r="G52" s="30" t="s">
        <v>703</v>
      </c>
      <c r="H52" s="35" t="s">
        <v>281</v>
      </c>
      <c r="I52" s="35" t="s">
        <v>704</v>
      </c>
      <c r="J52" s="45">
        <v>112543483.09999999</v>
      </c>
      <c r="K52" s="36">
        <v>112543483.09999999</v>
      </c>
      <c r="L52" s="28">
        <v>112543483.09999999</v>
      </c>
      <c r="M52" s="28">
        <v>112543483.09999999</v>
      </c>
      <c r="N52" s="35" t="s">
        <v>705</v>
      </c>
      <c r="O52" s="35" t="s">
        <v>706</v>
      </c>
      <c r="P52" s="35" t="s">
        <v>707</v>
      </c>
      <c r="Q52" s="35" t="s">
        <v>91</v>
      </c>
      <c r="R52" s="38">
        <v>0</v>
      </c>
      <c r="S52" s="30">
        <v>100</v>
      </c>
      <c r="T52" s="30" t="s">
        <v>81</v>
      </c>
      <c r="U52" s="46">
        <v>1.2</v>
      </c>
      <c r="V52" s="28">
        <v>200397.93999287748</v>
      </c>
      <c r="W52" s="36">
        <v>240477.52799145295</v>
      </c>
      <c r="X52" s="36">
        <v>561.6</v>
      </c>
      <c r="Y52" s="36">
        <v>561.6</v>
      </c>
      <c r="Z52" s="36">
        <v>0</v>
      </c>
      <c r="AA52" s="36">
        <v>0</v>
      </c>
      <c r="AB52" s="36"/>
      <c r="AC52" s="36">
        <v>0</v>
      </c>
      <c r="AD52" s="36"/>
      <c r="AE52" s="36"/>
      <c r="AF52" s="36">
        <v>468.00000000000006</v>
      </c>
      <c r="AG52" s="36">
        <v>468</v>
      </c>
      <c r="AH52" s="32">
        <v>45323</v>
      </c>
      <c r="AI52" s="32"/>
      <c r="AJ52" s="32"/>
      <c r="AK52" s="32">
        <v>45352</v>
      </c>
      <c r="AL52" s="32"/>
      <c r="AM52" s="40"/>
      <c r="AN52" s="35" t="s">
        <v>49</v>
      </c>
    </row>
    <row r="53" spans="1:40" ht="60.75" customHeight="1" x14ac:dyDescent="0.25">
      <c r="A53" s="31" t="s">
        <v>716</v>
      </c>
      <c r="B53" s="40">
        <v>45254</v>
      </c>
      <c r="C53" s="35">
        <v>1416</v>
      </c>
      <c r="D53" s="33" t="s">
        <v>717</v>
      </c>
      <c r="E53" s="34" t="s">
        <v>718</v>
      </c>
      <c r="F53" s="32">
        <v>45275</v>
      </c>
      <c r="G53" s="30" t="s">
        <v>719</v>
      </c>
      <c r="H53" s="35" t="s">
        <v>86</v>
      </c>
      <c r="I53" s="35" t="s">
        <v>720</v>
      </c>
      <c r="J53" s="45">
        <v>197227280</v>
      </c>
      <c r="K53" s="36">
        <v>197227280</v>
      </c>
      <c r="L53" s="28">
        <v>197227280</v>
      </c>
      <c r="M53" s="28">
        <v>197227280</v>
      </c>
      <c r="N53" s="35" t="s">
        <v>721</v>
      </c>
      <c r="O53" s="35" t="s">
        <v>722</v>
      </c>
      <c r="P53" s="35" t="s">
        <v>723</v>
      </c>
      <c r="Q53" s="35" t="s">
        <v>724</v>
      </c>
      <c r="R53" s="38">
        <v>0</v>
      </c>
      <c r="S53" s="30">
        <v>100</v>
      </c>
      <c r="T53" s="30" t="s">
        <v>48</v>
      </c>
      <c r="U53" s="39">
        <v>2000</v>
      </c>
      <c r="V53" s="28">
        <v>12.37</v>
      </c>
      <c r="W53" s="36">
        <v>24740</v>
      </c>
      <c r="X53" s="36">
        <v>15944000</v>
      </c>
      <c r="Y53" s="36">
        <v>15944000</v>
      </c>
      <c r="Z53" s="36">
        <v>0</v>
      </c>
      <c r="AA53" s="36">
        <v>0</v>
      </c>
      <c r="AB53" s="36"/>
      <c r="AC53" s="36">
        <v>0</v>
      </c>
      <c r="AD53" s="36"/>
      <c r="AE53" s="36"/>
      <c r="AF53" s="36">
        <v>7972</v>
      </c>
      <c r="AG53" s="36">
        <v>7972</v>
      </c>
      <c r="AH53" s="32">
        <v>45323</v>
      </c>
      <c r="AI53" s="32"/>
      <c r="AJ53" s="32"/>
      <c r="AK53" s="32">
        <v>44986</v>
      </c>
      <c r="AL53" s="32"/>
      <c r="AM53" s="40"/>
      <c r="AN53" s="35" t="s">
        <v>49</v>
      </c>
    </row>
    <row r="54" spans="1:40" ht="60.75" customHeight="1" x14ac:dyDescent="0.25">
      <c r="A54" s="31" t="s">
        <v>725</v>
      </c>
      <c r="B54" s="40">
        <v>45254</v>
      </c>
      <c r="C54" s="35">
        <v>1416</v>
      </c>
      <c r="D54" s="33" t="s">
        <v>726</v>
      </c>
      <c r="E54" s="34" t="s">
        <v>727</v>
      </c>
      <c r="F54" s="32">
        <v>45282</v>
      </c>
      <c r="G54" s="30" t="s">
        <v>728</v>
      </c>
      <c r="H54" s="35" t="s">
        <v>695</v>
      </c>
      <c r="I54" s="35" t="s">
        <v>729</v>
      </c>
      <c r="J54" s="45">
        <v>968144403.38</v>
      </c>
      <c r="K54" s="36">
        <v>968144403.38</v>
      </c>
      <c r="L54" s="28">
        <v>968144403.38</v>
      </c>
      <c r="M54" s="28">
        <v>968144403.38</v>
      </c>
      <c r="N54" s="35" t="s">
        <v>697</v>
      </c>
      <c r="O54" s="35" t="s">
        <v>730</v>
      </c>
      <c r="P54" s="35" t="s">
        <v>699</v>
      </c>
      <c r="Q54" s="35" t="s">
        <v>242</v>
      </c>
      <c r="R54" s="38">
        <v>0</v>
      </c>
      <c r="S54" s="30">
        <v>100</v>
      </c>
      <c r="T54" s="30" t="s">
        <v>81</v>
      </c>
      <c r="U54" s="46">
        <v>0.7</v>
      </c>
      <c r="V54" s="28">
        <v>263842.7</v>
      </c>
      <c r="W54" s="36">
        <v>184689.88999999998</v>
      </c>
      <c r="X54" s="36">
        <v>3669.4</v>
      </c>
      <c r="Y54" s="36">
        <v>606.9</v>
      </c>
      <c r="Z54" s="36">
        <v>3062.5</v>
      </c>
      <c r="AA54" s="36">
        <v>0</v>
      </c>
      <c r="AB54" s="36"/>
      <c r="AC54" s="36">
        <v>0</v>
      </c>
      <c r="AD54" s="36"/>
      <c r="AE54" s="36"/>
      <c r="AF54" s="36">
        <v>5242.0000000000009</v>
      </c>
      <c r="AG54" s="36">
        <v>5242</v>
      </c>
      <c r="AH54" s="32">
        <v>45306</v>
      </c>
      <c r="AI54" s="32">
        <v>45413</v>
      </c>
      <c r="AJ54" s="32"/>
      <c r="AK54" s="32">
        <v>45337</v>
      </c>
      <c r="AL54" s="32">
        <v>45444</v>
      </c>
      <c r="AM54" s="40"/>
      <c r="AN54" s="35" t="s">
        <v>49</v>
      </c>
    </row>
    <row r="55" spans="1:40" ht="60.75" customHeight="1" x14ac:dyDescent="0.25">
      <c r="A55" s="31" t="s">
        <v>731</v>
      </c>
      <c r="B55" s="40">
        <v>45254</v>
      </c>
      <c r="C55" s="35">
        <v>1416</v>
      </c>
      <c r="D55" s="33" t="s">
        <v>732</v>
      </c>
      <c r="E55" s="34" t="s">
        <v>733</v>
      </c>
      <c r="F55" s="32">
        <v>45275</v>
      </c>
      <c r="G55" s="30" t="s">
        <v>734</v>
      </c>
      <c r="H55" s="35" t="s">
        <v>86</v>
      </c>
      <c r="I55" s="35" t="s">
        <v>735</v>
      </c>
      <c r="J55" s="45">
        <v>58205312</v>
      </c>
      <c r="K55" s="36">
        <v>58205312</v>
      </c>
      <c r="L55" s="28">
        <v>58205312</v>
      </c>
      <c r="M55" s="28">
        <v>58205312</v>
      </c>
      <c r="N55" s="35" t="s">
        <v>736</v>
      </c>
      <c r="O55" s="35" t="s">
        <v>737</v>
      </c>
      <c r="P55" s="35" t="s">
        <v>738</v>
      </c>
      <c r="Q55" s="35" t="s">
        <v>739</v>
      </c>
      <c r="R55" s="38">
        <v>0</v>
      </c>
      <c r="S55" s="30">
        <v>100</v>
      </c>
      <c r="T55" s="30" t="s">
        <v>48</v>
      </c>
      <c r="U55" s="39">
        <v>400</v>
      </c>
      <c r="V55" s="28">
        <v>29.48</v>
      </c>
      <c r="W55" s="36">
        <v>11792</v>
      </c>
      <c r="X55" s="36">
        <v>1974400</v>
      </c>
      <c r="Y55" s="36">
        <v>1974400</v>
      </c>
      <c r="Z55" s="36">
        <v>0</v>
      </c>
      <c r="AA55" s="36">
        <v>0</v>
      </c>
      <c r="AB55" s="36"/>
      <c r="AC55" s="36">
        <v>0</v>
      </c>
      <c r="AD55" s="36"/>
      <c r="AE55" s="36"/>
      <c r="AF55" s="36">
        <v>4936</v>
      </c>
      <c r="AG55" s="36">
        <v>4936</v>
      </c>
      <c r="AH55" s="32">
        <v>45323</v>
      </c>
      <c r="AI55" s="32"/>
      <c r="AJ55" s="32"/>
      <c r="AK55" s="32">
        <v>45352</v>
      </c>
      <c r="AL55" s="32"/>
      <c r="AM55" s="40"/>
      <c r="AN55" s="35" t="s">
        <v>49</v>
      </c>
    </row>
    <row r="56" spans="1:40" ht="60.75" customHeight="1" x14ac:dyDescent="0.25">
      <c r="A56" s="31" t="s">
        <v>740</v>
      </c>
      <c r="B56" s="40">
        <v>45254</v>
      </c>
      <c r="C56" s="35">
        <v>1416</v>
      </c>
      <c r="D56" s="33" t="s">
        <v>741</v>
      </c>
      <c r="E56" s="34" t="s">
        <v>742</v>
      </c>
      <c r="F56" s="32">
        <v>45275</v>
      </c>
      <c r="G56" s="30" t="s">
        <v>743</v>
      </c>
      <c r="H56" s="35" t="s">
        <v>86</v>
      </c>
      <c r="I56" s="35" t="s">
        <v>744</v>
      </c>
      <c r="J56" s="45">
        <v>46219245</v>
      </c>
      <c r="K56" s="36">
        <v>46219245</v>
      </c>
      <c r="L56" s="28">
        <v>46219245</v>
      </c>
      <c r="M56" s="28">
        <v>46219245</v>
      </c>
      <c r="N56" s="35" t="s">
        <v>745</v>
      </c>
      <c r="O56" s="35" t="s">
        <v>746</v>
      </c>
      <c r="P56" s="35" t="s">
        <v>747</v>
      </c>
      <c r="Q56" s="35" t="s">
        <v>724</v>
      </c>
      <c r="R56" s="38">
        <v>0</v>
      </c>
      <c r="S56" s="30">
        <v>100</v>
      </c>
      <c r="T56" s="30" t="s">
        <v>48</v>
      </c>
      <c r="U56" s="39">
        <v>500</v>
      </c>
      <c r="V56" s="28">
        <v>12.49</v>
      </c>
      <c r="W56" s="36">
        <v>6245</v>
      </c>
      <c r="X56" s="36">
        <v>3700500</v>
      </c>
      <c r="Y56" s="36">
        <v>3700500</v>
      </c>
      <c r="Z56" s="36">
        <v>0</v>
      </c>
      <c r="AA56" s="36">
        <v>0</v>
      </c>
      <c r="AB56" s="36"/>
      <c r="AC56" s="36">
        <v>0</v>
      </c>
      <c r="AD56" s="36"/>
      <c r="AE56" s="36"/>
      <c r="AF56" s="36">
        <v>7401</v>
      </c>
      <c r="AG56" s="36">
        <v>7401</v>
      </c>
      <c r="AH56" s="32">
        <v>45301</v>
      </c>
      <c r="AI56" s="32"/>
      <c r="AJ56" s="32"/>
      <c r="AK56" s="32">
        <v>45332</v>
      </c>
      <c r="AL56" s="32"/>
      <c r="AM56" s="40"/>
      <c r="AN56" s="35" t="s">
        <v>49</v>
      </c>
    </row>
    <row r="57" spans="1:40" ht="60.75" customHeight="1" x14ac:dyDescent="0.25">
      <c r="A57" s="31" t="s">
        <v>748</v>
      </c>
      <c r="B57" s="40">
        <v>45254</v>
      </c>
      <c r="C57" s="35">
        <v>1416</v>
      </c>
      <c r="D57" s="33" t="s">
        <v>749</v>
      </c>
      <c r="E57" s="34" t="s">
        <v>750</v>
      </c>
      <c r="F57" s="32">
        <v>45282</v>
      </c>
      <c r="G57" s="30" t="s">
        <v>751</v>
      </c>
      <c r="H57" s="35" t="s">
        <v>86</v>
      </c>
      <c r="I57" s="35" t="s">
        <v>752</v>
      </c>
      <c r="J57" s="45">
        <v>332011680</v>
      </c>
      <c r="K57" s="36">
        <v>332011680</v>
      </c>
      <c r="L57" s="28">
        <v>332011680</v>
      </c>
      <c r="M57" s="28">
        <v>332011680</v>
      </c>
      <c r="N57" s="35" t="s">
        <v>745</v>
      </c>
      <c r="O57" s="35" t="s">
        <v>753</v>
      </c>
      <c r="P57" s="35" t="s">
        <v>747</v>
      </c>
      <c r="Q57" s="35" t="s">
        <v>724</v>
      </c>
      <c r="R57" s="38">
        <v>0</v>
      </c>
      <c r="S57" s="30">
        <v>100</v>
      </c>
      <c r="T57" s="30" t="s">
        <v>48</v>
      </c>
      <c r="U57" s="39">
        <v>1000</v>
      </c>
      <c r="V57" s="28">
        <v>12.32</v>
      </c>
      <c r="W57" s="36">
        <v>12320</v>
      </c>
      <c r="X57" s="36">
        <v>26949000</v>
      </c>
      <c r="Y57" s="36">
        <v>26949000</v>
      </c>
      <c r="Z57" s="36">
        <v>0</v>
      </c>
      <c r="AA57" s="36">
        <v>0</v>
      </c>
      <c r="AB57" s="36"/>
      <c r="AC57" s="36">
        <v>0</v>
      </c>
      <c r="AD57" s="36"/>
      <c r="AE57" s="36"/>
      <c r="AF57" s="36">
        <v>26949</v>
      </c>
      <c r="AG57" s="36">
        <v>26949</v>
      </c>
      <c r="AH57" s="32">
        <v>45301</v>
      </c>
      <c r="AI57" s="32"/>
      <c r="AJ57" s="32"/>
      <c r="AK57" s="32">
        <v>45332</v>
      </c>
      <c r="AL57" s="32"/>
      <c r="AM57" s="40"/>
      <c r="AN57" s="35" t="s">
        <v>49</v>
      </c>
    </row>
    <row r="58" spans="1:40" ht="42.6" customHeight="1" x14ac:dyDescent="0.25">
      <c r="A58" s="31" t="s">
        <v>763</v>
      </c>
      <c r="B58" s="40">
        <v>45259</v>
      </c>
      <c r="C58" s="35">
        <v>1416</v>
      </c>
      <c r="D58" s="33" t="s">
        <v>764</v>
      </c>
      <c r="E58" s="34" t="s">
        <v>765</v>
      </c>
      <c r="F58" s="32">
        <v>45279</v>
      </c>
      <c r="G58" s="30" t="s">
        <v>766</v>
      </c>
      <c r="H58" s="35" t="s">
        <v>86</v>
      </c>
      <c r="I58" s="35" t="s">
        <v>767</v>
      </c>
      <c r="J58" s="45">
        <v>225303312</v>
      </c>
      <c r="K58" s="36">
        <v>225303312</v>
      </c>
      <c r="L58" s="28">
        <v>225303312</v>
      </c>
      <c r="M58" s="28">
        <v>225303312</v>
      </c>
      <c r="N58" s="35" t="s">
        <v>647</v>
      </c>
      <c r="O58" s="35" t="s">
        <v>648</v>
      </c>
      <c r="P58" s="35" t="s">
        <v>649</v>
      </c>
      <c r="Q58" s="35" t="s">
        <v>91</v>
      </c>
      <c r="R58" s="38">
        <v>0</v>
      </c>
      <c r="S58" s="30">
        <v>100</v>
      </c>
      <c r="T58" s="30" t="s">
        <v>48</v>
      </c>
      <c r="U58" s="39">
        <v>1200</v>
      </c>
      <c r="V58" s="28">
        <v>12.68</v>
      </c>
      <c r="W58" s="36">
        <v>15216</v>
      </c>
      <c r="X58" s="36">
        <v>17768400</v>
      </c>
      <c r="Y58" s="36">
        <v>9120000</v>
      </c>
      <c r="Z58" s="36">
        <v>8648400</v>
      </c>
      <c r="AA58" s="36">
        <v>0</v>
      </c>
      <c r="AB58" s="36"/>
      <c r="AC58" s="36">
        <v>0</v>
      </c>
      <c r="AD58" s="36"/>
      <c r="AE58" s="36"/>
      <c r="AF58" s="36">
        <v>14807</v>
      </c>
      <c r="AG58" s="36">
        <v>14807</v>
      </c>
      <c r="AH58" s="32">
        <v>45352</v>
      </c>
      <c r="AI58" s="32">
        <v>45443</v>
      </c>
      <c r="AJ58" s="32"/>
      <c r="AK58" s="32">
        <v>45383</v>
      </c>
      <c r="AL58" s="32">
        <v>45474</v>
      </c>
      <c r="AM58" s="40"/>
      <c r="AN58" s="35" t="s">
        <v>49</v>
      </c>
    </row>
    <row r="59" spans="1:40" ht="41.45" customHeight="1" x14ac:dyDescent="0.25">
      <c r="A59" s="31" t="s">
        <v>768</v>
      </c>
      <c r="B59" s="40">
        <v>45259</v>
      </c>
      <c r="C59" s="35">
        <v>1416</v>
      </c>
      <c r="D59" s="33" t="s">
        <v>404</v>
      </c>
      <c r="E59" s="34" t="s">
        <v>769</v>
      </c>
      <c r="F59" s="32" t="s">
        <v>404</v>
      </c>
      <c r="G59" s="30" t="s">
        <v>404</v>
      </c>
      <c r="H59" s="35" t="s">
        <v>404</v>
      </c>
      <c r="I59" s="35" t="s">
        <v>770</v>
      </c>
      <c r="J59" s="45">
        <v>11989016.76</v>
      </c>
      <c r="K59" s="36">
        <v>0</v>
      </c>
      <c r="L59" s="28">
        <v>0</v>
      </c>
      <c r="M59" s="28">
        <v>0</v>
      </c>
      <c r="N59" s="35"/>
      <c r="O59" s="35"/>
      <c r="P59" s="35"/>
      <c r="Q59" s="35"/>
      <c r="R59" s="38"/>
      <c r="S59" s="30"/>
      <c r="T59" s="30"/>
      <c r="U59" s="39"/>
      <c r="V59" s="28" t="e">
        <v>#DIV/0!</v>
      </c>
      <c r="W59" s="36" t="e">
        <v>#DIV/0!</v>
      </c>
      <c r="X59" s="36">
        <v>0</v>
      </c>
      <c r="Y59" s="36">
        <v>0</v>
      </c>
      <c r="Z59" s="36">
        <v>0</v>
      </c>
      <c r="AA59" s="36">
        <v>0</v>
      </c>
      <c r="AB59" s="36"/>
      <c r="AC59" s="36" t="e">
        <v>#DIV/0!</v>
      </c>
      <c r="AD59" s="36"/>
      <c r="AE59" s="36"/>
      <c r="AF59" s="36" t="e">
        <v>#DIV/0!</v>
      </c>
      <c r="AG59" s="36" t="e">
        <v>#DIV/0!</v>
      </c>
      <c r="AH59" s="32">
        <v>45413</v>
      </c>
      <c r="AI59" s="32"/>
      <c r="AJ59" s="32"/>
      <c r="AK59" s="32"/>
      <c r="AL59" s="32"/>
      <c r="AM59" s="40"/>
      <c r="AN59" s="35" t="s">
        <v>404</v>
      </c>
    </row>
    <row r="60" spans="1:40" ht="42" customHeight="1" x14ac:dyDescent="0.25">
      <c r="A60" s="31" t="s">
        <v>784</v>
      </c>
      <c r="B60" s="40">
        <v>45264</v>
      </c>
      <c r="C60" s="35">
        <v>1416</v>
      </c>
      <c r="D60" s="33" t="s">
        <v>785</v>
      </c>
      <c r="E60" s="34" t="s">
        <v>786</v>
      </c>
      <c r="F60" s="32">
        <v>45285</v>
      </c>
      <c r="G60" s="30" t="s">
        <v>787</v>
      </c>
      <c r="H60" s="35" t="s">
        <v>207</v>
      </c>
      <c r="I60" s="35" t="s">
        <v>788</v>
      </c>
      <c r="J60" s="45">
        <v>10021808.16</v>
      </c>
      <c r="K60" s="36">
        <v>1229027.52</v>
      </c>
      <c r="L60" s="28">
        <v>1229027.52</v>
      </c>
      <c r="M60" s="28">
        <v>1229027.52</v>
      </c>
      <c r="N60" s="35" t="s">
        <v>789</v>
      </c>
      <c r="O60" s="35" t="s">
        <v>790</v>
      </c>
      <c r="P60" s="35" t="s">
        <v>791</v>
      </c>
      <c r="Q60" s="35" t="s">
        <v>80</v>
      </c>
      <c r="R60" s="38">
        <v>100</v>
      </c>
      <c r="S60" s="30">
        <v>0</v>
      </c>
      <c r="T60" s="30" t="s">
        <v>359</v>
      </c>
      <c r="U60" s="39">
        <v>21</v>
      </c>
      <c r="V60" s="28">
        <v>98.86</v>
      </c>
      <c r="W60" s="36">
        <v>2076.06</v>
      </c>
      <c r="X60" s="36">
        <v>12432</v>
      </c>
      <c r="Y60" s="36">
        <v>12432</v>
      </c>
      <c r="Z60" s="36">
        <v>0</v>
      </c>
      <c r="AA60" s="36">
        <v>0</v>
      </c>
      <c r="AB60" s="36"/>
      <c r="AC60" s="36">
        <v>0</v>
      </c>
      <c r="AD60" s="36"/>
      <c r="AE60" s="36"/>
      <c r="AF60" s="36">
        <v>592</v>
      </c>
      <c r="AG60" s="36">
        <v>592</v>
      </c>
      <c r="AH60" s="32">
        <v>45352</v>
      </c>
      <c r="AI60" s="32"/>
      <c r="AJ60" s="32"/>
      <c r="AK60" s="32">
        <v>45383</v>
      </c>
      <c r="AL60" s="32"/>
      <c r="AM60" s="40"/>
      <c r="AN60" s="35" t="s">
        <v>49</v>
      </c>
    </row>
    <row r="61" spans="1:40" ht="42" customHeight="1" x14ac:dyDescent="0.25">
      <c r="A61" s="31" t="s">
        <v>800</v>
      </c>
      <c r="B61" s="40">
        <v>45264</v>
      </c>
      <c r="C61" s="35">
        <v>1416</v>
      </c>
      <c r="D61" s="33" t="s">
        <v>801</v>
      </c>
      <c r="E61" s="34" t="s">
        <v>802</v>
      </c>
      <c r="F61" s="32">
        <v>45285</v>
      </c>
      <c r="G61" s="30" t="s">
        <v>803</v>
      </c>
      <c r="H61" s="35" t="s">
        <v>54</v>
      </c>
      <c r="I61" s="35" t="s">
        <v>804</v>
      </c>
      <c r="J61" s="45">
        <v>24725220.030000001</v>
      </c>
      <c r="K61" s="36">
        <v>24601593.93</v>
      </c>
      <c r="L61" s="28">
        <v>24601583.789999999</v>
      </c>
      <c r="M61" s="28">
        <v>24601583.789999999</v>
      </c>
      <c r="N61" s="35" t="s">
        <v>805</v>
      </c>
      <c r="O61" s="35" t="s">
        <v>806</v>
      </c>
      <c r="P61" s="35" t="s">
        <v>807</v>
      </c>
      <c r="Q61" s="35" t="s">
        <v>80</v>
      </c>
      <c r="R61" s="38">
        <v>100</v>
      </c>
      <c r="S61" s="30">
        <v>0</v>
      </c>
      <c r="T61" s="30" t="s">
        <v>359</v>
      </c>
      <c r="U61" s="39">
        <v>21</v>
      </c>
      <c r="V61" s="28">
        <v>10554.09</v>
      </c>
      <c r="W61" s="36">
        <v>221635.89</v>
      </c>
      <c r="X61" s="36">
        <v>2331</v>
      </c>
      <c r="Y61" s="36">
        <v>2331</v>
      </c>
      <c r="Z61" s="36">
        <v>0</v>
      </c>
      <c r="AA61" s="36">
        <v>0</v>
      </c>
      <c r="AB61" s="36"/>
      <c r="AC61" s="36">
        <v>0</v>
      </c>
      <c r="AD61" s="36"/>
      <c r="AE61" s="36"/>
      <c r="AF61" s="36">
        <v>111</v>
      </c>
      <c r="AG61" s="36">
        <v>111</v>
      </c>
      <c r="AH61" s="32">
        <v>45352</v>
      </c>
      <c r="AI61" s="32"/>
      <c r="AJ61" s="32"/>
      <c r="AK61" s="32">
        <v>45017</v>
      </c>
      <c r="AL61" s="32"/>
      <c r="AM61" s="40"/>
      <c r="AN61" s="35" t="s">
        <v>49</v>
      </c>
    </row>
    <row r="62" spans="1:40" ht="75" x14ac:dyDescent="0.25">
      <c r="A62" s="31" t="s">
        <v>808</v>
      </c>
      <c r="B62" s="40">
        <v>45264</v>
      </c>
      <c r="C62" s="35">
        <v>1416</v>
      </c>
      <c r="D62" s="33" t="s">
        <v>404</v>
      </c>
      <c r="E62" s="34" t="s">
        <v>809</v>
      </c>
      <c r="F62" s="32" t="s">
        <v>404</v>
      </c>
      <c r="G62" s="30" t="s">
        <v>404</v>
      </c>
      <c r="H62" s="35" t="s">
        <v>404</v>
      </c>
      <c r="I62" s="35" t="s">
        <v>810</v>
      </c>
      <c r="J62" s="45">
        <v>1009470</v>
      </c>
      <c r="K62" s="36">
        <v>0</v>
      </c>
      <c r="L62" s="28">
        <v>0</v>
      </c>
      <c r="M62" s="28">
        <v>0</v>
      </c>
      <c r="N62" s="35"/>
      <c r="O62" s="35"/>
      <c r="P62" s="35"/>
      <c r="Q62" s="35"/>
      <c r="R62" s="38"/>
      <c r="S62" s="30"/>
      <c r="T62" s="30"/>
      <c r="U62" s="39"/>
      <c r="V62" s="28" t="e">
        <v>#DIV/0!</v>
      </c>
      <c r="W62" s="36" t="e">
        <v>#DIV/0!</v>
      </c>
      <c r="X62" s="36">
        <v>0</v>
      </c>
      <c r="Y62" s="36">
        <v>0</v>
      </c>
      <c r="Z62" s="36">
        <v>0</v>
      </c>
      <c r="AA62" s="36">
        <v>0</v>
      </c>
      <c r="AB62" s="36"/>
      <c r="AC62" s="36" t="e">
        <v>#DIV/0!</v>
      </c>
      <c r="AD62" s="36"/>
      <c r="AE62" s="36"/>
      <c r="AF62" s="36" t="e">
        <v>#DIV/0!</v>
      </c>
      <c r="AG62" s="36" t="e">
        <v>#DIV/0!</v>
      </c>
      <c r="AH62" s="32">
        <v>45352</v>
      </c>
      <c r="AI62" s="32"/>
      <c r="AJ62" s="32"/>
      <c r="AK62" s="32"/>
      <c r="AL62" s="32"/>
      <c r="AM62" s="40"/>
      <c r="AN62" s="35" t="s">
        <v>404</v>
      </c>
    </row>
    <row r="63" spans="1:40" ht="87" customHeight="1" x14ac:dyDescent="0.25">
      <c r="A63" s="31" t="s">
        <v>811</v>
      </c>
      <c r="B63" s="40">
        <v>45268</v>
      </c>
      <c r="C63" s="35">
        <v>1416</v>
      </c>
      <c r="D63" s="33" t="s">
        <v>812</v>
      </c>
      <c r="E63" s="34" t="s">
        <v>813</v>
      </c>
      <c r="F63" s="32">
        <v>45289</v>
      </c>
      <c r="G63" s="30" t="s">
        <v>814</v>
      </c>
      <c r="H63" s="35" t="s">
        <v>135</v>
      </c>
      <c r="I63" s="35" t="s">
        <v>815</v>
      </c>
      <c r="J63" s="45">
        <v>14412600</v>
      </c>
      <c r="K63" s="36">
        <v>14412600</v>
      </c>
      <c r="L63" s="28">
        <v>14412600</v>
      </c>
      <c r="M63" s="28">
        <v>14412600</v>
      </c>
      <c r="N63" s="35" t="s">
        <v>816</v>
      </c>
      <c r="O63" s="35" t="s">
        <v>817</v>
      </c>
      <c r="P63" s="35" t="s">
        <v>818</v>
      </c>
      <c r="Q63" s="35" t="s">
        <v>80</v>
      </c>
      <c r="R63" s="38">
        <v>100</v>
      </c>
      <c r="S63" s="30">
        <v>0</v>
      </c>
      <c r="T63" s="30" t="s">
        <v>48</v>
      </c>
      <c r="U63" s="39">
        <v>500</v>
      </c>
      <c r="V63" s="28">
        <v>7.85</v>
      </c>
      <c r="W63" s="36">
        <v>3925</v>
      </c>
      <c r="X63" s="36">
        <v>1836000</v>
      </c>
      <c r="Y63" s="36">
        <v>1836000</v>
      </c>
      <c r="Z63" s="36">
        <v>0</v>
      </c>
      <c r="AA63" s="36">
        <v>0</v>
      </c>
      <c r="AB63" s="36"/>
      <c r="AC63" s="36">
        <v>4812050</v>
      </c>
      <c r="AD63" s="36"/>
      <c r="AE63" s="36"/>
      <c r="AF63" s="36">
        <v>3672</v>
      </c>
      <c r="AG63" s="36">
        <v>3672</v>
      </c>
      <c r="AH63" s="32">
        <v>45383</v>
      </c>
      <c r="AI63" s="32"/>
      <c r="AJ63" s="32"/>
      <c r="AK63" s="32">
        <v>45413</v>
      </c>
      <c r="AL63" s="32"/>
      <c r="AM63" s="40"/>
      <c r="AN63" s="35" t="s">
        <v>49</v>
      </c>
    </row>
    <row r="64" spans="1:40" ht="87" customHeight="1" x14ac:dyDescent="0.25">
      <c r="A64" s="31" t="s">
        <v>819</v>
      </c>
      <c r="B64" s="40">
        <v>45268</v>
      </c>
      <c r="C64" s="35">
        <v>1416</v>
      </c>
      <c r="D64" s="33"/>
      <c r="E64" s="34" t="s">
        <v>820</v>
      </c>
      <c r="F64" s="32">
        <v>45302</v>
      </c>
      <c r="G64" s="30" t="s">
        <v>821</v>
      </c>
      <c r="H64" s="35" t="s">
        <v>86</v>
      </c>
      <c r="I64" s="35" t="s">
        <v>822</v>
      </c>
      <c r="J64" s="45">
        <v>312035112</v>
      </c>
      <c r="K64" s="36">
        <v>312035112</v>
      </c>
      <c r="L64" s="28">
        <v>312035112</v>
      </c>
      <c r="M64" s="28">
        <v>312035112</v>
      </c>
      <c r="N64" s="35" t="s">
        <v>647</v>
      </c>
      <c r="O64" s="35" t="s">
        <v>823</v>
      </c>
      <c r="P64" s="35" t="s">
        <v>649</v>
      </c>
      <c r="Q64" s="35" t="s">
        <v>91</v>
      </c>
      <c r="R64" s="38">
        <v>0</v>
      </c>
      <c r="S64" s="30">
        <v>100</v>
      </c>
      <c r="T64" s="30" t="s">
        <v>48</v>
      </c>
      <c r="U64" s="39">
        <v>2400</v>
      </c>
      <c r="V64" s="28">
        <v>12.84</v>
      </c>
      <c r="W64" s="36">
        <v>30816</v>
      </c>
      <c r="X64" s="36">
        <v>24301800</v>
      </c>
      <c r="Y64" s="36">
        <v>11232000</v>
      </c>
      <c r="Z64" s="36">
        <v>13069800</v>
      </c>
      <c r="AA64" s="36">
        <v>0</v>
      </c>
      <c r="AB64" s="36"/>
      <c r="AC64" s="36">
        <v>126276264</v>
      </c>
      <c r="AD64" s="36"/>
      <c r="AE64" s="36"/>
      <c r="AF64" s="36">
        <v>10125.75</v>
      </c>
      <c r="AG64" s="36">
        <v>10126</v>
      </c>
      <c r="AH64" s="32">
        <v>45352</v>
      </c>
      <c r="AI64" s="32">
        <v>45444</v>
      </c>
      <c r="AJ64" s="32"/>
      <c r="AK64" s="32">
        <v>45383</v>
      </c>
      <c r="AL64" s="32">
        <v>45474</v>
      </c>
      <c r="AM64" s="40"/>
      <c r="AN64" s="35" t="s">
        <v>49</v>
      </c>
    </row>
    <row r="65" spans="1:40" ht="75" x14ac:dyDescent="0.25">
      <c r="A65" s="31" t="s">
        <v>824</v>
      </c>
      <c r="B65" s="40">
        <v>45268</v>
      </c>
      <c r="C65" s="35">
        <v>1416</v>
      </c>
      <c r="D65" s="33" t="s">
        <v>825</v>
      </c>
      <c r="E65" s="34" t="s">
        <v>826</v>
      </c>
      <c r="F65" s="32">
        <v>45300</v>
      </c>
      <c r="G65" s="30" t="s">
        <v>827</v>
      </c>
      <c r="H65" s="35" t="s">
        <v>207</v>
      </c>
      <c r="I65" s="35" t="s">
        <v>828</v>
      </c>
      <c r="J65" s="45">
        <v>26867326.5</v>
      </c>
      <c r="K65" s="36">
        <v>26732989.870000001</v>
      </c>
      <c r="L65" s="28">
        <v>26723938.5</v>
      </c>
      <c r="M65" s="28">
        <v>26723938.5</v>
      </c>
      <c r="N65" s="35" t="s">
        <v>829</v>
      </c>
      <c r="O65" s="35" t="s">
        <v>830</v>
      </c>
      <c r="P65" s="35" t="s">
        <v>831</v>
      </c>
      <c r="Q65" s="35" t="s">
        <v>80</v>
      </c>
      <c r="R65" s="38">
        <v>100</v>
      </c>
      <c r="S65" s="30">
        <v>0</v>
      </c>
      <c r="T65" s="30" t="s">
        <v>359</v>
      </c>
      <c r="U65" s="39">
        <v>50</v>
      </c>
      <c r="V65" s="28">
        <v>14.91</v>
      </c>
      <c r="W65" s="36">
        <v>745.5</v>
      </c>
      <c r="X65" s="36">
        <v>1792350</v>
      </c>
      <c r="Y65" s="36">
        <v>1792350</v>
      </c>
      <c r="Z65" s="36">
        <v>0</v>
      </c>
      <c r="AA65" s="36">
        <v>0</v>
      </c>
      <c r="AB65" s="36"/>
      <c r="AC65" s="36">
        <v>851361</v>
      </c>
      <c r="AD65" s="36"/>
      <c r="AE65" s="36"/>
      <c r="AF65" s="36">
        <v>35847</v>
      </c>
      <c r="AG65" s="36">
        <v>35847</v>
      </c>
      <c r="AH65" s="32">
        <v>45323</v>
      </c>
      <c r="AI65" s="32"/>
      <c r="AJ65" s="32"/>
      <c r="AK65" s="32">
        <v>45352</v>
      </c>
      <c r="AL65" s="32"/>
      <c r="AM65" s="40"/>
      <c r="AN65" s="35" t="s">
        <v>49</v>
      </c>
    </row>
    <row r="66" spans="1:40" ht="75" x14ac:dyDescent="0.25">
      <c r="A66" s="31" t="s">
        <v>832</v>
      </c>
      <c r="B66" s="40">
        <v>45264</v>
      </c>
      <c r="C66" s="35">
        <v>1416</v>
      </c>
      <c r="D66" s="33" t="s">
        <v>404</v>
      </c>
      <c r="E66" s="34" t="s">
        <v>833</v>
      </c>
      <c r="F66" s="32" t="s">
        <v>404</v>
      </c>
      <c r="G66" s="30" t="s">
        <v>404</v>
      </c>
      <c r="H66" s="35" t="s">
        <v>404</v>
      </c>
      <c r="I66" s="35" t="s">
        <v>834</v>
      </c>
      <c r="J66" s="45">
        <v>90409106.969999999</v>
      </c>
      <c r="K66" s="36">
        <v>0</v>
      </c>
      <c r="L66" s="28">
        <v>0</v>
      </c>
      <c r="M66" s="28">
        <v>0</v>
      </c>
      <c r="N66" s="35"/>
      <c r="O66" s="35"/>
      <c r="P66" s="35"/>
      <c r="Q66" s="35"/>
      <c r="R66" s="38"/>
      <c r="S66" s="30"/>
      <c r="T66" s="30"/>
      <c r="U66" s="39"/>
      <c r="V66" s="28" t="e">
        <v>#DIV/0!</v>
      </c>
      <c r="W66" s="36" t="e">
        <v>#DIV/0!</v>
      </c>
      <c r="X66" s="36">
        <v>0</v>
      </c>
      <c r="Y66" s="36">
        <v>0</v>
      </c>
      <c r="Z66" s="36">
        <v>0</v>
      </c>
      <c r="AA66" s="36">
        <v>0</v>
      </c>
      <c r="AB66" s="36"/>
      <c r="AC66" s="36" t="e">
        <v>#DIV/0!</v>
      </c>
      <c r="AD66" s="36"/>
      <c r="AE66" s="36"/>
      <c r="AF66" s="36" t="e">
        <v>#DIV/0!</v>
      </c>
      <c r="AG66" s="36" t="e">
        <v>#DIV/0!</v>
      </c>
      <c r="AH66" s="32">
        <v>45412</v>
      </c>
      <c r="AI66" s="32"/>
      <c r="AJ66" s="32"/>
      <c r="AK66" s="32"/>
      <c r="AL66" s="32"/>
      <c r="AM66" s="40"/>
      <c r="AN66" s="35" t="s">
        <v>404</v>
      </c>
    </row>
    <row r="67" spans="1:40" ht="81.75" customHeight="1" x14ac:dyDescent="0.25">
      <c r="A67" s="31" t="s">
        <v>842</v>
      </c>
      <c r="B67" s="40">
        <v>45268</v>
      </c>
      <c r="C67" s="35">
        <v>1416</v>
      </c>
      <c r="D67" s="33" t="s">
        <v>843</v>
      </c>
      <c r="E67" s="34" t="s">
        <v>844</v>
      </c>
      <c r="F67" s="32">
        <v>45289</v>
      </c>
      <c r="G67" s="30" t="s">
        <v>845</v>
      </c>
      <c r="H67" s="35" t="s">
        <v>207</v>
      </c>
      <c r="I67" s="35" t="s">
        <v>846</v>
      </c>
      <c r="J67" s="45">
        <v>215192050</v>
      </c>
      <c r="K67" s="36">
        <v>215192050</v>
      </c>
      <c r="L67" s="28">
        <v>215192050</v>
      </c>
      <c r="M67" s="28">
        <v>215192050</v>
      </c>
      <c r="N67" s="35" t="s">
        <v>847</v>
      </c>
      <c r="O67" s="35" t="s">
        <v>848</v>
      </c>
      <c r="P67" s="35" t="s">
        <v>849</v>
      </c>
      <c r="Q67" s="35" t="s">
        <v>80</v>
      </c>
      <c r="R67" s="38">
        <v>100</v>
      </c>
      <c r="S67" s="30">
        <v>0</v>
      </c>
      <c r="T67" s="30" t="s">
        <v>48</v>
      </c>
      <c r="U67" s="39">
        <v>1000</v>
      </c>
      <c r="V67" s="28">
        <v>7.85</v>
      </c>
      <c r="W67" s="36">
        <v>7850</v>
      </c>
      <c r="X67" s="36">
        <v>27413000</v>
      </c>
      <c r="Y67" s="36">
        <v>27413000</v>
      </c>
      <c r="Z67" s="36">
        <v>0</v>
      </c>
      <c r="AA67" s="36">
        <v>0</v>
      </c>
      <c r="AB67" s="36"/>
      <c r="AC67" s="36">
        <v>57022400</v>
      </c>
      <c r="AD67" s="36"/>
      <c r="AE67" s="36"/>
      <c r="AF67" s="36">
        <v>27413</v>
      </c>
      <c r="AG67" s="36">
        <v>27413</v>
      </c>
      <c r="AH67" s="32">
        <v>45383</v>
      </c>
      <c r="AI67" s="32"/>
      <c r="AJ67" s="32"/>
      <c r="AK67" s="32"/>
      <c r="AL67" s="32"/>
      <c r="AM67" s="40"/>
      <c r="AN67" s="35" t="s">
        <v>49</v>
      </c>
    </row>
    <row r="68" spans="1:40" ht="78.75" x14ac:dyDescent="0.25">
      <c r="A68" s="31" t="s">
        <v>850</v>
      </c>
      <c r="B68" s="40">
        <v>45268</v>
      </c>
      <c r="C68" s="35">
        <v>1416</v>
      </c>
      <c r="D68" s="33" t="s">
        <v>404</v>
      </c>
      <c r="E68" s="34" t="s">
        <v>851</v>
      </c>
      <c r="F68" s="32" t="s">
        <v>404</v>
      </c>
      <c r="G68" s="30" t="s">
        <v>404</v>
      </c>
      <c r="H68" s="35" t="s">
        <v>404</v>
      </c>
      <c r="I68" s="35" t="s">
        <v>852</v>
      </c>
      <c r="J68" s="45">
        <v>378638760</v>
      </c>
      <c r="K68" s="36">
        <v>0</v>
      </c>
      <c r="L68" s="28">
        <v>0</v>
      </c>
      <c r="M68" s="28">
        <v>0</v>
      </c>
      <c r="N68" s="35"/>
      <c r="O68" s="35"/>
      <c r="P68" s="35"/>
      <c r="Q68" s="35"/>
      <c r="R68" s="38"/>
      <c r="S68" s="30"/>
      <c r="T68" s="30"/>
      <c r="U68" s="39"/>
      <c r="V68" s="28" t="e">
        <v>#DIV/0!</v>
      </c>
      <c r="W68" s="36" t="e">
        <v>#DIV/0!</v>
      </c>
      <c r="X68" s="36">
        <v>0</v>
      </c>
      <c r="Y68" s="36">
        <v>0</v>
      </c>
      <c r="Z68" s="36">
        <v>0</v>
      </c>
      <c r="AA68" s="36">
        <v>0</v>
      </c>
      <c r="AB68" s="36"/>
      <c r="AC68" s="36" t="e">
        <v>#DIV/0!</v>
      </c>
      <c r="AD68" s="36"/>
      <c r="AE68" s="36"/>
      <c r="AF68" s="36" t="e">
        <v>#DIV/0!</v>
      </c>
      <c r="AG68" s="36" t="e">
        <v>#DIV/0!</v>
      </c>
      <c r="AH68" s="32">
        <v>45323</v>
      </c>
      <c r="AI68" s="32"/>
      <c r="AJ68" s="32"/>
      <c r="AK68" s="32"/>
      <c r="AL68" s="32"/>
      <c r="AM68" s="40"/>
      <c r="AN68" s="35" t="s">
        <v>404</v>
      </c>
    </row>
    <row r="69" spans="1:40" ht="75" x14ac:dyDescent="0.25">
      <c r="A69" s="31" t="s">
        <v>853</v>
      </c>
      <c r="B69" s="40">
        <v>45268</v>
      </c>
      <c r="C69" s="35">
        <v>1416</v>
      </c>
      <c r="D69" s="33" t="s">
        <v>404</v>
      </c>
      <c r="E69" s="34" t="s">
        <v>854</v>
      </c>
      <c r="F69" s="32" t="s">
        <v>404</v>
      </c>
      <c r="G69" s="30" t="s">
        <v>404</v>
      </c>
      <c r="H69" s="35" t="s">
        <v>404</v>
      </c>
      <c r="I69" s="35" t="s">
        <v>855</v>
      </c>
      <c r="J69" s="45">
        <v>2719716153</v>
      </c>
      <c r="K69" s="36">
        <v>0</v>
      </c>
      <c r="L69" s="28">
        <v>0</v>
      </c>
      <c r="M69" s="28">
        <v>0</v>
      </c>
      <c r="N69" s="35"/>
      <c r="O69" s="35"/>
      <c r="P69" s="35"/>
      <c r="Q69" s="35"/>
      <c r="R69" s="38"/>
      <c r="S69" s="30"/>
      <c r="T69" s="30"/>
      <c r="U69" s="39"/>
      <c r="V69" s="28" t="e">
        <v>#DIV/0!</v>
      </c>
      <c r="W69" s="36" t="e">
        <v>#DIV/0!</v>
      </c>
      <c r="X69" s="36">
        <v>0</v>
      </c>
      <c r="Y69" s="36">
        <v>0</v>
      </c>
      <c r="Z69" s="36">
        <v>0</v>
      </c>
      <c r="AA69" s="36">
        <v>0</v>
      </c>
      <c r="AB69" s="36"/>
      <c r="AC69" s="36" t="e">
        <v>#DIV/0!</v>
      </c>
      <c r="AD69" s="36"/>
      <c r="AE69" s="36"/>
      <c r="AF69" s="36" t="e">
        <v>#DIV/0!</v>
      </c>
      <c r="AG69" s="36" t="e">
        <v>#DIV/0!</v>
      </c>
      <c r="AH69" s="32">
        <v>45352</v>
      </c>
      <c r="AI69" s="32">
        <v>45427</v>
      </c>
      <c r="AJ69" s="32">
        <v>45458</v>
      </c>
      <c r="AK69" s="32"/>
      <c r="AL69" s="32"/>
      <c r="AM69" s="40"/>
      <c r="AN69" s="35" t="s">
        <v>404</v>
      </c>
    </row>
    <row r="70" spans="1:40" ht="78.75" x14ac:dyDescent="0.25">
      <c r="A70" s="31" t="s">
        <v>856</v>
      </c>
      <c r="B70" s="40">
        <v>45268</v>
      </c>
      <c r="C70" s="35">
        <v>1416</v>
      </c>
      <c r="D70" s="33" t="s">
        <v>404</v>
      </c>
      <c r="E70" s="34" t="s">
        <v>857</v>
      </c>
      <c r="F70" s="32" t="s">
        <v>404</v>
      </c>
      <c r="G70" s="30" t="s">
        <v>404</v>
      </c>
      <c r="H70" s="35" t="s">
        <v>404</v>
      </c>
      <c r="I70" s="35" t="s">
        <v>858</v>
      </c>
      <c r="J70" s="45">
        <v>360840</v>
      </c>
      <c r="K70" s="36">
        <v>0</v>
      </c>
      <c r="L70" s="28">
        <v>0</v>
      </c>
      <c r="M70" s="28">
        <v>0</v>
      </c>
      <c r="N70" s="35"/>
      <c r="O70" s="35"/>
      <c r="P70" s="35"/>
      <c r="Q70" s="35"/>
      <c r="R70" s="38"/>
      <c r="S70" s="30"/>
      <c r="T70" s="30"/>
      <c r="U70" s="39"/>
      <c r="V70" s="28" t="e">
        <v>#DIV/0!</v>
      </c>
      <c r="W70" s="36" t="e">
        <v>#DIV/0!</v>
      </c>
      <c r="X70" s="36">
        <v>0</v>
      </c>
      <c r="Y70" s="36">
        <v>0</v>
      </c>
      <c r="Z70" s="36">
        <v>0</v>
      </c>
      <c r="AA70" s="36">
        <v>0</v>
      </c>
      <c r="AB70" s="36"/>
      <c r="AC70" s="36" t="e">
        <v>#DIV/0!</v>
      </c>
      <c r="AD70" s="36"/>
      <c r="AE70" s="36"/>
      <c r="AF70" s="36" t="e">
        <v>#DIV/0!</v>
      </c>
      <c r="AG70" s="36" t="e">
        <v>#DIV/0!</v>
      </c>
      <c r="AH70" s="32">
        <v>45323</v>
      </c>
      <c r="AI70" s="32"/>
      <c r="AJ70" s="32"/>
      <c r="AK70" s="32"/>
      <c r="AL70" s="32"/>
      <c r="AM70" s="40"/>
      <c r="AN70" s="35" t="s">
        <v>404</v>
      </c>
    </row>
    <row r="71" spans="1:40" ht="75" x14ac:dyDescent="0.25">
      <c r="A71" s="31" t="s">
        <v>859</v>
      </c>
      <c r="B71" s="40">
        <v>45268</v>
      </c>
      <c r="C71" s="35">
        <v>1416</v>
      </c>
      <c r="D71" s="33" t="s">
        <v>860</v>
      </c>
      <c r="E71" s="34" t="s">
        <v>861</v>
      </c>
      <c r="F71" s="32">
        <v>45300</v>
      </c>
      <c r="G71" s="30" t="s">
        <v>862</v>
      </c>
      <c r="H71" s="49" t="s">
        <v>863</v>
      </c>
      <c r="I71" s="35" t="s">
        <v>864</v>
      </c>
      <c r="J71" s="45">
        <v>16921827.09</v>
      </c>
      <c r="K71" s="36">
        <v>1673607.97</v>
      </c>
      <c r="L71" s="28">
        <v>1673607.97</v>
      </c>
      <c r="M71" s="28">
        <v>1673607.97</v>
      </c>
      <c r="N71" s="35" t="s">
        <v>865</v>
      </c>
      <c r="O71" s="35" t="s">
        <v>866</v>
      </c>
      <c r="P71" s="35" t="s">
        <v>867</v>
      </c>
      <c r="Q71" s="35" t="s">
        <v>80</v>
      </c>
      <c r="R71" s="38">
        <v>100</v>
      </c>
      <c r="S71" s="30">
        <v>0</v>
      </c>
      <c r="T71" s="30" t="s">
        <v>359</v>
      </c>
      <c r="U71" s="39">
        <v>21</v>
      </c>
      <c r="V71" s="28">
        <v>92.56169293733754</v>
      </c>
      <c r="W71" s="36">
        <v>1943.7955516840884</v>
      </c>
      <c r="X71" s="36">
        <v>18081</v>
      </c>
      <c r="Y71" s="36">
        <v>18081</v>
      </c>
      <c r="Z71" s="36">
        <v>0</v>
      </c>
      <c r="AA71" s="36">
        <v>0</v>
      </c>
      <c r="AB71" s="36"/>
      <c r="AC71" s="36">
        <v>0</v>
      </c>
      <c r="AD71" s="36"/>
      <c r="AE71" s="36"/>
      <c r="AF71" s="36">
        <v>861</v>
      </c>
      <c r="AG71" s="36">
        <v>861</v>
      </c>
      <c r="AH71" s="32">
        <v>45323</v>
      </c>
      <c r="AI71" s="32"/>
      <c r="AJ71" s="32"/>
      <c r="AK71" s="32">
        <v>45352</v>
      </c>
      <c r="AL71" s="32"/>
      <c r="AM71" s="40"/>
      <c r="AN71" s="35" t="s">
        <v>49</v>
      </c>
    </row>
    <row r="72" spans="1:40" ht="87.75" customHeight="1" x14ac:dyDescent="0.25">
      <c r="A72" s="31" t="s">
        <v>868</v>
      </c>
      <c r="B72" s="40">
        <v>45268</v>
      </c>
      <c r="C72" s="35">
        <v>1416</v>
      </c>
      <c r="D72" s="33" t="s">
        <v>869</v>
      </c>
      <c r="E72" s="34" t="s">
        <v>870</v>
      </c>
      <c r="F72" s="32">
        <v>45289</v>
      </c>
      <c r="G72" s="30" t="s">
        <v>871</v>
      </c>
      <c r="H72" s="35" t="s">
        <v>86</v>
      </c>
      <c r="I72" s="35" t="s">
        <v>872</v>
      </c>
      <c r="J72" s="45">
        <v>9649710</v>
      </c>
      <c r="K72" s="36">
        <v>4824855</v>
      </c>
      <c r="L72" s="28">
        <v>4824855</v>
      </c>
      <c r="M72" s="28">
        <v>9649710</v>
      </c>
      <c r="N72" s="35" t="s">
        <v>873</v>
      </c>
      <c r="O72" s="35" t="s">
        <v>874</v>
      </c>
      <c r="P72" s="35" t="s">
        <v>875</v>
      </c>
      <c r="Q72" s="35" t="s">
        <v>876</v>
      </c>
      <c r="R72" s="38">
        <v>0</v>
      </c>
      <c r="S72" s="30">
        <v>100</v>
      </c>
      <c r="T72" s="30" t="s">
        <v>48</v>
      </c>
      <c r="U72" s="39">
        <v>250</v>
      </c>
      <c r="V72" s="28">
        <v>7.42</v>
      </c>
      <c r="W72" s="36">
        <v>1855</v>
      </c>
      <c r="X72" s="36">
        <v>1300500</v>
      </c>
      <c r="Y72" s="36">
        <v>433750</v>
      </c>
      <c r="Z72" s="36">
        <v>216500</v>
      </c>
      <c r="AA72" s="36">
        <v>650250</v>
      </c>
      <c r="AB72" s="36"/>
      <c r="AC72" s="36">
        <v>3147935</v>
      </c>
      <c r="AD72" s="36"/>
      <c r="AE72" s="36"/>
      <c r="AF72" s="36">
        <v>5202</v>
      </c>
      <c r="AG72" s="36">
        <v>5202</v>
      </c>
      <c r="AH72" s="32">
        <v>45352</v>
      </c>
      <c r="AI72" s="32">
        <v>45565</v>
      </c>
      <c r="AJ72" s="32">
        <v>45717</v>
      </c>
      <c r="AK72" s="32">
        <v>45383</v>
      </c>
      <c r="AL72" s="32">
        <v>45597</v>
      </c>
      <c r="AM72" s="40">
        <v>45748</v>
      </c>
      <c r="AN72" s="35" t="s">
        <v>49</v>
      </c>
    </row>
    <row r="73" spans="1:40" ht="78.75" x14ac:dyDescent="0.25">
      <c r="A73" s="31" t="s">
        <v>877</v>
      </c>
      <c r="B73" s="40">
        <v>45268</v>
      </c>
      <c r="C73" s="35">
        <v>1416</v>
      </c>
      <c r="D73" s="33" t="s">
        <v>878</v>
      </c>
      <c r="E73" s="34" t="s">
        <v>879</v>
      </c>
      <c r="F73" s="32">
        <v>45303</v>
      </c>
      <c r="G73" s="30" t="s">
        <v>880</v>
      </c>
      <c r="H73" s="35" t="s">
        <v>135</v>
      </c>
      <c r="I73" s="35" t="s">
        <v>881</v>
      </c>
      <c r="J73" s="45">
        <v>4389001226.3999996</v>
      </c>
      <c r="K73" s="36">
        <v>4389001226.3999996</v>
      </c>
      <c r="L73" s="28">
        <v>4389001226.3999996</v>
      </c>
      <c r="M73" s="28">
        <v>4389001226.3999996</v>
      </c>
      <c r="N73" s="35" t="s">
        <v>882</v>
      </c>
      <c r="O73" s="35" t="s">
        <v>883</v>
      </c>
      <c r="P73" s="35" t="s">
        <v>884</v>
      </c>
      <c r="Q73" s="35" t="s">
        <v>80</v>
      </c>
      <c r="R73" s="38">
        <v>100</v>
      </c>
      <c r="S73" s="30">
        <v>0</v>
      </c>
      <c r="T73" s="30" t="s">
        <v>81</v>
      </c>
      <c r="U73" s="39">
        <v>30</v>
      </c>
      <c r="V73" s="28">
        <v>9102.7899999999991</v>
      </c>
      <c r="W73" s="36">
        <v>273083.69999999995</v>
      </c>
      <c r="X73" s="36">
        <v>482160</v>
      </c>
      <c r="Y73" s="36">
        <v>482160</v>
      </c>
      <c r="Z73" s="36">
        <v>0</v>
      </c>
      <c r="AA73" s="36">
        <v>0</v>
      </c>
      <c r="AB73" s="36"/>
      <c r="AC73" s="36">
        <v>2507181449.6999998</v>
      </c>
      <c r="AD73" s="36"/>
      <c r="AE73" s="36"/>
      <c r="AF73" s="36">
        <v>16072</v>
      </c>
      <c r="AG73" s="36">
        <v>16072</v>
      </c>
      <c r="AH73" s="32">
        <v>45381</v>
      </c>
      <c r="AI73" s="32"/>
      <c r="AJ73" s="32"/>
      <c r="AK73" s="32">
        <v>45413</v>
      </c>
      <c r="AL73" s="32"/>
      <c r="AM73" s="40"/>
      <c r="AN73" s="35" t="s">
        <v>49</v>
      </c>
    </row>
    <row r="74" spans="1:40" ht="75" x14ac:dyDescent="0.25">
      <c r="A74" s="31" t="s">
        <v>885</v>
      </c>
      <c r="B74" s="40">
        <v>45268</v>
      </c>
      <c r="C74" s="35">
        <v>1416</v>
      </c>
      <c r="D74" s="33" t="s">
        <v>886</v>
      </c>
      <c r="E74" s="34" t="s">
        <v>887</v>
      </c>
      <c r="F74" s="32">
        <v>45300</v>
      </c>
      <c r="G74" s="30" t="s">
        <v>888</v>
      </c>
      <c r="H74" s="35" t="s">
        <v>198</v>
      </c>
      <c r="I74" s="35" t="s">
        <v>889</v>
      </c>
      <c r="J74" s="45">
        <v>14067507.300000001</v>
      </c>
      <c r="K74" s="36">
        <v>699690</v>
      </c>
      <c r="L74" s="28">
        <v>699690</v>
      </c>
      <c r="M74" s="28">
        <v>699690</v>
      </c>
      <c r="N74" s="35" t="s">
        <v>200</v>
      </c>
      <c r="O74" s="35" t="s">
        <v>217</v>
      </c>
      <c r="P74" s="35" t="s">
        <v>202</v>
      </c>
      <c r="Q74" s="35" t="s">
        <v>80</v>
      </c>
      <c r="R74" s="38">
        <v>100</v>
      </c>
      <c r="S74" s="30">
        <v>0</v>
      </c>
      <c r="T74" s="30" t="s">
        <v>359</v>
      </c>
      <c r="U74" s="39">
        <v>21</v>
      </c>
      <c r="V74" s="28">
        <v>220.65279091769159</v>
      </c>
      <c r="W74" s="36">
        <v>4633.7086092715235</v>
      </c>
      <c r="X74" s="36">
        <v>3171</v>
      </c>
      <c r="Y74" s="36">
        <v>3171</v>
      </c>
      <c r="Z74" s="36">
        <v>0</v>
      </c>
      <c r="AA74" s="36">
        <v>0</v>
      </c>
      <c r="AB74" s="36"/>
      <c r="AC74" s="36">
        <v>0</v>
      </c>
      <c r="AD74" s="36"/>
      <c r="AE74" s="36"/>
      <c r="AF74" s="36">
        <v>151</v>
      </c>
      <c r="AG74" s="36">
        <v>151</v>
      </c>
      <c r="AH74" s="32">
        <v>45383</v>
      </c>
      <c r="AI74" s="32"/>
      <c r="AJ74" s="32"/>
      <c r="AK74" s="32">
        <v>45413</v>
      </c>
      <c r="AL74" s="32"/>
      <c r="AM74" s="40"/>
      <c r="AN74" s="35" t="s">
        <v>49</v>
      </c>
    </row>
    <row r="75" spans="1:40" ht="108" customHeight="1" x14ac:dyDescent="0.25">
      <c r="A75" s="31" t="s">
        <v>890</v>
      </c>
      <c r="B75" s="40">
        <v>45268</v>
      </c>
      <c r="C75" s="35">
        <v>1416</v>
      </c>
      <c r="D75" s="33" t="s">
        <v>891</v>
      </c>
      <c r="E75" s="34" t="s">
        <v>892</v>
      </c>
      <c r="F75" s="32">
        <v>45289</v>
      </c>
      <c r="G75" s="30" t="s">
        <v>893</v>
      </c>
      <c r="H75" s="35" t="s">
        <v>86</v>
      </c>
      <c r="I75" s="35" t="s">
        <v>894</v>
      </c>
      <c r="J75" s="45">
        <v>41731032</v>
      </c>
      <c r="K75" s="36">
        <v>41731032</v>
      </c>
      <c r="L75" s="28">
        <v>41731032</v>
      </c>
      <c r="M75" s="28">
        <v>41731032</v>
      </c>
      <c r="N75" s="35" t="s">
        <v>647</v>
      </c>
      <c r="O75" s="35" t="s">
        <v>895</v>
      </c>
      <c r="P75" s="35" t="s">
        <v>649</v>
      </c>
      <c r="Q75" s="35" t="s">
        <v>91</v>
      </c>
      <c r="R75" s="38">
        <v>0</v>
      </c>
      <c r="S75" s="30">
        <v>100</v>
      </c>
      <c r="T75" s="30" t="s">
        <v>48</v>
      </c>
      <c r="U75" s="39">
        <v>600</v>
      </c>
      <c r="V75" s="28">
        <v>22.12674019088017</v>
      </c>
      <c r="W75" s="36">
        <v>13276.044114528102</v>
      </c>
      <c r="X75" s="36">
        <v>1886000</v>
      </c>
      <c r="Y75" s="36">
        <v>1346000</v>
      </c>
      <c r="Z75" s="36">
        <v>540000</v>
      </c>
      <c r="AA75" s="36">
        <v>0</v>
      </c>
      <c r="AB75" s="36"/>
      <c r="AC75" s="36">
        <v>0</v>
      </c>
      <c r="AD75" s="36"/>
      <c r="AE75" s="36"/>
      <c r="AF75" s="36">
        <v>3143.3333333333335</v>
      </c>
      <c r="AG75" s="36">
        <v>3144</v>
      </c>
      <c r="AH75" s="32">
        <v>45323</v>
      </c>
      <c r="AI75" s="32">
        <v>45412</v>
      </c>
      <c r="AJ75" s="32"/>
      <c r="AK75" s="32">
        <v>45352</v>
      </c>
      <c r="AL75" s="32">
        <v>45444</v>
      </c>
      <c r="AM75" s="40"/>
      <c r="AN75" s="35" t="s">
        <v>49</v>
      </c>
    </row>
    <row r="76" spans="1:40" ht="78.75" x14ac:dyDescent="0.25">
      <c r="A76" s="31" t="s">
        <v>896</v>
      </c>
      <c r="B76" s="40">
        <v>45268</v>
      </c>
      <c r="C76" s="35">
        <v>1416</v>
      </c>
      <c r="D76" s="33"/>
      <c r="E76" s="34" t="s">
        <v>897</v>
      </c>
      <c r="F76" s="32"/>
      <c r="G76" s="30"/>
      <c r="H76" s="35"/>
      <c r="I76" s="35" t="s">
        <v>898</v>
      </c>
      <c r="J76" s="45">
        <v>468865320</v>
      </c>
      <c r="K76" s="36">
        <v>0</v>
      </c>
      <c r="L76" s="28">
        <v>0</v>
      </c>
      <c r="M76" s="28">
        <v>0</v>
      </c>
      <c r="N76" s="35"/>
      <c r="O76" s="35"/>
      <c r="P76" s="35"/>
      <c r="Q76" s="35"/>
      <c r="R76" s="38"/>
      <c r="S76" s="30"/>
      <c r="T76" s="30"/>
      <c r="U76" s="39"/>
      <c r="V76" s="28" t="e">
        <v>#DIV/0!</v>
      </c>
      <c r="W76" s="36" t="e">
        <v>#DIV/0!</v>
      </c>
      <c r="X76" s="36">
        <v>0</v>
      </c>
      <c r="Y76" s="36">
        <v>0</v>
      </c>
      <c r="Z76" s="36">
        <v>0</v>
      </c>
      <c r="AA76" s="36">
        <v>0</v>
      </c>
      <c r="AB76" s="36"/>
      <c r="AC76" s="36" t="e">
        <v>#DIV/0!</v>
      </c>
      <c r="AD76" s="36"/>
      <c r="AE76" s="36"/>
      <c r="AF76" s="36" t="e">
        <v>#DIV/0!</v>
      </c>
      <c r="AG76" s="36" t="e">
        <v>#DIV/0!</v>
      </c>
      <c r="AH76" s="32">
        <v>45352</v>
      </c>
      <c r="AI76" s="32">
        <v>45565</v>
      </c>
      <c r="AJ76" s="32">
        <v>45717</v>
      </c>
      <c r="AK76" s="32"/>
      <c r="AL76" s="32"/>
      <c r="AM76" s="40"/>
      <c r="AN76" s="35" t="s">
        <v>404</v>
      </c>
    </row>
    <row r="77" spans="1:40" ht="114.75" customHeight="1" x14ac:dyDescent="0.25">
      <c r="A77" s="31" t="s">
        <v>899</v>
      </c>
      <c r="B77" s="40">
        <v>45268</v>
      </c>
      <c r="C77" s="35">
        <v>1416</v>
      </c>
      <c r="D77" s="33" t="s">
        <v>900</v>
      </c>
      <c r="E77" s="34" t="s">
        <v>901</v>
      </c>
      <c r="F77" s="32">
        <v>45289</v>
      </c>
      <c r="G77" s="30" t="s">
        <v>902</v>
      </c>
      <c r="H77" s="35" t="s">
        <v>135</v>
      </c>
      <c r="I77" s="35" t="s">
        <v>903</v>
      </c>
      <c r="J77" s="45">
        <v>85205610</v>
      </c>
      <c r="K77" s="36">
        <v>85205610</v>
      </c>
      <c r="L77" s="28">
        <v>85205610</v>
      </c>
      <c r="M77" s="28">
        <v>85205610</v>
      </c>
      <c r="N77" s="35" t="s">
        <v>904</v>
      </c>
      <c r="O77" s="35" t="s">
        <v>905</v>
      </c>
      <c r="P77" s="35" t="s">
        <v>906</v>
      </c>
      <c r="Q77" s="35" t="s">
        <v>80</v>
      </c>
      <c r="R77" s="38">
        <v>100</v>
      </c>
      <c r="S77" s="30">
        <v>0</v>
      </c>
      <c r="T77" s="30" t="s">
        <v>48</v>
      </c>
      <c r="U77" s="39">
        <v>500</v>
      </c>
      <c r="V77" s="28">
        <v>12.51</v>
      </c>
      <c r="W77" s="36">
        <v>6255</v>
      </c>
      <c r="X77" s="36">
        <v>6811000</v>
      </c>
      <c r="Y77" s="36">
        <v>6811000</v>
      </c>
      <c r="Z77" s="36">
        <v>0</v>
      </c>
      <c r="AA77" s="36">
        <v>0</v>
      </c>
      <c r="AB77" s="36"/>
      <c r="AC77" s="36">
        <v>3252600</v>
      </c>
      <c r="AD77" s="36"/>
      <c r="AE77" s="36"/>
      <c r="AF77" s="36">
        <v>13622</v>
      </c>
      <c r="AG77" s="36">
        <v>13622</v>
      </c>
      <c r="AH77" s="32">
        <v>45381</v>
      </c>
      <c r="AI77" s="32"/>
      <c r="AJ77" s="32"/>
      <c r="AK77" s="32">
        <v>45413</v>
      </c>
      <c r="AL77" s="32"/>
      <c r="AM77" s="40"/>
      <c r="AN77" s="35" t="s">
        <v>49</v>
      </c>
    </row>
    <row r="78" spans="1:40" ht="75" x14ac:dyDescent="0.25">
      <c r="A78" s="31" t="s">
        <v>907</v>
      </c>
      <c r="B78" s="40">
        <v>45268</v>
      </c>
      <c r="C78" s="35">
        <v>1416</v>
      </c>
      <c r="D78" s="33"/>
      <c r="E78" s="34" t="s">
        <v>908</v>
      </c>
      <c r="F78" s="32">
        <v>45310</v>
      </c>
      <c r="G78" s="30" t="s">
        <v>909</v>
      </c>
      <c r="H78" s="35" t="s">
        <v>135</v>
      </c>
      <c r="I78" s="35" t="s">
        <v>910</v>
      </c>
      <c r="J78" s="45">
        <v>6881444100</v>
      </c>
      <c r="K78" s="36">
        <v>3440722050</v>
      </c>
      <c r="L78" s="28">
        <v>3440722050</v>
      </c>
      <c r="M78" s="28">
        <v>6881444100</v>
      </c>
      <c r="N78" s="35" t="s">
        <v>911</v>
      </c>
      <c r="O78" s="35" t="s">
        <v>912</v>
      </c>
      <c r="P78" s="35" t="s">
        <v>913</v>
      </c>
      <c r="Q78" s="35" t="s">
        <v>91</v>
      </c>
      <c r="R78" s="38">
        <v>0</v>
      </c>
      <c r="S78" s="30">
        <v>100</v>
      </c>
      <c r="T78" s="30" t="s">
        <v>81</v>
      </c>
      <c r="U78" s="39">
        <v>15</v>
      </c>
      <c r="V78" s="28">
        <v>5594.67</v>
      </c>
      <c r="W78" s="36">
        <v>83920.05</v>
      </c>
      <c r="X78" s="36">
        <v>1230000</v>
      </c>
      <c r="Y78" s="36">
        <v>379500</v>
      </c>
      <c r="Z78" s="36">
        <v>235500</v>
      </c>
      <c r="AA78" s="36">
        <v>0</v>
      </c>
      <c r="AB78" s="36">
        <v>1660</v>
      </c>
      <c r="AC78" s="36">
        <v>9287152.1999999993</v>
      </c>
      <c r="AD78" s="36">
        <v>613340</v>
      </c>
      <c r="AE78" s="36">
        <v>3431434897.8000002</v>
      </c>
      <c r="AF78" s="36">
        <v>82000</v>
      </c>
      <c r="AG78" s="36">
        <v>82000</v>
      </c>
      <c r="AH78" s="32">
        <v>45397</v>
      </c>
      <c r="AI78" s="32">
        <v>45474</v>
      </c>
      <c r="AJ78" s="32" t="s">
        <v>914</v>
      </c>
      <c r="AK78" s="32">
        <v>45427</v>
      </c>
      <c r="AL78" s="32">
        <v>45505</v>
      </c>
      <c r="AM78" s="40" t="s">
        <v>915</v>
      </c>
      <c r="AN78" s="35" t="s">
        <v>49</v>
      </c>
    </row>
    <row r="79" spans="1:40" ht="75" x14ac:dyDescent="0.25">
      <c r="A79" s="31" t="s">
        <v>916</v>
      </c>
      <c r="B79" s="40">
        <v>45268</v>
      </c>
      <c r="C79" s="35">
        <v>1416</v>
      </c>
      <c r="D79" s="33" t="s">
        <v>917</v>
      </c>
      <c r="E79" s="34" t="s">
        <v>918</v>
      </c>
      <c r="F79" s="32">
        <v>45289</v>
      </c>
      <c r="G79" s="30" t="s">
        <v>919</v>
      </c>
      <c r="H79" s="35" t="s">
        <v>292</v>
      </c>
      <c r="I79" s="35" t="s">
        <v>920</v>
      </c>
      <c r="J79" s="45">
        <v>41597582.399999999</v>
      </c>
      <c r="K79" s="36">
        <v>41597582.399999999</v>
      </c>
      <c r="L79" s="28">
        <v>41597582.399999999</v>
      </c>
      <c r="M79" s="28">
        <v>41597582.399999999</v>
      </c>
      <c r="N79" s="35" t="s">
        <v>239</v>
      </c>
      <c r="O79" s="35" t="s">
        <v>921</v>
      </c>
      <c r="P79" s="35" t="s">
        <v>922</v>
      </c>
      <c r="Q79" s="35" t="s">
        <v>91</v>
      </c>
      <c r="R79" s="38">
        <v>0</v>
      </c>
      <c r="S79" s="30">
        <v>100</v>
      </c>
      <c r="T79" s="30">
        <v>100</v>
      </c>
      <c r="U79" s="46">
        <v>3.6</v>
      </c>
      <c r="V79" s="28">
        <v>16048.449999999999</v>
      </c>
      <c r="W79" s="36">
        <v>57774.42</v>
      </c>
      <c r="X79" s="36">
        <v>2592</v>
      </c>
      <c r="Y79" s="36">
        <v>2592</v>
      </c>
      <c r="Z79" s="36">
        <v>0</v>
      </c>
      <c r="AA79" s="36">
        <v>0</v>
      </c>
      <c r="AB79" s="36"/>
      <c r="AC79" s="36">
        <v>31718156.579999998</v>
      </c>
      <c r="AD79" s="36"/>
      <c r="AE79" s="36">
        <v>0</v>
      </c>
      <c r="AF79" s="36">
        <v>720</v>
      </c>
      <c r="AG79" s="36">
        <v>720</v>
      </c>
      <c r="AH79" s="32">
        <v>45323</v>
      </c>
      <c r="AI79" s="32"/>
      <c r="AJ79" s="32"/>
      <c r="AK79" s="32">
        <v>45352</v>
      </c>
      <c r="AL79" s="32"/>
      <c r="AM79" s="40"/>
      <c r="AN79" s="35" t="s">
        <v>49</v>
      </c>
    </row>
    <row r="80" spans="1:40" ht="78.75" x14ac:dyDescent="0.25">
      <c r="A80" s="31" t="s">
        <v>923</v>
      </c>
      <c r="B80" s="40">
        <v>45268</v>
      </c>
      <c r="C80" s="35">
        <v>1416</v>
      </c>
      <c r="D80" s="33"/>
      <c r="E80" s="34" t="s">
        <v>924</v>
      </c>
      <c r="F80" s="32"/>
      <c r="G80" s="30"/>
      <c r="H80" s="35"/>
      <c r="I80" s="35" t="s">
        <v>680</v>
      </c>
      <c r="J80" s="45">
        <v>2676317280</v>
      </c>
      <c r="K80" s="36">
        <v>0</v>
      </c>
      <c r="L80" s="28">
        <v>0</v>
      </c>
      <c r="M80" s="28">
        <v>0</v>
      </c>
      <c r="N80" s="35"/>
      <c r="O80" s="35"/>
      <c r="P80" s="35"/>
      <c r="Q80" s="35"/>
      <c r="R80" s="38"/>
      <c r="S80" s="30"/>
      <c r="T80" s="30"/>
      <c r="U80" s="39"/>
      <c r="V80" s="28" t="e">
        <v>#DIV/0!</v>
      </c>
      <c r="W80" s="36" t="e">
        <v>#DIV/0!</v>
      </c>
      <c r="X80" s="36">
        <v>0</v>
      </c>
      <c r="Y80" s="36">
        <v>0</v>
      </c>
      <c r="Z80" s="36">
        <v>0</v>
      </c>
      <c r="AA80" s="36">
        <v>0</v>
      </c>
      <c r="AB80" s="36"/>
      <c r="AC80" s="36" t="e">
        <v>#DIV/0!</v>
      </c>
      <c r="AD80" s="36"/>
      <c r="AE80" s="36" t="e">
        <v>#DIV/0!</v>
      </c>
      <c r="AF80" s="36" t="e">
        <v>#DIV/0!</v>
      </c>
      <c r="AG80" s="36" t="e">
        <v>#DIV/0!</v>
      </c>
      <c r="AH80" s="32">
        <v>45352</v>
      </c>
      <c r="AI80" s="32">
        <v>45504</v>
      </c>
      <c r="AJ80" s="32">
        <v>45717</v>
      </c>
      <c r="AK80" s="32"/>
      <c r="AL80" s="32"/>
      <c r="AM80" s="40"/>
      <c r="AN80" s="35" t="s">
        <v>404</v>
      </c>
    </row>
    <row r="81" spans="1:40" ht="75" x14ac:dyDescent="0.25">
      <c r="A81" s="31" t="s">
        <v>925</v>
      </c>
      <c r="B81" s="40">
        <v>45268</v>
      </c>
      <c r="C81" s="35">
        <v>1416</v>
      </c>
      <c r="D81" s="33"/>
      <c r="E81" s="34" t="s">
        <v>926</v>
      </c>
      <c r="F81" s="32"/>
      <c r="G81" s="30"/>
      <c r="H81" s="35"/>
      <c r="I81" s="35" t="s">
        <v>927</v>
      </c>
      <c r="J81" s="45">
        <v>13163854000</v>
      </c>
      <c r="K81" s="36">
        <v>0</v>
      </c>
      <c r="L81" s="28">
        <v>0</v>
      </c>
      <c r="M81" s="28">
        <v>0</v>
      </c>
      <c r="N81" s="35"/>
      <c r="O81" s="35"/>
      <c r="P81" s="35"/>
      <c r="Q81" s="35"/>
      <c r="R81" s="38"/>
      <c r="S81" s="30"/>
      <c r="T81" s="30"/>
      <c r="U81" s="39"/>
      <c r="V81" s="28" t="e">
        <v>#DIV/0!</v>
      </c>
      <c r="W81" s="36" t="e">
        <v>#DIV/0!</v>
      </c>
      <c r="X81" s="36">
        <v>0</v>
      </c>
      <c r="Y81" s="36">
        <v>0</v>
      </c>
      <c r="Z81" s="36">
        <v>0</v>
      </c>
      <c r="AA81" s="36">
        <v>0</v>
      </c>
      <c r="AB81" s="36"/>
      <c r="AC81" s="36" t="e">
        <v>#DIV/0!</v>
      </c>
      <c r="AD81" s="36"/>
      <c r="AE81" s="36" t="e">
        <v>#DIV/0!</v>
      </c>
      <c r="AF81" s="36" t="e">
        <v>#DIV/0!</v>
      </c>
      <c r="AG81" s="36" t="e">
        <v>#DIV/0!</v>
      </c>
      <c r="AH81" s="32">
        <v>45352</v>
      </c>
      <c r="AI81" s="32">
        <v>45717</v>
      </c>
      <c r="AJ81" s="32"/>
      <c r="AK81" s="32"/>
      <c r="AL81" s="32"/>
      <c r="AM81" s="40"/>
      <c r="AN81" s="35" t="s">
        <v>404</v>
      </c>
    </row>
    <row r="82" spans="1:40" ht="93" customHeight="1" x14ac:dyDescent="0.25">
      <c r="A82" s="31" t="s">
        <v>928</v>
      </c>
      <c r="B82" s="40">
        <v>45271</v>
      </c>
      <c r="C82" s="35">
        <v>1416</v>
      </c>
      <c r="D82" s="33"/>
      <c r="E82" s="34" t="s">
        <v>929</v>
      </c>
      <c r="F82" s="32">
        <v>45307</v>
      </c>
      <c r="G82" s="30" t="s">
        <v>930</v>
      </c>
      <c r="H82" s="35" t="s">
        <v>135</v>
      </c>
      <c r="I82" s="35" t="s">
        <v>931</v>
      </c>
      <c r="J82" s="45">
        <v>522671220</v>
      </c>
      <c r="K82" s="45">
        <v>522671220</v>
      </c>
      <c r="L82" s="28">
        <v>522671220</v>
      </c>
      <c r="M82" s="28">
        <v>522671220</v>
      </c>
      <c r="N82" s="35" t="s">
        <v>932</v>
      </c>
      <c r="O82" s="35" t="s">
        <v>933</v>
      </c>
      <c r="P82" s="35" t="s">
        <v>934</v>
      </c>
      <c r="Q82" s="35" t="s">
        <v>80</v>
      </c>
      <c r="R82" s="38">
        <v>100</v>
      </c>
      <c r="S82" s="30">
        <v>0</v>
      </c>
      <c r="T82" s="30" t="s">
        <v>48</v>
      </c>
      <c r="U82" s="39">
        <v>1000</v>
      </c>
      <c r="V82" s="28">
        <v>12.38</v>
      </c>
      <c r="W82" s="36">
        <v>12380</v>
      </c>
      <c r="X82" s="36">
        <v>42219000</v>
      </c>
      <c r="Y82" s="36">
        <v>42219000</v>
      </c>
      <c r="Z82" s="36">
        <v>0</v>
      </c>
      <c r="AA82" s="36">
        <v>0</v>
      </c>
      <c r="AB82" s="36"/>
      <c r="AC82" s="36">
        <v>17245340</v>
      </c>
      <c r="AD82" s="36"/>
      <c r="AE82" s="36">
        <v>0</v>
      </c>
      <c r="AF82" s="36">
        <v>42219</v>
      </c>
      <c r="AG82" s="36">
        <v>42219</v>
      </c>
      <c r="AH82" s="32">
        <v>45381</v>
      </c>
      <c r="AI82" s="32"/>
      <c r="AJ82" s="32"/>
      <c r="AK82" s="32">
        <v>45413</v>
      </c>
      <c r="AL82" s="32"/>
      <c r="AM82" s="40"/>
      <c r="AN82" s="35" t="s">
        <v>49</v>
      </c>
    </row>
    <row r="83" spans="1:40" ht="102.75" customHeight="1" x14ac:dyDescent="0.25">
      <c r="A83" s="31" t="s">
        <v>935</v>
      </c>
      <c r="B83" s="40">
        <v>45271</v>
      </c>
      <c r="C83" s="35">
        <v>1416</v>
      </c>
      <c r="D83" s="33" t="s">
        <v>936</v>
      </c>
      <c r="E83" s="34" t="s">
        <v>937</v>
      </c>
      <c r="F83" s="32">
        <v>45300</v>
      </c>
      <c r="G83" s="30" t="s">
        <v>938</v>
      </c>
      <c r="H83" s="35" t="s">
        <v>207</v>
      </c>
      <c r="I83" s="35" t="s">
        <v>939</v>
      </c>
      <c r="J83" s="45">
        <v>220214728.80000001</v>
      </c>
      <c r="K83" s="36">
        <v>219113499.59999999</v>
      </c>
      <c r="L83" s="28">
        <v>219113499.59999999</v>
      </c>
      <c r="M83" s="28">
        <v>219113499.59999999</v>
      </c>
      <c r="N83" s="35" t="s">
        <v>940</v>
      </c>
      <c r="O83" s="35" t="s">
        <v>941</v>
      </c>
      <c r="P83" s="35" t="s">
        <v>942</v>
      </c>
      <c r="Q83" s="35" t="s">
        <v>80</v>
      </c>
      <c r="R83" s="38">
        <v>100</v>
      </c>
      <c r="S83" s="30">
        <v>0</v>
      </c>
      <c r="T83" s="30" t="s">
        <v>359</v>
      </c>
      <c r="U83" s="39">
        <v>1</v>
      </c>
      <c r="V83" s="28">
        <v>4084.89</v>
      </c>
      <c r="W83" s="36">
        <v>4084.89</v>
      </c>
      <c r="X83" s="36">
        <v>53640</v>
      </c>
      <c r="Y83" s="36">
        <v>53640</v>
      </c>
      <c r="Z83" s="36">
        <v>0</v>
      </c>
      <c r="AA83" s="36">
        <v>0</v>
      </c>
      <c r="AB83" s="36"/>
      <c r="AC83" s="36">
        <v>0</v>
      </c>
      <c r="AD83" s="36"/>
      <c r="AE83" s="36">
        <v>0</v>
      </c>
      <c r="AF83" s="36">
        <v>53640</v>
      </c>
      <c r="AG83" s="36">
        <v>53640</v>
      </c>
      <c r="AH83" s="32">
        <v>45352</v>
      </c>
      <c r="AI83" s="32"/>
      <c r="AJ83" s="32"/>
      <c r="AK83" s="32">
        <v>45383</v>
      </c>
      <c r="AL83" s="32"/>
      <c r="AM83" s="40"/>
      <c r="AN83" s="35" t="s">
        <v>49</v>
      </c>
    </row>
    <row r="84" spans="1:40" ht="116.25" customHeight="1" x14ac:dyDescent="0.25">
      <c r="A84" s="31" t="s">
        <v>943</v>
      </c>
      <c r="B84" s="40">
        <v>45273</v>
      </c>
      <c r="C84" s="35">
        <v>1416</v>
      </c>
      <c r="D84" s="33" t="s">
        <v>944</v>
      </c>
      <c r="E84" s="34" t="s">
        <v>945</v>
      </c>
      <c r="F84" s="32">
        <v>45303</v>
      </c>
      <c r="G84" s="30" t="s">
        <v>946</v>
      </c>
      <c r="H84" s="35" t="s">
        <v>135</v>
      </c>
      <c r="I84" s="35" t="s">
        <v>947</v>
      </c>
      <c r="J84" s="45">
        <v>158125500</v>
      </c>
      <c r="K84" s="36">
        <v>158125500</v>
      </c>
      <c r="L84" s="28">
        <v>158125500</v>
      </c>
      <c r="M84" s="28">
        <v>158125500</v>
      </c>
      <c r="N84" s="35" t="s">
        <v>948</v>
      </c>
      <c r="O84" s="35" t="s">
        <v>949</v>
      </c>
      <c r="P84" s="35" t="s">
        <v>950</v>
      </c>
      <c r="Q84" s="35" t="s">
        <v>80</v>
      </c>
      <c r="R84" s="38">
        <v>100</v>
      </c>
      <c r="S84" s="30">
        <v>0</v>
      </c>
      <c r="T84" s="30" t="s">
        <v>48</v>
      </c>
      <c r="U84" s="39">
        <v>2000</v>
      </c>
      <c r="V84" s="28">
        <v>11.05</v>
      </c>
      <c r="W84" s="36">
        <v>22100</v>
      </c>
      <c r="X84" s="36">
        <v>14310000</v>
      </c>
      <c r="Y84" s="36">
        <v>14310000</v>
      </c>
      <c r="Z84" s="36">
        <v>0</v>
      </c>
      <c r="AA84" s="36">
        <v>0</v>
      </c>
      <c r="AB84" s="36"/>
      <c r="AC84" s="36">
        <v>2386800</v>
      </c>
      <c r="AD84" s="36"/>
      <c r="AE84" s="36">
        <v>0</v>
      </c>
      <c r="AF84" s="36">
        <v>7155</v>
      </c>
      <c r="AG84" s="36">
        <v>7155</v>
      </c>
      <c r="AH84" s="32">
        <v>45381</v>
      </c>
      <c r="AI84" s="32"/>
      <c r="AJ84" s="32"/>
      <c r="AK84" s="32">
        <v>45413</v>
      </c>
      <c r="AL84" s="32"/>
      <c r="AM84" s="40"/>
      <c r="AN84" s="35" t="s">
        <v>49</v>
      </c>
    </row>
    <row r="85" spans="1:40" ht="75" x14ac:dyDescent="0.25">
      <c r="A85" s="31" t="s">
        <v>951</v>
      </c>
      <c r="B85" s="40">
        <v>45273</v>
      </c>
      <c r="C85" s="35">
        <v>1416</v>
      </c>
      <c r="D85" s="33" t="s">
        <v>952</v>
      </c>
      <c r="E85" s="34" t="s">
        <v>953</v>
      </c>
      <c r="F85" s="32">
        <v>45300</v>
      </c>
      <c r="G85" s="30" t="s">
        <v>954</v>
      </c>
      <c r="H85" s="35" t="s">
        <v>329</v>
      </c>
      <c r="I85" s="35" t="s">
        <v>955</v>
      </c>
      <c r="J85" s="45">
        <v>206377759.94</v>
      </c>
      <c r="K85" s="36">
        <v>206377759.94</v>
      </c>
      <c r="L85" s="28">
        <v>206377759.94</v>
      </c>
      <c r="M85" s="28">
        <v>206377759.94</v>
      </c>
      <c r="N85" s="35" t="s">
        <v>697</v>
      </c>
      <c r="O85" s="35" t="s">
        <v>956</v>
      </c>
      <c r="P85" s="35" t="s">
        <v>699</v>
      </c>
      <c r="Q85" s="35" t="s">
        <v>242</v>
      </c>
      <c r="R85" s="38">
        <v>0</v>
      </c>
      <c r="S85" s="30">
        <v>100</v>
      </c>
      <c r="T85" s="30" t="s">
        <v>81</v>
      </c>
      <c r="U85" s="39">
        <v>1</v>
      </c>
      <c r="V85" s="28">
        <v>52768.54</v>
      </c>
      <c r="W85" s="36">
        <v>52768.54</v>
      </c>
      <c r="X85" s="36">
        <v>3911</v>
      </c>
      <c r="Y85" s="36">
        <v>1326</v>
      </c>
      <c r="Z85" s="36">
        <v>2585</v>
      </c>
      <c r="AA85" s="36">
        <v>0</v>
      </c>
      <c r="AB85" s="36"/>
      <c r="AC85" s="36">
        <v>182790222.56</v>
      </c>
      <c r="AD85" s="36"/>
      <c r="AE85" s="36">
        <v>0</v>
      </c>
      <c r="AF85" s="36">
        <v>3911</v>
      </c>
      <c r="AG85" s="36">
        <v>3911</v>
      </c>
      <c r="AH85" s="32">
        <v>45366</v>
      </c>
      <c r="AI85" s="32">
        <v>45413</v>
      </c>
      <c r="AJ85" s="32"/>
      <c r="AK85" s="32">
        <v>45397</v>
      </c>
      <c r="AL85" s="32">
        <v>45458</v>
      </c>
      <c r="AM85" s="40"/>
      <c r="AN85" s="35" t="s">
        <v>49</v>
      </c>
    </row>
    <row r="86" spans="1:40" ht="117.75" customHeight="1" x14ac:dyDescent="0.25">
      <c r="A86" s="31" t="s">
        <v>971</v>
      </c>
      <c r="B86" s="40">
        <v>45273</v>
      </c>
      <c r="C86" s="35">
        <v>1416</v>
      </c>
      <c r="D86" s="33"/>
      <c r="E86" s="34" t="s">
        <v>972</v>
      </c>
      <c r="F86" s="32">
        <v>45310</v>
      </c>
      <c r="G86" s="30" t="s">
        <v>973</v>
      </c>
      <c r="H86" s="35" t="s">
        <v>974</v>
      </c>
      <c r="I86" s="35" t="s">
        <v>975</v>
      </c>
      <c r="J86" s="45">
        <v>1174571925</v>
      </c>
      <c r="K86" s="36">
        <v>1174571925</v>
      </c>
      <c r="L86" s="28">
        <v>1174571925</v>
      </c>
      <c r="M86" s="28">
        <v>1174571925</v>
      </c>
      <c r="N86" s="35" t="s">
        <v>976</v>
      </c>
      <c r="O86" s="35" t="s">
        <v>977</v>
      </c>
      <c r="P86" s="35" t="s">
        <v>978</v>
      </c>
      <c r="Q86" s="35" t="s">
        <v>91</v>
      </c>
      <c r="R86" s="38">
        <v>0</v>
      </c>
      <c r="S86" s="30">
        <v>100</v>
      </c>
      <c r="T86" s="30" t="s">
        <v>81</v>
      </c>
      <c r="U86" s="39">
        <v>5</v>
      </c>
      <c r="V86" s="28">
        <v>18607.080000000002</v>
      </c>
      <c r="W86" s="36">
        <v>93035.400000000009</v>
      </c>
      <c r="X86" s="36">
        <v>63125</v>
      </c>
      <c r="Y86" s="36">
        <v>20000</v>
      </c>
      <c r="Z86" s="36">
        <v>43125</v>
      </c>
      <c r="AA86" s="36">
        <v>0</v>
      </c>
      <c r="AB86" s="36">
        <v>35700</v>
      </c>
      <c r="AC86" s="36">
        <v>664272756.00000012</v>
      </c>
      <c r="AD86" s="36">
        <v>27425</v>
      </c>
      <c r="AE86" s="36">
        <v>510299169.00000006</v>
      </c>
      <c r="AF86" s="36">
        <v>12625</v>
      </c>
      <c r="AG86" s="36">
        <v>12625</v>
      </c>
      <c r="AH86" s="32">
        <v>45443</v>
      </c>
      <c r="AI86" s="32">
        <v>45596</v>
      </c>
      <c r="AJ86" s="32"/>
      <c r="AK86" s="32">
        <v>45474</v>
      </c>
      <c r="AL86" s="32">
        <v>45627</v>
      </c>
      <c r="AM86" s="40"/>
      <c r="AN86" s="35" t="s">
        <v>49</v>
      </c>
    </row>
    <row r="87" spans="1:40" ht="66" customHeight="1" x14ac:dyDescent="0.25">
      <c r="A87" s="31" t="s">
        <v>982</v>
      </c>
      <c r="B87" s="40">
        <v>45274</v>
      </c>
      <c r="C87" s="35">
        <v>1416</v>
      </c>
      <c r="D87" s="33"/>
      <c r="E87" s="34" t="s">
        <v>983</v>
      </c>
      <c r="F87" s="32"/>
      <c r="G87" s="30"/>
      <c r="H87" s="35"/>
      <c r="I87" s="35" t="s">
        <v>984</v>
      </c>
      <c r="J87" s="45">
        <v>1379400</v>
      </c>
      <c r="K87" s="36">
        <v>0</v>
      </c>
      <c r="L87" s="28">
        <v>0</v>
      </c>
      <c r="M87" s="28">
        <v>0</v>
      </c>
      <c r="N87" s="35"/>
      <c r="O87" s="35"/>
      <c r="P87" s="35"/>
      <c r="Q87" s="35"/>
      <c r="R87" s="38"/>
      <c r="S87" s="30"/>
      <c r="T87" s="30"/>
      <c r="U87" s="39"/>
      <c r="V87" s="28" t="e">
        <v>#DIV/0!</v>
      </c>
      <c r="W87" s="36" t="e">
        <v>#DIV/0!</v>
      </c>
      <c r="X87" s="36">
        <v>0</v>
      </c>
      <c r="Y87" s="36">
        <v>0</v>
      </c>
      <c r="Z87" s="36">
        <v>0</v>
      </c>
      <c r="AA87" s="36">
        <v>0</v>
      </c>
      <c r="AB87" s="36"/>
      <c r="AC87" s="36" t="e">
        <v>#DIV/0!</v>
      </c>
      <c r="AD87" s="36"/>
      <c r="AE87" s="36" t="e">
        <v>#DIV/0!</v>
      </c>
      <c r="AF87" s="36" t="e">
        <v>#DIV/0!</v>
      </c>
      <c r="AG87" s="36" t="e">
        <v>#DIV/0!</v>
      </c>
      <c r="AH87" s="32">
        <v>45352</v>
      </c>
      <c r="AI87" s="32"/>
      <c r="AJ87" s="32"/>
      <c r="AK87" s="32"/>
      <c r="AL87" s="32"/>
      <c r="AM87" s="40"/>
      <c r="AN87" s="35"/>
    </row>
    <row r="88" spans="1:40" s="50" customFormat="1" ht="66" customHeight="1" x14ac:dyDescent="0.25">
      <c r="A88" s="31" t="s">
        <v>989</v>
      </c>
      <c r="B88" s="40">
        <v>45275</v>
      </c>
      <c r="C88" s="35">
        <v>1416</v>
      </c>
      <c r="D88" s="33"/>
      <c r="E88" s="34" t="s">
        <v>990</v>
      </c>
      <c r="F88" s="32"/>
      <c r="G88" s="30"/>
      <c r="H88" s="35"/>
      <c r="I88" s="35" t="s">
        <v>672</v>
      </c>
      <c r="J88" s="45">
        <v>421756960</v>
      </c>
      <c r="K88" s="36"/>
      <c r="L88" s="28"/>
      <c r="M88" s="28"/>
      <c r="N88" s="35"/>
      <c r="O88" s="35"/>
      <c r="P88" s="35"/>
      <c r="Q88" s="35"/>
      <c r="R88" s="38"/>
      <c r="S88" s="30"/>
      <c r="T88" s="30"/>
      <c r="U88" s="39"/>
      <c r="V88" s="28"/>
      <c r="W88" s="36"/>
      <c r="X88" s="36">
        <v>0</v>
      </c>
      <c r="Y88" s="36"/>
      <c r="Z88" s="36"/>
      <c r="AA88" s="36"/>
      <c r="AB88" s="36"/>
      <c r="AC88" s="36">
        <v>0</v>
      </c>
      <c r="AD88" s="36"/>
      <c r="AE88" s="36">
        <v>0</v>
      </c>
      <c r="AF88" s="36"/>
      <c r="AG88" s="36"/>
      <c r="AH88" s="32">
        <v>45352</v>
      </c>
      <c r="AI88" s="32">
        <v>45504</v>
      </c>
      <c r="AJ88" s="32">
        <v>45717</v>
      </c>
      <c r="AK88" s="32"/>
      <c r="AL88" s="32"/>
      <c r="AM88" s="40"/>
      <c r="AN88" s="35"/>
    </row>
    <row r="89" spans="1:40" ht="66" customHeight="1" x14ac:dyDescent="0.25">
      <c r="A89" s="31" t="s">
        <v>991</v>
      </c>
      <c r="B89" s="40">
        <v>45275</v>
      </c>
      <c r="C89" s="35">
        <v>1416</v>
      </c>
      <c r="D89" s="33"/>
      <c r="E89" s="34" t="s">
        <v>992</v>
      </c>
      <c r="F89" s="32"/>
      <c r="G89" s="30"/>
      <c r="H89" s="35"/>
      <c r="I89" s="35" t="s">
        <v>993</v>
      </c>
      <c r="J89" s="45">
        <v>1696403023.9200001</v>
      </c>
      <c r="K89" s="36">
        <v>0</v>
      </c>
      <c r="L89" s="28">
        <v>0</v>
      </c>
      <c r="M89" s="28">
        <v>0</v>
      </c>
      <c r="N89" s="35"/>
      <c r="O89" s="35"/>
      <c r="P89" s="35"/>
      <c r="Q89" s="35"/>
      <c r="R89" s="38"/>
      <c r="S89" s="30"/>
      <c r="T89" s="30"/>
      <c r="U89" s="39"/>
      <c r="V89" s="28" t="e">
        <v>#DIV/0!</v>
      </c>
      <c r="W89" s="36" t="e">
        <v>#DIV/0!</v>
      </c>
      <c r="X89" s="36">
        <v>0</v>
      </c>
      <c r="Y89" s="36">
        <v>0</v>
      </c>
      <c r="Z89" s="36">
        <v>0</v>
      </c>
      <c r="AA89" s="36">
        <v>0</v>
      </c>
      <c r="AB89" s="36"/>
      <c r="AC89" s="36" t="e">
        <v>#DIV/0!</v>
      </c>
      <c r="AD89" s="36"/>
      <c r="AE89" s="36" t="e">
        <v>#DIV/0!</v>
      </c>
      <c r="AF89" s="36" t="e">
        <v>#DIV/0!</v>
      </c>
      <c r="AG89" s="36" t="e">
        <v>#DIV/0!</v>
      </c>
      <c r="AH89" s="32">
        <v>45366</v>
      </c>
      <c r="AI89" s="32">
        <v>45412</v>
      </c>
      <c r="AJ89" s="32"/>
      <c r="AK89" s="32"/>
      <c r="AL89" s="32"/>
      <c r="AM89" s="40"/>
      <c r="AN89" s="35"/>
    </row>
    <row r="90" spans="1:40" ht="66" customHeight="1" x14ac:dyDescent="0.25">
      <c r="A90" s="31" t="s">
        <v>994</v>
      </c>
      <c r="B90" s="40">
        <v>45275</v>
      </c>
      <c r="C90" s="35">
        <v>1416</v>
      </c>
      <c r="D90" s="33"/>
      <c r="E90" s="34" t="s">
        <v>995</v>
      </c>
      <c r="F90" s="32"/>
      <c r="G90" s="30"/>
      <c r="H90" s="35"/>
      <c r="I90" s="35" t="s">
        <v>996</v>
      </c>
      <c r="J90" s="45">
        <v>63181752.479999997</v>
      </c>
      <c r="K90" s="36">
        <v>0</v>
      </c>
      <c r="L90" s="28">
        <v>0</v>
      </c>
      <c r="M90" s="28">
        <v>0</v>
      </c>
      <c r="N90" s="35"/>
      <c r="O90" s="35"/>
      <c r="P90" s="35"/>
      <c r="Q90" s="35"/>
      <c r="R90" s="38"/>
      <c r="S90" s="30"/>
      <c r="T90" s="30"/>
      <c r="U90" s="39"/>
      <c r="V90" s="28" t="e">
        <v>#DIV/0!</v>
      </c>
      <c r="W90" s="36" t="e">
        <v>#DIV/0!</v>
      </c>
      <c r="X90" s="36">
        <v>0</v>
      </c>
      <c r="Y90" s="36">
        <v>0</v>
      </c>
      <c r="Z90" s="36">
        <v>0</v>
      </c>
      <c r="AA90" s="36">
        <v>0</v>
      </c>
      <c r="AB90" s="36"/>
      <c r="AC90" s="36" t="e">
        <v>#DIV/0!</v>
      </c>
      <c r="AD90" s="36"/>
      <c r="AE90" s="36" t="e">
        <v>#DIV/0!</v>
      </c>
      <c r="AF90" s="36" t="e">
        <v>#DIV/0!</v>
      </c>
      <c r="AG90" s="36" t="e">
        <v>#DIV/0!</v>
      </c>
      <c r="AH90" s="32">
        <v>45352</v>
      </c>
      <c r="AI90" s="32"/>
      <c r="AJ90" s="32"/>
      <c r="AK90" s="32"/>
      <c r="AL90" s="32"/>
      <c r="AM90" s="40"/>
      <c r="AN90" s="35"/>
    </row>
    <row r="91" spans="1:40" ht="66" customHeight="1" x14ac:dyDescent="0.25">
      <c r="A91" s="31" t="s">
        <v>997</v>
      </c>
      <c r="B91" s="40">
        <v>45275</v>
      </c>
      <c r="C91" s="35">
        <v>1416</v>
      </c>
      <c r="D91" s="33"/>
      <c r="E91" s="34" t="s">
        <v>998</v>
      </c>
      <c r="F91" s="32"/>
      <c r="G91" s="30"/>
      <c r="H91" s="35"/>
      <c r="I91" s="35" t="s">
        <v>999</v>
      </c>
      <c r="J91" s="45">
        <v>360340176</v>
      </c>
      <c r="K91" s="36">
        <v>0</v>
      </c>
      <c r="L91" s="28">
        <v>0</v>
      </c>
      <c r="M91" s="28">
        <v>0</v>
      </c>
      <c r="N91" s="35"/>
      <c r="O91" s="35"/>
      <c r="P91" s="35"/>
      <c r="Q91" s="35"/>
      <c r="R91" s="38"/>
      <c r="S91" s="30"/>
      <c r="T91" s="30"/>
      <c r="U91" s="39"/>
      <c r="V91" s="28" t="e">
        <v>#DIV/0!</v>
      </c>
      <c r="W91" s="36" t="e">
        <v>#DIV/0!</v>
      </c>
      <c r="X91" s="36">
        <v>0</v>
      </c>
      <c r="Y91" s="36">
        <v>0</v>
      </c>
      <c r="Z91" s="36">
        <v>0</v>
      </c>
      <c r="AA91" s="36">
        <v>0</v>
      </c>
      <c r="AB91" s="36"/>
      <c r="AC91" s="36" t="e">
        <v>#DIV/0!</v>
      </c>
      <c r="AD91" s="36"/>
      <c r="AE91" s="36" t="e">
        <v>#DIV/0!</v>
      </c>
      <c r="AF91" s="36" t="e">
        <v>#DIV/0!</v>
      </c>
      <c r="AG91" s="36" t="e">
        <v>#DIV/0!</v>
      </c>
      <c r="AH91" s="32">
        <v>45352</v>
      </c>
      <c r="AI91" s="32"/>
      <c r="AJ91" s="32"/>
      <c r="AK91" s="32"/>
      <c r="AL91" s="32"/>
      <c r="AM91" s="40"/>
      <c r="AN91" s="35"/>
    </row>
    <row r="92" spans="1:40" ht="66" customHeight="1" x14ac:dyDescent="0.25">
      <c r="A92" s="31" t="s">
        <v>1000</v>
      </c>
      <c r="B92" s="40">
        <v>45278</v>
      </c>
      <c r="C92" s="35">
        <v>1416</v>
      </c>
      <c r="D92" s="33"/>
      <c r="E92" s="34" t="s">
        <v>1001</v>
      </c>
      <c r="F92" s="32"/>
      <c r="G92" s="30"/>
      <c r="H92" s="35"/>
      <c r="I92" s="35" t="s">
        <v>1002</v>
      </c>
      <c r="J92" s="45">
        <v>455563001.51999998</v>
      </c>
      <c r="K92" s="36">
        <v>0</v>
      </c>
      <c r="L92" s="28">
        <v>0</v>
      </c>
      <c r="M92" s="28">
        <v>0</v>
      </c>
      <c r="N92" s="35"/>
      <c r="O92" s="35"/>
      <c r="P92" s="35"/>
      <c r="Q92" s="35"/>
      <c r="R92" s="38"/>
      <c r="S92" s="30"/>
      <c r="T92" s="30"/>
      <c r="U92" s="39"/>
      <c r="V92" s="28" t="e">
        <v>#DIV/0!</v>
      </c>
      <c r="W92" s="36" t="e">
        <v>#DIV/0!</v>
      </c>
      <c r="X92" s="36">
        <v>0</v>
      </c>
      <c r="Y92" s="36">
        <v>0</v>
      </c>
      <c r="Z92" s="36">
        <v>0</v>
      </c>
      <c r="AA92" s="36">
        <v>0</v>
      </c>
      <c r="AB92" s="36"/>
      <c r="AC92" s="36" t="e">
        <v>#DIV/0!</v>
      </c>
      <c r="AD92" s="36"/>
      <c r="AE92" s="36" t="e">
        <v>#DIV/0!</v>
      </c>
      <c r="AF92" s="36" t="e">
        <v>#DIV/0!</v>
      </c>
      <c r="AG92" s="36" t="e">
        <v>#DIV/0!</v>
      </c>
      <c r="AH92" s="32">
        <v>45352</v>
      </c>
      <c r="AI92" s="32"/>
      <c r="AJ92" s="32"/>
      <c r="AK92" s="32"/>
      <c r="AL92" s="32"/>
      <c r="AM92" s="40"/>
      <c r="AN92" s="35"/>
    </row>
    <row r="93" spans="1:40" ht="66" customHeight="1" x14ac:dyDescent="0.25">
      <c r="A93" s="31" t="s">
        <v>1010</v>
      </c>
      <c r="B93" s="40">
        <v>45280</v>
      </c>
      <c r="C93" s="35">
        <v>1416</v>
      </c>
      <c r="D93" s="33"/>
      <c r="E93" s="34" t="s">
        <v>1011</v>
      </c>
      <c r="F93" s="32"/>
      <c r="G93" s="30"/>
      <c r="H93" s="35"/>
      <c r="I93" s="35" t="s">
        <v>1012</v>
      </c>
      <c r="J93" s="45">
        <v>466054680</v>
      </c>
      <c r="K93" s="36">
        <v>0</v>
      </c>
      <c r="L93" s="28">
        <v>0</v>
      </c>
      <c r="M93" s="28">
        <v>0</v>
      </c>
      <c r="N93" s="35"/>
      <c r="O93" s="35"/>
      <c r="P93" s="35"/>
      <c r="Q93" s="35"/>
      <c r="R93" s="38"/>
      <c r="S93" s="30"/>
      <c r="T93" s="30"/>
      <c r="U93" s="39"/>
      <c r="V93" s="28" t="e">
        <v>#DIV/0!</v>
      </c>
      <c r="W93" s="36" t="e">
        <v>#DIV/0!</v>
      </c>
      <c r="X93" s="36">
        <v>0</v>
      </c>
      <c r="Y93" s="36">
        <v>0</v>
      </c>
      <c r="Z93" s="36">
        <v>0</v>
      </c>
      <c r="AA93" s="36">
        <v>0</v>
      </c>
      <c r="AB93" s="36"/>
      <c r="AC93" s="36" t="e">
        <v>#DIV/0!</v>
      </c>
      <c r="AD93" s="36"/>
      <c r="AE93" s="36" t="e">
        <v>#DIV/0!</v>
      </c>
      <c r="AF93" s="36" t="e">
        <v>#DIV/0!</v>
      </c>
      <c r="AG93" s="36" t="e">
        <v>#DIV/0!</v>
      </c>
      <c r="AH93" s="32">
        <v>45383</v>
      </c>
      <c r="AI93" s="32"/>
      <c r="AJ93" s="32"/>
      <c r="AK93" s="32"/>
      <c r="AL93" s="32"/>
      <c r="AM93" s="40"/>
      <c r="AN93" s="35"/>
    </row>
    <row r="94" spans="1:40" ht="66" customHeight="1" x14ac:dyDescent="0.25">
      <c r="A94" s="31" t="s">
        <v>1013</v>
      </c>
      <c r="B94" s="40">
        <v>45280</v>
      </c>
      <c r="C94" s="35">
        <v>1416</v>
      </c>
      <c r="D94" s="33"/>
      <c r="E94" s="34" t="s">
        <v>1014</v>
      </c>
      <c r="F94" s="32"/>
      <c r="G94" s="30"/>
      <c r="H94" s="35"/>
      <c r="I94" s="35" t="s">
        <v>1015</v>
      </c>
      <c r="J94" s="45">
        <v>380020516</v>
      </c>
      <c r="K94" s="36">
        <v>0</v>
      </c>
      <c r="L94" s="28">
        <v>0</v>
      </c>
      <c r="M94" s="28">
        <v>0</v>
      </c>
      <c r="N94" s="35"/>
      <c r="O94" s="35"/>
      <c r="P94" s="35"/>
      <c r="Q94" s="35"/>
      <c r="R94" s="38"/>
      <c r="S94" s="30"/>
      <c r="T94" s="30"/>
      <c r="U94" s="39"/>
      <c r="V94" s="28" t="e">
        <v>#DIV/0!</v>
      </c>
      <c r="W94" s="36" t="e">
        <v>#DIV/0!</v>
      </c>
      <c r="X94" s="36">
        <v>0</v>
      </c>
      <c r="Y94" s="36">
        <v>0</v>
      </c>
      <c r="Z94" s="36">
        <v>0</v>
      </c>
      <c r="AA94" s="36">
        <v>0</v>
      </c>
      <c r="AB94" s="36"/>
      <c r="AC94" s="36" t="e">
        <v>#DIV/0!</v>
      </c>
      <c r="AD94" s="36"/>
      <c r="AE94" s="36" t="e">
        <v>#DIV/0!</v>
      </c>
      <c r="AF94" s="36" t="e">
        <v>#DIV/0!</v>
      </c>
      <c r="AG94" s="36" t="e">
        <v>#DIV/0!</v>
      </c>
      <c r="AH94" s="32">
        <v>45352</v>
      </c>
      <c r="AI94" s="32"/>
      <c r="AJ94" s="32"/>
      <c r="AK94" s="32"/>
      <c r="AL94" s="32"/>
      <c r="AM94" s="40"/>
      <c r="AN94" s="35"/>
    </row>
    <row r="95" spans="1:40" ht="66" customHeight="1" x14ac:dyDescent="0.25">
      <c r="A95" s="31" t="s">
        <v>1016</v>
      </c>
      <c r="B95" s="40">
        <v>45280</v>
      </c>
      <c r="C95" s="35">
        <v>1416</v>
      </c>
      <c r="D95" s="33"/>
      <c r="E95" s="34" t="s">
        <v>1017</v>
      </c>
      <c r="F95" s="32"/>
      <c r="G95" s="30"/>
      <c r="H95" s="35"/>
      <c r="I95" s="35" t="s">
        <v>1018</v>
      </c>
      <c r="J95" s="45">
        <v>379881680.63999999</v>
      </c>
      <c r="K95" s="36">
        <v>0</v>
      </c>
      <c r="L95" s="28">
        <v>0</v>
      </c>
      <c r="M95" s="28">
        <v>0</v>
      </c>
      <c r="N95" s="35"/>
      <c r="O95" s="35"/>
      <c r="P95" s="35"/>
      <c r="Q95" s="35"/>
      <c r="R95" s="38"/>
      <c r="S95" s="30"/>
      <c r="T95" s="30"/>
      <c r="U95" s="39"/>
      <c r="V95" s="28" t="e">
        <v>#DIV/0!</v>
      </c>
      <c r="W95" s="36" t="e">
        <v>#DIV/0!</v>
      </c>
      <c r="X95" s="36">
        <v>0</v>
      </c>
      <c r="Y95" s="36">
        <v>0</v>
      </c>
      <c r="Z95" s="36">
        <v>0</v>
      </c>
      <c r="AA95" s="36">
        <v>0</v>
      </c>
      <c r="AB95" s="36"/>
      <c r="AC95" s="36" t="e">
        <v>#DIV/0!</v>
      </c>
      <c r="AD95" s="36"/>
      <c r="AE95" s="36" t="e">
        <v>#DIV/0!</v>
      </c>
      <c r="AF95" s="36" t="e">
        <v>#DIV/0!</v>
      </c>
      <c r="AG95" s="36" t="e">
        <v>#DIV/0!</v>
      </c>
      <c r="AH95" s="32">
        <v>45352</v>
      </c>
      <c r="AI95" s="32"/>
      <c r="AJ95" s="32"/>
      <c r="AK95" s="32"/>
      <c r="AL95" s="32"/>
      <c r="AM95" s="40"/>
      <c r="AN95" s="35"/>
    </row>
    <row r="96" spans="1:40" ht="66" customHeight="1" x14ac:dyDescent="0.25">
      <c r="A96" s="31" t="s">
        <v>1019</v>
      </c>
      <c r="B96" s="40">
        <v>45280</v>
      </c>
      <c r="C96" s="35">
        <v>1416</v>
      </c>
      <c r="D96" s="33"/>
      <c r="E96" s="34" t="s">
        <v>1020</v>
      </c>
      <c r="F96" s="32"/>
      <c r="G96" s="30"/>
      <c r="H96" s="35"/>
      <c r="I96" s="35" t="s">
        <v>1021</v>
      </c>
      <c r="J96" s="45">
        <v>712501307.10000002</v>
      </c>
      <c r="K96" s="36">
        <v>0</v>
      </c>
      <c r="L96" s="28">
        <v>0</v>
      </c>
      <c r="M96" s="28">
        <v>0</v>
      </c>
      <c r="N96" s="35"/>
      <c r="O96" s="35"/>
      <c r="P96" s="35"/>
      <c r="Q96" s="35"/>
      <c r="R96" s="38"/>
      <c r="S96" s="30"/>
      <c r="T96" s="30"/>
      <c r="U96" s="39"/>
      <c r="V96" s="28" t="e">
        <v>#DIV/0!</v>
      </c>
      <c r="W96" s="36" t="e">
        <v>#DIV/0!</v>
      </c>
      <c r="X96" s="36">
        <v>0</v>
      </c>
      <c r="Y96" s="36">
        <v>0</v>
      </c>
      <c r="Z96" s="36">
        <v>0</v>
      </c>
      <c r="AA96" s="36">
        <v>0</v>
      </c>
      <c r="AB96" s="36"/>
      <c r="AC96" s="36" t="e">
        <v>#DIV/0!</v>
      </c>
      <c r="AD96" s="36"/>
      <c r="AE96" s="36" t="e">
        <v>#DIV/0!</v>
      </c>
      <c r="AF96" s="36" t="e">
        <v>#DIV/0!</v>
      </c>
      <c r="AG96" s="36" t="e">
        <v>#DIV/0!</v>
      </c>
      <c r="AH96" s="32">
        <v>45352</v>
      </c>
      <c r="AI96" s="32">
        <v>45444</v>
      </c>
      <c r="AJ96" s="32"/>
      <c r="AK96" s="32"/>
      <c r="AL96" s="32"/>
      <c r="AM96" s="40"/>
      <c r="AN96" s="35"/>
    </row>
    <row r="97" spans="1:40" ht="66" customHeight="1" x14ac:dyDescent="0.25">
      <c r="A97" s="31" t="s">
        <v>1022</v>
      </c>
      <c r="B97" s="40">
        <v>45280</v>
      </c>
      <c r="C97" s="35">
        <v>1416</v>
      </c>
      <c r="D97" s="33" t="s">
        <v>1023</v>
      </c>
      <c r="E97" s="34" t="s">
        <v>1024</v>
      </c>
      <c r="F97" s="32">
        <v>45307</v>
      </c>
      <c r="G97" s="30" t="s">
        <v>1025</v>
      </c>
      <c r="H97" s="35" t="s">
        <v>1026</v>
      </c>
      <c r="I97" s="35" t="s">
        <v>1027</v>
      </c>
      <c r="J97" s="45">
        <v>27891956.399999999</v>
      </c>
      <c r="K97" s="36">
        <v>27752247.600000001</v>
      </c>
      <c r="L97" s="28">
        <v>27752247.600000001</v>
      </c>
      <c r="M97" s="28">
        <v>27752247.600000001</v>
      </c>
      <c r="N97" s="35" t="s">
        <v>1028</v>
      </c>
      <c r="O97" s="35" t="s">
        <v>1029</v>
      </c>
      <c r="P97" s="35" t="s">
        <v>1030</v>
      </c>
      <c r="Q97" s="35" t="s">
        <v>80</v>
      </c>
      <c r="R97" s="38">
        <v>100</v>
      </c>
      <c r="S97" s="30">
        <v>0</v>
      </c>
      <c r="T97" s="30" t="s">
        <v>359</v>
      </c>
      <c r="U97" s="39">
        <v>20</v>
      </c>
      <c r="V97" s="28">
        <v>429.07000000000005</v>
      </c>
      <c r="W97" s="36">
        <v>8581.4000000000015</v>
      </c>
      <c r="X97" s="36">
        <v>64680</v>
      </c>
      <c r="Y97" s="36">
        <v>64680</v>
      </c>
      <c r="Z97" s="36">
        <v>0</v>
      </c>
      <c r="AA97" s="36">
        <v>0</v>
      </c>
      <c r="AB97" s="36"/>
      <c r="AC97" s="36">
        <v>0</v>
      </c>
      <c r="AD97" s="36"/>
      <c r="AE97" s="36">
        <v>0</v>
      </c>
      <c r="AF97" s="36">
        <v>3234</v>
      </c>
      <c r="AG97" s="36">
        <v>3234</v>
      </c>
      <c r="AH97" s="32">
        <v>45352</v>
      </c>
      <c r="AI97" s="32"/>
      <c r="AJ97" s="32"/>
      <c r="AK97" s="32">
        <v>45383</v>
      </c>
      <c r="AL97" s="32"/>
      <c r="AM97" s="40"/>
      <c r="AN97" s="35" t="s">
        <v>49</v>
      </c>
    </row>
    <row r="98" spans="1:40" ht="66" customHeight="1" x14ac:dyDescent="0.25">
      <c r="A98" s="31" t="s">
        <v>1031</v>
      </c>
      <c r="B98" s="40">
        <v>45280</v>
      </c>
      <c r="C98" s="35">
        <v>1416</v>
      </c>
      <c r="D98" s="33"/>
      <c r="E98" s="34" t="s">
        <v>1032</v>
      </c>
      <c r="F98" s="32"/>
      <c r="G98" s="30"/>
      <c r="H98" s="35"/>
      <c r="I98" s="35" t="s">
        <v>1033</v>
      </c>
      <c r="J98" s="45">
        <v>371696160</v>
      </c>
      <c r="K98" s="36">
        <v>0</v>
      </c>
      <c r="L98" s="28">
        <v>0</v>
      </c>
      <c r="M98" s="28">
        <v>0</v>
      </c>
      <c r="N98" s="35"/>
      <c r="O98" s="35"/>
      <c r="P98" s="35"/>
      <c r="Q98" s="35"/>
      <c r="R98" s="38"/>
      <c r="S98" s="30"/>
      <c r="T98" s="30"/>
      <c r="U98" s="39"/>
      <c r="V98" s="28" t="e">
        <v>#DIV/0!</v>
      </c>
      <c r="W98" s="36" t="e">
        <v>#DIV/0!</v>
      </c>
      <c r="X98" s="36">
        <v>0</v>
      </c>
      <c r="Y98" s="36">
        <v>0</v>
      </c>
      <c r="Z98" s="36">
        <v>0</v>
      </c>
      <c r="AA98" s="36">
        <v>0</v>
      </c>
      <c r="AB98" s="36"/>
      <c r="AC98" s="36" t="e">
        <v>#DIV/0!</v>
      </c>
      <c r="AD98" s="36"/>
      <c r="AE98" s="36" t="e">
        <v>#DIV/0!</v>
      </c>
      <c r="AF98" s="36" t="e">
        <v>#DIV/0!</v>
      </c>
      <c r="AG98" s="36" t="e">
        <v>#DIV/0!</v>
      </c>
      <c r="AH98" s="32">
        <v>45381</v>
      </c>
      <c r="AI98" s="32"/>
      <c r="AJ98" s="32"/>
      <c r="AK98" s="32"/>
      <c r="AL98" s="32"/>
      <c r="AM98" s="40"/>
      <c r="AN98" s="35"/>
    </row>
    <row r="99" spans="1:40" ht="66" customHeight="1" x14ac:dyDescent="0.25">
      <c r="A99" s="31" t="s">
        <v>1034</v>
      </c>
      <c r="B99" s="40">
        <v>45280</v>
      </c>
      <c r="C99" s="35">
        <v>1416</v>
      </c>
      <c r="D99" s="33" t="s">
        <v>1035</v>
      </c>
      <c r="E99" s="34" t="s">
        <v>1036</v>
      </c>
      <c r="F99" s="32">
        <v>45303</v>
      </c>
      <c r="G99" s="30" t="s">
        <v>1037</v>
      </c>
      <c r="H99" s="35" t="s">
        <v>207</v>
      </c>
      <c r="I99" s="35" t="s">
        <v>1038</v>
      </c>
      <c r="J99" s="45">
        <v>1135795.5</v>
      </c>
      <c r="K99" s="36">
        <v>1135795.5</v>
      </c>
      <c r="L99" s="28">
        <v>1135795.5</v>
      </c>
      <c r="M99" s="28">
        <v>1135795.5</v>
      </c>
      <c r="N99" s="35" t="s">
        <v>1039</v>
      </c>
      <c r="O99" s="35" t="s">
        <v>1040</v>
      </c>
      <c r="P99" s="35" t="s">
        <v>1041</v>
      </c>
      <c r="Q99" s="35" t="s">
        <v>80</v>
      </c>
      <c r="R99" s="38">
        <v>100</v>
      </c>
      <c r="S99" s="30">
        <v>0</v>
      </c>
      <c r="T99" s="30" t="s">
        <v>359</v>
      </c>
      <c r="U99" s="39">
        <v>21</v>
      </c>
      <c r="V99" s="28">
        <v>1802.85</v>
      </c>
      <c r="W99" s="36">
        <v>37859.85</v>
      </c>
      <c r="X99" s="36">
        <v>630</v>
      </c>
      <c r="Y99" s="36">
        <v>630</v>
      </c>
      <c r="Z99" s="36">
        <v>0</v>
      </c>
      <c r="AA99" s="36">
        <v>0</v>
      </c>
      <c r="AB99" s="36"/>
      <c r="AC99" s="36">
        <v>0</v>
      </c>
      <c r="AD99" s="36"/>
      <c r="AE99" s="36">
        <v>0</v>
      </c>
      <c r="AF99" s="36">
        <v>30</v>
      </c>
      <c r="AG99" s="36">
        <v>30</v>
      </c>
      <c r="AH99" s="32">
        <v>45352</v>
      </c>
      <c r="AI99" s="32"/>
      <c r="AJ99" s="32"/>
      <c r="AK99" s="32">
        <v>45383</v>
      </c>
      <c r="AL99" s="32"/>
      <c r="AM99" s="40"/>
      <c r="AN99" s="35" t="s">
        <v>49</v>
      </c>
    </row>
    <row r="100" spans="1:40" ht="66" customHeight="1" x14ac:dyDescent="0.25">
      <c r="A100" s="31" t="s">
        <v>1042</v>
      </c>
      <c r="B100" s="40">
        <v>45280</v>
      </c>
      <c r="C100" s="35">
        <v>1416</v>
      </c>
      <c r="D100" s="33"/>
      <c r="E100" s="34" t="s">
        <v>1043</v>
      </c>
      <c r="F100" s="32"/>
      <c r="G100" s="30"/>
      <c r="H100" s="35"/>
      <c r="I100" s="35" t="s">
        <v>1044</v>
      </c>
      <c r="J100" s="45">
        <v>20722240</v>
      </c>
      <c r="K100" s="36">
        <v>0</v>
      </c>
      <c r="L100" s="28">
        <v>0</v>
      </c>
      <c r="M100" s="28">
        <v>0</v>
      </c>
      <c r="N100" s="35"/>
      <c r="O100" s="35"/>
      <c r="P100" s="35"/>
      <c r="Q100" s="35"/>
      <c r="R100" s="38"/>
      <c r="S100" s="30"/>
      <c r="T100" s="30"/>
      <c r="U100" s="39"/>
      <c r="V100" s="28" t="e">
        <v>#DIV/0!</v>
      </c>
      <c r="W100" s="36" t="e">
        <v>#DIV/0!</v>
      </c>
      <c r="X100" s="36">
        <v>0</v>
      </c>
      <c r="Y100" s="36">
        <v>0</v>
      </c>
      <c r="Z100" s="36">
        <v>0</v>
      </c>
      <c r="AA100" s="36">
        <v>0</v>
      </c>
      <c r="AB100" s="36"/>
      <c r="AC100" s="36" t="e">
        <v>#DIV/0!</v>
      </c>
      <c r="AD100" s="36"/>
      <c r="AE100" s="36" t="e">
        <v>#DIV/0!</v>
      </c>
      <c r="AF100" s="36" t="e">
        <v>#DIV/0!</v>
      </c>
      <c r="AG100" s="36" t="e">
        <v>#DIV/0!</v>
      </c>
      <c r="AH100" s="32">
        <v>45381</v>
      </c>
      <c r="AI100" s="32"/>
      <c r="AJ100" s="32"/>
      <c r="AK100" s="32"/>
      <c r="AL100" s="32"/>
      <c r="AM100" s="40"/>
      <c r="AN100" s="35"/>
    </row>
    <row r="101" spans="1:40" ht="66" customHeight="1" x14ac:dyDescent="0.25">
      <c r="A101" s="31" t="s">
        <v>1045</v>
      </c>
      <c r="B101" s="40">
        <v>45280</v>
      </c>
      <c r="C101" s="35">
        <v>1416</v>
      </c>
      <c r="D101" s="33"/>
      <c r="E101" s="34" t="s">
        <v>1046</v>
      </c>
      <c r="F101" s="32"/>
      <c r="G101" s="30"/>
      <c r="H101" s="35"/>
      <c r="I101" s="35" t="s">
        <v>636</v>
      </c>
      <c r="J101" s="45">
        <v>1441732800</v>
      </c>
      <c r="K101" s="36">
        <v>0</v>
      </c>
      <c r="L101" s="28">
        <v>0</v>
      </c>
      <c r="M101" s="28">
        <v>0</v>
      </c>
      <c r="N101" s="35"/>
      <c r="O101" s="35"/>
      <c r="P101" s="35"/>
      <c r="Q101" s="35"/>
      <c r="R101" s="38"/>
      <c r="S101" s="30"/>
      <c r="T101" s="30"/>
      <c r="U101" s="39"/>
      <c r="V101" s="28" t="e">
        <v>#DIV/0!</v>
      </c>
      <c r="W101" s="36" t="e">
        <v>#DIV/0!</v>
      </c>
      <c r="X101" s="36">
        <v>0</v>
      </c>
      <c r="Y101" s="36">
        <v>0</v>
      </c>
      <c r="Z101" s="36">
        <v>0</v>
      </c>
      <c r="AA101" s="36">
        <v>0</v>
      </c>
      <c r="AB101" s="36"/>
      <c r="AC101" s="36" t="e">
        <v>#DIV/0!</v>
      </c>
      <c r="AD101" s="36"/>
      <c r="AE101" s="36" t="e">
        <v>#DIV/0!</v>
      </c>
      <c r="AF101" s="36" t="e">
        <v>#DIV/0!</v>
      </c>
      <c r="AG101" s="36" t="e">
        <v>#DIV/0!</v>
      </c>
      <c r="AH101" s="32">
        <v>45352</v>
      </c>
      <c r="AI101" s="32">
        <v>45565</v>
      </c>
      <c r="AJ101" s="32" t="s">
        <v>1047</v>
      </c>
      <c r="AK101" s="32"/>
      <c r="AL101" s="32"/>
      <c r="AM101" s="40"/>
      <c r="AN101" s="35"/>
    </row>
    <row r="102" spans="1:40" ht="66" customHeight="1" x14ac:dyDescent="0.25">
      <c r="A102" s="31" t="s">
        <v>1048</v>
      </c>
      <c r="B102" s="40">
        <v>45280</v>
      </c>
      <c r="C102" s="35">
        <v>1416</v>
      </c>
      <c r="D102" s="33"/>
      <c r="E102" s="34" t="s">
        <v>1049</v>
      </c>
      <c r="F102" s="32"/>
      <c r="G102" s="30"/>
      <c r="H102" s="35"/>
      <c r="I102" s="35" t="s">
        <v>1050</v>
      </c>
      <c r="J102" s="45">
        <v>239282920</v>
      </c>
      <c r="K102" s="36">
        <v>0</v>
      </c>
      <c r="L102" s="28">
        <v>0</v>
      </c>
      <c r="M102" s="28">
        <v>0</v>
      </c>
      <c r="N102" s="35"/>
      <c r="O102" s="35"/>
      <c r="P102" s="35"/>
      <c r="Q102" s="35"/>
      <c r="R102" s="38"/>
      <c r="S102" s="30"/>
      <c r="T102" s="30"/>
      <c r="U102" s="39"/>
      <c r="V102" s="28" t="e">
        <v>#DIV/0!</v>
      </c>
      <c r="W102" s="36" t="e">
        <v>#DIV/0!</v>
      </c>
      <c r="X102" s="36">
        <v>0</v>
      </c>
      <c r="Y102" s="36">
        <v>0</v>
      </c>
      <c r="Z102" s="36">
        <v>0</v>
      </c>
      <c r="AA102" s="36">
        <v>0</v>
      </c>
      <c r="AB102" s="36"/>
      <c r="AC102" s="36" t="e">
        <v>#DIV/0!</v>
      </c>
      <c r="AD102" s="36"/>
      <c r="AE102" s="36" t="e">
        <v>#DIV/0!</v>
      </c>
      <c r="AF102" s="36" t="e">
        <v>#DIV/0!</v>
      </c>
      <c r="AG102" s="36" t="e">
        <v>#DIV/0!</v>
      </c>
      <c r="AH102" s="32">
        <v>45382</v>
      </c>
      <c r="AI102" s="32">
        <v>45483</v>
      </c>
      <c r="AJ102" s="32"/>
      <c r="AK102" s="32"/>
      <c r="AL102" s="32"/>
      <c r="AM102" s="40"/>
      <c r="AN102" s="35"/>
    </row>
    <row r="103" spans="1:40" ht="58.5" customHeight="1" x14ac:dyDescent="0.25">
      <c r="A103" s="31" t="s">
        <v>1056</v>
      </c>
      <c r="B103" s="40">
        <v>45287</v>
      </c>
      <c r="C103" s="35">
        <v>1416</v>
      </c>
      <c r="D103" s="33"/>
      <c r="E103" s="34" t="s">
        <v>1057</v>
      </c>
      <c r="F103" s="32"/>
      <c r="G103" s="30"/>
      <c r="H103" s="35"/>
      <c r="I103" s="35" t="s">
        <v>1058</v>
      </c>
      <c r="J103" s="45">
        <v>346834734.83999997</v>
      </c>
      <c r="K103" s="36">
        <v>0</v>
      </c>
      <c r="L103" s="28">
        <v>0</v>
      </c>
      <c r="M103" s="28">
        <v>0</v>
      </c>
      <c r="N103" s="35"/>
      <c r="O103" s="35"/>
      <c r="P103" s="35"/>
      <c r="Q103" s="35"/>
      <c r="R103" s="38"/>
      <c r="S103" s="30"/>
      <c r="T103" s="30"/>
      <c r="U103" s="39"/>
      <c r="V103" s="28" t="e">
        <v>#DIV/0!</v>
      </c>
      <c r="W103" s="36" t="e">
        <v>#DIV/0!</v>
      </c>
      <c r="X103" s="36">
        <v>0</v>
      </c>
      <c r="Y103" s="36">
        <v>0</v>
      </c>
      <c r="Z103" s="36">
        <v>0</v>
      </c>
      <c r="AA103" s="36">
        <v>0</v>
      </c>
      <c r="AB103" s="36"/>
      <c r="AC103" s="36" t="e">
        <v>#DIV/0!</v>
      </c>
      <c r="AD103" s="36"/>
      <c r="AE103" s="36" t="e">
        <v>#DIV/0!</v>
      </c>
      <c r="AF103" s="36" t="e">
        <v>#DIV/0!</v>
      </c>
      <c r="AG103" s="36" t="e">
        <v>#DIV/0!</v>
      </c>
      <c r="AH103" s="32">
        <v>45352</v>
      </c>
      <c r="AI103" s="32"/>
      <c r="AJ103" s="32"/>
      <c r="AK103" s="32"/>
      <c r="AL103" s="32"/>
      <c r="AM103" s="40"/>
      <c r="AN103" s="35"/>
    </row>
    <row r="104" spans="1:40" ht="58.5" customHeight="1" x14ac:dyDescent="0.25">
      <c r="A104" s="31" t="s">
        <v>1059</v>
      </c>
      <c r="B104" s="40">
        <v>45287</v>
      </c>
      <c r="C104" s="35">
        <v>1416</v>
      </c>
      <c r="D104" s="33"/>
      <c r="E104" s="34" t="s">
        <v>1060</v>
      </c>
      <c r="F104" s="32"/>
      <c r="G104" s="30"/>
      <c r="H104" s="35"/>
      <c r="I104" s="35" t="s">
        <v>1061</v>
      </c>
      <c r="J104" s="45">
        <v>966903210</v>
      </c>
      <c r="K104" s="36">
        <v>0</v>
      </c>
      <c r="L104" s="28">
        <v>0</v>
      </c>
      <c r="M104" s="28">
        <v>0</v>
      </c>
      <c r="N104" s="35"/>
      <c r="O104" s="35"/>
      <c r="P104" s="35"/>
      <c r="Q104" s="35"/>
      <c r="R104" s="38"/>
      <c r="S104" s="30"/>
      <c r="T104" s="30"/>
      <c r="U104" s="39"/>
      <c r="V104" s="28" t="e">
        <v>#DIV/0!</v>
      </c>
      <c r="W104" s="36" t="e">
        <v>#DIV/0!</v>
      </c>
      <c r="X104" s="36">
        <v>0</v>
      </c>
      <c r="Y104" s="36">
        <v>0</v>
      </c>
      <c r="Z104" s="36">
        <v>0</v>
      </c>
      <c r="AA104" s="36">
        <v>0</v>
      </c>
      <c r="AB104" s="36"/>
      <c r="AC104" s="36" t="e">
        <v>#DIV/0!</v>
      </c>
      <c r="AD104" s="36"/>
      <c r="AE104" s="36" t="e">
        <v>#DIV/0!</v>
      </c>
      <c r="AF104" s="36" t="e">
        <v>#DIV/0!</v>
      </c>
      <c r="AG104" s="36" t="e">
        <v>#DIV/0!</v>
      </c>
      <c r="AH104" s="32">
        <v>45383</v>
      </c>
      <c r="AI104" s="32">
        <v>45432</v>
      </c>
      <c r="AJ104" s="32"/>
      <c r="AK104" s="32"/>
      <c r="AL104" s="32"/>
      <c r="AM104" s="40"/>
      <c r="AN104" s="35"/>
    </row>
    <row r="105" spans="1:40" ht="58.5" customHeight="1" x14ac:dyDescent="0.25">
      <c r="A105" s="31" t="s">
        <v>1062</v>
      </c>
      <c r="B105" s="40">
        <v>45287</v>
      </c>
      <c r="C105" s="35">
        <v>1416</v>
      </c>
      <c r="D105" s="33"/>
      <c r="E105" s="34" t="s">
        <v>1063</v>
      </c>
      <c r="F105" s="32"/>
      <c r="G105" s="30"/>
      <c r="H105" s="35"/>
      <c r="I105" s="35" t="s">
        <v>1064</v>
      </c>
      <c r="J105" s="45">
        <v>41849051.399999999</v>
      </c>
      <c r="K105" s="36">
        <v>0</v>
      </c>
      <c r="L105" s="28">
        <v>0</v>
      </c>
      <c r="M105" s="28">
        <v>0</v>
      </c>
      <c r="N105" s="35"/>
      <c r="O105" s="35"/>
      <c r="P105" s="35"/>
      <c r="Q105" s="35"/>
      <c r="R105" s="38"/>
      <c r="S105" s="30"/>
      <c r="T105" s="30"/>
      <c r="U105" s="39"/>
      <c r="V105" s="28" t="e">
        <v>#DIV/0!</v>
      </c>
      <c r="W105" s="36" t="e">
        <v>#DIV/0!</v>
      </c>
      <c r="X105" s="36">
        <v>0</v>
      </c>
      <c r="Y105" s="36">
        <v>0</v>
      </c>
      <c r="Z105" s="36">
        <v>0</v>
      </c>
      <c r="AA105" s="36">
        <v>0</v>
      </c>
      <c r="AB105" s="36"/>
      <c r="AC105" s="36" t="e">
        <v>#DIV/0!</v>
      </c>
      <c r="AD105" s="36"/>
      <c r="AE105" s="36" t="e">
        <v>#DIV/0!</v>
      </c>
      <c r="AF105" s="36" t="e">
        <v>#DIV/0!</v>
      </c>
      <c r="AG105" s="36" t="e">
        <v>#DIV/0!</v>
      </c>
      <c r="AH105" s="32">
        <v>45352</v>
      </c>
      <c r="AI105" s="32">
        <v>45474</v>
      </c>
      <c r="AJ105" s="32"/>
      <c r="AK105" s="32"/>
      <c r="AL105" s="32"/>
      <c r="AM105" s="40"/>
      <c r="AN105" s="35"/>
    </row>
    <row r="106" spans="1:40" ht="58.5" customHeight="1" x14ac:dyDescent="0.25">
      <c r="A106" s="31" t="s">
        <v>1065</v>
      </c>
      <c r="B106" s="40">
        <v>45287</v>
      </c>
      <c r="C106" s="35">
        <v>1416</v>
      </c>
      <c r="D106" s="33"/>
      <c r="E106" s="34" t="s">
        <v>1066</v>
      </c>
      <c r="F106" s="32"/>
      <c r="G106" s="30"/>
      <c r="H106" s="35"/>
      <c r="I106" s="35" t="s">
        <v>1067</v>
      </c>
      <c r="J106" s="45">
        <v>1312363937.5</v>
      </c>
      <c r="K106" s="36">
        <v>0</v>
      </c>
      <c r="L106" s="28">
        <v>0</v>
      </c>
      <c r="M106" s="28">
        <v>0</v>
      </c>
      <c r="N106" s="35"/>
      <c r="O106" s="35"/>
      <c r="P106" s="35"/>
      <c r="Q106" s="35"/>
      <c r="R106" s="38"/>
      <c r="S106" s="30"/>
      <c r="T106" s="30"/>
      <c r="U106" s="39"/>
      <c r="V106" s="28" t="e">
        <v>#DIV/0!</v>
      </c>
      <c r="W106" s="36" t="e">
        <v>#DIV/0!</v>
      </c>
      <c r="X106" s="36">
        <v>0</v>
      </c>
      <c r="Y106" s="36">
        <v>0</v>
      </c>
      <c r="Z106" s="36">
        <v>0</v>
      </c>
      <c r="AA106" s="36">
        <v>0</v>
      </c>
      <c r="AB106" s="36"/>
      <c r="AC106" s="36" t="e">
        <v>#DIV/0!</v>
      </c>
      <c r="AD106" s="36"/>
      <c r="AE106" s="36" t="e">
        <v>#DIV/0!</v>
      </c>
      <c r="AF106" s="36" t="e">
        <v>#DIV/0!</v>
      </c>
      <c r="AG106" s="36" t="e">
        <v>#DIV/0!</v>
      </c>
      <c r="AH106" s="32">
        <v>45383</v>
      </c>
      <c r="AI106" s="32"/>
      <c r="AJ106" s="32"/>
      <c r="AK106" s="32"/>
      <c r="AL106" s="32"/>
      <c r="AM106" s="40"/>
      <c r="AN106" s="35"/>
    </row>
    <row r="107" spans="1:40" ht="58.5" customHeight="1" x14ac:dyDescent="0.25">
      <c r="A107" s="31" t="s">
        <v>1068</v>
      </c>
      <c r="B107" s="40">
        <v>45287</v>
      </c>
      <c r="C107" s="35">
        <v>1416</v>
      </c>
      <c r="D107" s="33"/>
      <c r="E107" s="34" t="s">
        <v>1069</v>
      </c>
      <c r="F107" s="32"/>
      <c r="G107" s="30"/>
      <c r="H107" s="35"/>
      <c r="I107" s="35" t="s">
        <v>1070</v>
      </c>
      <c r="J107" s="45">
        <v>29904355.5</v>
      </c>
      <c r="K107" s="36">
        <v>0</v>
      </c>
      <c r="L107" s="28">
        <v>0</v>
      </c>
      <c r="M107" s="28">
        <v>0</v>
      </c>
      <c r="N107" s="35"/>
      <c r="O107" s="35"/>
      <c r="P107" s="35"/>
      <c r="Q107" s="35"/>
      <c r="R107" s="38"/>
      <c r="S107" s="30"/>
      <c r="T107" s="30"/>
      <c r="U107" s="39"/>
      <c r="V107" s="28" t="e">
        <v>#DIV/0!</v>
      </c>
      <c r="W107" s="36" t="e">
        <v>#DIV/0!</v>
      </c>
      <c r="X107" s="36">
        <v>0</v>
      </c>
      <c r="Y107" s="36">
        <v>0</v>
      </c>
      <c r="Z107" s="36">
        <v>0</v>
      </c>
      <c r="AA107" s="36">
        <v>0</v>
      </c>
      <c r="AB107" s="36"/>
      <c r="AC107" s="36" t="e">
        <v>#DIV/0!</v>
      </c>
      <c r="AD107" s="36"/>
      <c r="AE107" s="36" t="e">
        <v>#DIV/0!</v>
      </c>
      <c r="AF107" s="36" t="e">
        <v>#DIV/0!</v>
      </c>
      <c r="AG107" s="36" t="e">
        <v>#DIV/0!</v>
      </c>
      <c r="AH107" s="32">
        <v>45352</v>
      </c>
      <c r="AI107" s="32"/>
      <c r="AJ107" s="32"/>
      <c r="AK107" s="32"/>
      <c r="AL107" s="32"/>
      <c r="AM107" s="40"/>
      <c r="AN107" s="35"/>
    </row>
    <row r="108" spans="1:40" ht="58.5" customHeight="1" x14ac:dyDescent="0.25">
      <c r="A108" s="31" t="s">
        <v>1073</v>
      </c>
      <c r="B108" s="40">
        <v>45287</v>
      </c>
      <c r="C108" s="35">
        <v>1416</v>
      </c>
      <c r="D108" s="33"/>
      <c r="E108" s="34" t="s">
        <v>1074</v>
      </c>
      <c r="F108" s="32"/>
      <c r="G108" s="30"/>
      <c r="H108" s="35"/>
      <c r="I108" s="35" t="s">
        <v>1075</v>
      </c>
      <c r="J108" s="45">
        <v>33513232.5</v>
      </c>
      <c r="K108" s="36">
        <v>0</v>
      </c>
      <c r="L108" s="28">
        <v>0</v>
      </c>
      <c r="M108" s="28">
        <v>0</v>
      </c>
      <c r="N108" s="35"/>
      <c r="O108" s="35"/>
      <c r="P108" s="35"/>
      <c r="Q108" s="35"/>
      <c r="R108" s="38"/>
      <c r="S108" s="30"/>
      <c r="T108" s="30"/>
      <c r="U108" s="39"/>
      <c r="V108" s="28" t="e">
        <v>#DIV/0!</v>
      </c>
      <c r="W108" s="36" t="e">
        <v>#DIV/0!</v>
      </c>
      <c r="X108" s="36">
        <v>0</v>
      </c>
      <c r="Y108" s="36">
        <v>0</v>
      </c>
      <c r="Z108" s="36">
        <v>0</v>
      </c>
      <c r="AA108" s="36">
        <v>0</v>
      </c>
      <c r="AB108" s="36"/>
      <c r="AC108" s="36" t="e">
        <v>#DIV/0!</v>
      </c>
      <c r="AD108" s="36"/>
      <c r="AE108" s="36" t="e">
        <v>#DIV/0!</v>
      </c>
      <c r="AF108" s="36" t="e">
        <v>#DIV/0!</v>
      </c>
      <c r="AG108" s="36" t="e">
        <v>#DIV/0!</v>
      </c>
      <c r="AH108" s="32">
        <v>45352</v>
      </c>
      <c r="AI108" s="32"/>
      <c r="AJ108" s="32"/>
      <c r="AK108" s="32"/>
      <c r="AL108" s="32"/>
      <c r="AM108" s="40"/>
      <c r="AN108" s="35"/>
    </row>
    <row r="109" spans="1:40" ht="58.5" customHeight="1" x14ac:dyDescent="0.25">
      <c r="A109" s="31" t="s">
        <v>1076</v>
      </c>
      <c r="B109" s="40">
        <v>45287</v>
      </c>
      <c r="C109" s="35">
        <v>1416</v>
      </c>
      <c r="D109" s="33"/>
      <c r="E109" s="34" t="s">
        <v>1077</v>
      </c>
      <c r="F109" s="32"/>
      <c r="G109" s="30"/>
      <c r="H109" s="35"/>
      <c r="I109" s="35" t="s">
        <v>1078</v>
      </c>
      <c r="J109" s="45">
        <v>7338720.4000000004</v>
      </c>
      <c r="K109" s="36">
        <v>0</v>
      </c>
      <c r="L109" s="28">
        <v>0</v>
      </c>
      <c r="M109" s="28">
        <v>0</v>
      </c>
      <c r="N109" s="35"/>
      <c r="O109" s="35"/>
      <c r="P109" s="35"/>
      <c r="Q109" s="35"/>
      <c r="R109" s="38"/>
      <c r="S109" s="30"/>
      <c r="T109" s="30"/>
      <c r="U109" s="39"/>
      <c r="V109" s="28" t="e">
        <v>#DIV/0!</v>
      </c>
      <c r="W109" s="36" t="e">
        <v>#DIV/0!</v>
      </c>
      <c r="X109" s="36">
        <v>0</v>
      </c>
      <c r="Y109" s="36">
        <v>0</v>
      </c>
      <c r="Z109" s="36">
        <v>0</v>
      </c>
      <c r="AA109" s="36">
        <v>0</v>
      </c>
      <c r="AB109" s="36"/>
      <c r="AC109" s="36" t="e">
        <v>#DIV/0!</v>
      </c>
      <c r="AD109" s="36"/>
      <c r="AE109" s="36" t="e">
        <v>#DIV/0!</v>
      </c>
      <c r="AF109" s="36" t="e">
        <v>#DIV/0!</v>
      </c>
      <c r="AG109" s="36" t="e">
        <v>#DIV/0!</v>
      </c>
      <c r="AH109" s="32">
        <v>45383</v>
      </c>
      <c r="AI109" s="32"/>
      <c r="AJ109" s="32"/>
      <c r="AK109" s="32"/>
      <c r="AL109" s="32"/>
      <c r="AM109" s="40"/>
      <c r="AN109" s="35"/>
    </row>
    <row r="110" spans="1:40" ht="58.5" customHeight="1" x14ac:dyDescent="0.25">
      <c r="A110" s="31" t="s">
        <v>1079</v>
      </c>
      <c r="B110" s="40">
        <v>45287</v>
      </c>
      <c r="C110" s="35">
        <v>1416</v>
      </c>
      <c r="D110" s="33"/>
      <c r="E110" s="34" t="s">
        <v>1080</v>
      </c>
      <c r="F110" s="32"/>
      <c r="G110" s="30"/>
      <c r="H110" s="35"/>
      <c r="I110" s="35" t="s">
        <v>1081</v>
      </c>
      <c r="J110" s="45">
        <v>28214993.25</v>
      </c>
      <c r="K110" s="36">
        <v>0</v>
      </c>
      <c r="L110" s="28">
        <v>0</v>
      </c>
      <c r="M110" s="28">
        <v>0</v>
      </c>
      <c r="N110" s="35"/>
      <c r="O110" s="35"/>
      <c r="P110" s="35"/>
      <c r="Q110" s="35"/>
      <c r="R110" s="38"/>
      <c r="S110" s="30"/>
      <c r="T110" s="30"/>
      <c r="U110" s="39"/>
      <c r="V110" s="28" t="e">
        <v>#DIV/0!</v>
      </c>
      <c r="W110" s="36" t="e">
        <v>#DIV/0!</v>
      </c>
      <c r="X110" s="36">
        <v>0</v>
      </c>
      <c r="Y110" s="36">
        <v>0</v>
      </c>
      <c r="Z110" s="36">
        <v>0</v>
      </c>
      <c r="AA110" s="36">
        <v>0</v>
      </c>
      <c r="AB110" s="36"/>
      <c r="AC110" s="36" t="e">
        <v>#DIV/0!</v>
      </c>
      <c r="AD110" s="36"/>
      <c r="AE110" s="36" t="e">
        <v>#DIV/0!</v>
      </c>
      <c r="AF110" s="36" t="e">
        <v>#DIV/0!</v>
      </c>
      <c r="AG110" s="36" t="e">
        <v>#DIV/0!</v>
      </c>
      <c r="AH110" s="32">
        <v>45352</v>
      </c>
      <c r="AI110" s="32"/>
      <c r="AJ110" s="32"/>
      <c r="AK110" s="32"/>
      <c r="AL110" s="32"/>
      <c r="AM110" s="40"/>
      <c r="AN110" s="35"/>
    </row>
    <row r="111" spans="1:40" ht="58.5" customHeight="1" x14ac:dyDescent="0.25">
      <c r="A111" s="31" t="s">
        <v>1082</v>
      </c>
      <c r="B111" s="40">
        <v>45287</v>
      </c>
      <c r="C111" s="35">
        <v>1416</v>
      </c>
      <c r="D111" s="33"/>
      <c r="E111" s="34" t="s">
        <v>1083</v>
      </c>
      <c r="F111" s="32"/>
      <c r="G111" s="30"/>
      <c r="H111" s="35"/>
      <c r="I111" s="35" t="s">
        <v>1084</v>
      </c>
      <c r="J111" s="45">
        <v>5281557.5</v>
      </c>
      <c r="K111" s="36">
        <v>0</v>
      </c>
      <c r="L111" s="28">
        <v>0</v>
      </c>
      <c r="M111" s="28">
        <v>0</v>
      </c>
      <c r="N111" s="35"/>
      <c r="O111" s="35"/>
      <c r="P111" s="35"/>
      <c r="Q111" s="35"/>
      <c r="R111" s="38"/>
      <c r="S111" s="30"/>
      <c r="T111" s="30"/>
      <c r="U111" s="39"/>
      <c r="V111" s="28" t="e">
        <v>#DIV/0!</v>
      </c>
      <c r="W111" s="36" t="e">
        <v>#DIV/0!</v>
      </c>
      <c r="X111" s="36">
        <v>0</v>
      </c>
      <c r="Y111" s="36">
        <v>0</v>
      </c>
      <c r="Z111" s="36">
        <v>0</v>
      </c>
      <c r="AA111" s="36">
        <v>0</v>
      </c>
      <c r="AB111" s="36"/>
      <c r="AC111" s="36" t="e">
        <v>#DIV/0!</v>
      </c>
      <c r="AD111" s="36"/>
      <c r="AE111" s="36" t="e">
        <v>#DIV/0!</v>
      </c>
      <c r="AF111" s="36" t="e">
        <v>#DIV/0!</v>
      </c>
      <c r="AG111" s="36" t="e">
        <v>#DIV/0!</v>
      </c>
      <c r="AH111" s="32">
        <v>45352</v>
      </c>
      <c r="AI111" s="32"/>
      <c r="AJ111" s="32"/>
      <c r="AK111" s="32"/>
      <c r="AL111" s="32"/>
      <c r="AM111" s="40"/>
      <c r="AN111" s="35"/>
    </row>
    <row r="112" spans="1:40" ht="58.5" customHeight="1" x14ac:dyDescent="0.25">
      <c r="A112" s="31" t="s">
        <v>1102</v>
      </c>
      <c r="B112" s="40">
        <v>45287</v>
      </c>
      <c r="C112" s="35">
        <v>1416</v>
      </c>
      <c r="D112" s="33"/>
      <c r="E112" s="34" t="s">
        <v>1103</v>
      </c>
      <c r="F112" s="32"/>
      <c r="G112" s="30"/>
      <c r="H112" s="35"/>
      <c r="I112" s="35" t="s">
        <v>834</v>
      </c>
      <c r="J112" s="45">
        <v>51629211.270000003</v>
      </c>
      <c r="K112" s="36">
        <v>0</v>
      </c>
      <c r="L112" s="28">
        <v>0</v>
      </c>
      <c r="M112" s="28">
        <v>0</v>
      </c>
      <c r="N112" s="35"/>
      <c r="O112" s="35"/>
      <c r="P112" s="35"/>
      <c r="Q112" s="35"/>
      <c r="R112" s="38"/>
      <c r="S112" s="30"/>
      <c r="T112" s="30"/>
      <c r="U112" s="39"/>
      <c r="V112" s="28" t="e">
        <v>#DIV/0!</v>
      </c>
      <c r="W112" s="36" t="e">
        <v>#DIV/0!</v>
      </c>
      <c r="X112" s="36">
        <v>0</v>
      </c>
      <c r="Y112" s="36">
        <v>0</v>
      </c>
      <c r="Z112" s="36">
        <v>0</v>
      </c>
      <c r="AA112" s="36">
        <v>0</v>
      </c>
      <c r="AB112" s="36"/>
      <c r="AC112" s="36" t="e">
        <v>#DIV/0!</v>
      </c>
      <c r="AD112" s="36"/>
      <c r="AE112" s="36" t="e">
        <v>#DIV/0!</v>
      </c>
      <c r="AF112" s="36" t="e">
        <v>#DIV/0!</v>
      </c>
      <c r="AG112" s="36" t="e">
        <v>#DIV/0!</v>
      </c>
      <c r="AH112" s="32">
        <v>45412</v>
      </c>
      <c r="AI112" s="32"/>
      <c r="AJ112" s="32"/>
      <c r="AK112" s="32"/>
      <c r="AL112" s="32"/>
      <c r="AM112" s="40"/>
      <c r="AN112" s="35"/>
    </row>
    <row r="113" spans="1:40" ht="58.5" customHeight="1" x14ac:dyDescent="0.25">
      <c r="A113" s="31" t="s">
        <v>1104</v>
      </c>
      <c r="B113" s="40">
        <v>45287</v>
      </c>
      <c r="C113" s="35">
        <v>1416</v>
      </c>
      <c r="D113" s="33"/>
      <c r="E113" s="34" t="s">
        <v>1105</v>
      </c>
      <c r="F113" s="32"/>
      <c r="G113" s="30"/>
      <c r="H113" s="35"/>
      <c r="I113" s="35" t="s">
        <v>1106</v>
      </c>
      <c r="J113" s="45">
        <v>785003812.20000005</v>
      </c>
      <c r="K113" s="36">
        <v>0</v>
      </c>
      <c r="L113" s="28">
        <v>0</v>
      </c>
      <c r="M113" s="28">
        <v>0</v>
      </c>
      <c r="N113" s="35"/>
      <c r="O113" s="35"/>
      <c r="P113" s="35"/>
      <c r="Q113" s="35"/>
      <c r="R113" s="38"/>
      <c r="S113" s="30"/>
      <c r="T113" s="30"/>
      <c r="U113" s="39"/>
      <c r="V113" s="28" t="e">
        <v>#DIV/0!</v>
      </c>
      <c r="W113" s="36" t="e">
        <v>#DIV/0!</v>
      </c>
      <c r="X113" s="36">
        <v>0</v>
      </c>
      <c r="Y113" s="36">
        <v>0</v>
      </c>
      <c r="Z113" s="36">
        <v>0</v>
      </c>
      <c r="AA113" s="36">
        <v>0</v>
      </c>
      <c r="AB113" s="36"/>
      <c r="AC113" s="36" t="e">
        <v>#DIV/0!</v>
      </c>
      <c r="AD113" s="36"/>
      <c r="AE113" s="36" t="e">
        <v>#DIV/0!</v>
      </c>
      <c r="AF113" s="36" t="e">
        <v>#DIV/0!</v>
      </c>
      <c r="AG113" s="36" t="e">
        <v>#DIV/0!</v>
      </c>
      <c r="AH113" s="32">
        <v>45352</v>
      </c>
      <c r="AI113" s="32"/>
      <c r="AJ113" s="32"/>
      <c r="AK113" s="32"/>
      <c r="AL113" s="32"/>
      <c r="AM113" s="40"/>
      <c r="AN113" s="35"/>
    </row>
    <row r="114" spans="1:40" ht="58.5" customHeight="1" x14ac:dyDescent="0.25">
      <c r="A114" s="31" t="s">
        <v>1130</v>
      </c>
      <c r="B114" s="40">
        <v>45288</v>
      </c>
      <c r="C114" s="35">
        <v>1416</v>
      </c>
      <c r="D114" s="33"/>
      <c r="E114" s="34" t="s">
        <v>1131</v>
      </c>
      <c r="F114" s="32"/>
      <c r="G114" s="30"/>
      <c r="H114" s="35"/>
      <c r="I114" s="35" t="s">
        <v>1132</v>
      </c>
      <c r="J114" s="45">
        <v>86594317.5</v>
      </c>
      <c r="K114" s="36">
        <v>0</v>
      </c>
      <c r="L114" s="28">
        <v>0</v>
      </c>
      <c r="M114" s="28">
        <v>0</v>
      </c>
      <c r="N114" s="35"/>
      <c r="O114" s="35"/>
      <c r="P114" s="35"/>
      <c r="Q114" s="35"/>
      <c r="R114" s="38"/>
      <c r="S114" s="30"/>
      <c r="T114" s="30"/>
      <c r="U114" s="39"/>
      <c r="V114" s="28" t="e">
        <v>#DIV/0!</v>
      </c>
      <c r="W114" s="36" t="e">
        <v>#DIV/0!</v>
      </c>
      <c r="X114" s="36">
        <v>0</v>
      </c>
      <c r="Y114" s="36">
        <v>0</v>
      </c>
      <c r="Z114" s="36">
        <v>0</v>
      </c>
      <c r="AA114" s="36">
        <v>0</v>
      </c>
      <c r="AB114" s="36"/>
      <c r="AC114" s="36" t="e">
        <v>#DIV/0!</v>
      </c>
      <c r="AD114" s="36"/>
      <c r="AE114" s="36" t="e">
        <v>#DIV/0!</v>
      </c>
      <c r="AF114" s="36" t="e">
        <v>#DIV/0!</v>
      </c>
      <c r="AG114" s="36" t="e">
        <v>#DIV/0!</v>
      </c>
      <c r="AH114" s="32">
        <v>45366</v>
      </c>
      <c r="AI114" s="32"/>
      <c r="AJ114" s="32"/>
      <c r="AK114" s="32"/>
      <c r="AL114" s="32"/>
      <c r="AM114" s="40"/>
      <c r="AN114" s="35"/>
    </row>
    <row r="115" spans="1:40" ht="58.5" customHeight="1" x14ac:dyDescent="0.25">
      <c r="A115" s="31" t="s">
        <v>1133</v>
      </c>
      <c r="B115" s="40">
        <v>45288</v>
      </c>
      <c r="C115" s="35">
        <v>1416</v>
      </c>
      <c r="D115" s="33"/>
      <c r="E115" s="34" t="s">
        <v>1134</v>
      </c>
      <c r="F115" s="32"/>
      <c r="G115" s="30"/>
      <c r="H115" s="35"/>
      <c r="I115" s="35" t="s">
        <v>1135</v>
      </c>
      <c r="J115" s="45">
        <v>240339922</v>
      </c>
      <c r="K115" s="36">
        <v>0</v>
      </c>
      <c r="L115" s="28">
        <v>0</v>
      </c>
      <c r="M115" s="28">
        <v>0</v>
      </c>
      <c r="N115" s="35"/>
      <c r="O115" s="35"/>
      <c r="P115" s="35"/>
      <c r="Q115" s="35"/>
      <c r="R115" s="38"/>
      <c r="S115" s="30"/>
      <c r="T115" s="30"/>
      <c r="U115" s="39"/>
      <c r="V115" s="28" t="e">
        <v>#DIV/0!</v>
      </c>
      <c r="W115" s="36" t="e">
        <v>#DIV/0!</v>
      </c>
      <c r="X115" s="36">
        <v>0</v>
      </c>
      <c r="Y115" s="36">
        <v>0</v>
      </c>
      <c r="Z115" s="36">
        <v>0</v>
      </c>
      <c r="AA115" s="36">
        <v>0</v>
      </c>
      <c r="AB115" s="36"/>
      <c r="AC115" s="36" t="e">
        <v>#DIV/0!</v>
      </c>
      <c r="AD115" s="36"/>
      <c r="AE115" s="36" t="e">
        <v>#DIV/0!</v>
      </c>
      <c r="AF115" s="36" t="e">
        <v>#DIV/0!</v>
      </c>
      <c r="AG115" s="36" t="e">
        <v>#DIV/0!</v>
      </c>
      <c r="AH115" s="32">
        <v>45352</v>
      </c>
      <c r="AI115" s="32"/>
      <c r="AJ115" s="32"/>
      <c r="AK115" s="32"/>
      <c r="AL115" s="32"/>
      <c r="AM115" s="40"/>
      <c r="AN115" s="35"/>
    </row>
    <row r="116" spans="1:40" ht="58.5" customHeight="1" x14ac:dyDescent="0.25">
      <c r="A116" s="31" t="s">
        <v>1136</v>
      </c>
      <c r="B116" s="40">
        <v>45288</v>
      </c>
      <c r="C116" s="35">
        <v>1416</v>
      </c>
      <c r="D116" s="33"/>
      <c r="E116" s="34" t="s">
        <v>1137</v>
      </c>
      <c r="F116" s="32"/>
      <c r="G116" s="30"/>
      <c r="H116" s="35"/>
      <c r="I116" s="35" t="s">
        <v>1138</v>
      </c>
      <c r="J116" s="45">
        <v>148558611.59999999</v>
      </c>
      <c r="K116" s="36">
        <v>0</v>
      </c>
      <c r="L116" s="28">
        <v>0</v>
      </c>
      <c r="M116" s="28">
        <v>0</v>
      </c>
      <c r="N116" s="35"/>
      <c r="O116" s="35"/>
      <c r="P116" s="35"/>
      <c r="Q116" s="35"/>
      <c r="R116" s="38"/>
      <c r="S116" s="30"/>
      <c r="T116" s="30"/>
      <c r="U116" s="39"/>
      <c r="V116" s="28" t="e">
        <v>#DIV/0!</v>
      </c>
      <c r="W116" s="36" t="e">
        <v>#DIV/0!</v>
      </c>
      <c r="X116" s="36">
        <v>0</v>
      </c>
      <c r="Y116" s="36">
        <v>0</v>
      </c>
      <c r="Z116" s="36">
        <v>0</v>
      </c>
      <c r="AA116" s="36">
        <v>0</v>
      </c>
      <c r="AB116" s="36"/>
      <c r="AC116" s="36" t="e">
        <v>#DIV/0!</v>
      </c>
      <c r="AD116" s="36"/>
      <c r="AE116" s="36" t="e">
        <v>#DIV/0!</v>
      </c>
      <c r="AF116" s="36" t="e">
        <v>#DIV/0!</v>
      </c>
      <c r="AG116" s="36" t="e">
        <v>#DIV/0!</v>
      </c>
      <c r="AH116" s="32">
        <v>45381</v>
      </c>
      <c r="AI116" s="32"/>
      <c r="AJ116" s="32"/>
      <c r="AK116" s="32"/>
      <c r="AL116" s="32"/>
      <c r="AM116" s="40"/>
      <c r="AN116" s="35"/>
    </row>
    <row r="117" spans="1:40" ht="58.5" customHeight="1" x14ac:dyDescent="0.25">
      <c r="A117" s="31" t="s">
        <v>1139</v>
      </c>
      <c r="B117" s="40">
        <v>45288</v>
      </c>
      <c r="C117" s="35">
        <v>1416</v>
      </c>
      <c r="D117" s="33"/>
      <c r="E117" s="34" t="s">
        <v>1140</v>
      </c>
      <c r="F117" s="32"/>
      <c r="G117" s="30"/>
      <c r="H117" s="35"/>
      <c r="I117" s="35" t="s">
        <v>1141</v>
      </c>
      <c r="J117" s="45">
        <v>32108724.600000001</v>
      </c>
      <c r="K117" s="36">
        <v>0</v>
      </c>
      <c r="L117" s="28">
        <v>0</v>
      </c>
      <c r="M117" s="28">
        <v>0</v>
      </c>
      <c r="N117" s="35"/>
      <c r="O117" s="35"/>
      <c r="P117" s="35"/>
      <c r="Q117" s="35"/>
      <c r="R117" s="38"/>
      <c r="S117" s="30"/>
      <c r="T117" s="30"/>
      <c r="U117" s="39"/>
      <c r="V117" s="28" t="e">
        <v>#DIV/0!</v>
      </c>
      <c r="W117" s="36" t="e">
        <v>#DIV/0!</v>
      </c>
      <c r="X117" s="36">
        <v>0</v>
      </c>
      <c r="Y117" s="36">
        <v>0</v>
      </c>
      <c r="Z117" s="36">
        <v>0</v>
      </c>
      <c r="AA117" s="36">
        <v>0</v>
      </c>
      <c r="AB117" s="36"/>
      <c r="AC117" s="36" t="e">
        <v>#DIV/0!</v>
      </c>
      <c r="AD117" s="36"/>
      <c r="AE117" s="36" t="e">
        <v>#DIV/0!</v>
      </c>
      <c r="AF117" s="36" t="e">
        <v>#DIV/0!</v>
      </c>
      <c r="AG117" s="36" t="e">
        <v>#DIV/0!</v>
      </c>
      <c r="AH117" s="32">
        <v>45352</v>
      </c>
      <c r="AI117" s="32"/>
      <c r="AJ117" s="32"/>
      <c r="AK117" s="32"/>
      <c r="AL117" s="32"/>
      <c r="AM117" s="40"/>
      <c r="AN117" s="35"/>
    </row>
    <row r="118" spans="1:40" ht="58.5" customHeight="1" x14ac:dyDescent="0.25">
      <c r="A118" s="31" t="s">
        <v>1151</v>
      </c>
      <c r="B118" s="40">
        <v>45288</v>
      </c>
      <c r="C118" s="35">
        <v>1416</v>
      </c>
      <c r="D118" s="33"/>
      <c r="E118" s="34" t="s">
        <v>1152</v>
      </c>
      <c r="F118" s="32"/>
      <c r="G118" s="30"/>
      <c r="H118" s="35"/>
      <c r="I118" s="35" t="s">
        <v>1153</v>
      </c>
      <c r="J118" s="45">
        <v>37288365</v>
      </c>
      <c r="K118" s="36">
        <v>0</v>
      </c>
      <c r="L118" s="28">
        <v>0</v>
      </c>
      <c r="M118" s="28">
        <v>0</v>
      </c>
      <c r="N118" s="35"/>
      <c r="O118" s="35"/>
      <c r="P118" s="35"/>
      <c r="Q118" s="35"/>
      <c r="R118" s="38"/>
      <c r="S118" s="30"/>
      <c r="T118" s="30"/>
      <c r="U118" s="39"/>
      <c r="V118" s="28" t="e">
        <v>#DIV/0!</v>
      </c>
      <c r="W118" s="36" t="e">
        <v>#DIV/0!</v>
      </c>
      <c r="X118" s="36">
        <v>0</v>
      </c>
      <c r="Y118" s="36">
        <v>0</v>
      </c>
      <c r="Z118" s="36">
        <v>0</v>
      </c>
      <c r="AA118" s="36">
        <v>0</v>
      </c>
      <c r="AB118" s="36"/>
      <c r="AC118" s="36" t="e">
        <v>#DIV/0!</v>
      </c>
      <c r="AD118" s="36"/>
      <c r="AE118" s="36" t="e">
        <v>#DIV/0!</v>
      </c>
      <c r="AF118" s="36" t="e">
        <v>#DIV/0!</v>
      </c>
      <c r="AG118" s="36" t="e">
        <v>#DIV/0!</v>
      </c>
      <c r="AH118" s="32">
        <v>45323</v>
      </c>
      <c r="AI118" s="32">
        <v>45383</v>
      </c>
      <c r="AJ118" s="32"/>
      <c r="AK118" s="32"/>
      <c r="AL118" s="32"/>
      <c r="AM118" s="40"/>
      <c r="AN118" s="35"/>
    </row>
    <row r="119" spans="1:40" ht="58.5" customHeight="1" x14ac:dyDescent="0.25">
      <c r="A119" s="31" t="s">
        <v>1154</v>
      </c>
      <c r="B119" s="40">
        <v>45288</v>
      </c>
      <c r="C119" s="35">
        <v>1416</v>
      </c>
      <c r="D119" s="33"/>
      <c r="E119" s="34" t="s">
        <v>1155</v>
      </c>
      <c r="F119" s="32"/>
      <c r="G119" s="30"/>
      <c r="H119" s="35"/>
      <c r="I119" s="35" t="s">
        <v>1156</v>
      </c>
      <c r="J119" s="45">
        <v>749995.2</v>
      </c>
      <c r="K119" s="36">
        <v>0</v>
      </c>
      <c r="L119" s="28">
        <v>0</v>
      </c>
      <c r="M119" s="28">
        <v>0</v>
      </c>
      <c r="N119" s="35"/>
      <c r="O119" s="35"/>
      <c r="P119" s="35"/>
      <c r="Q119" s="35"/>
      <c r="R119" s="38"/>
      <c r="S119" s="30"/>
      <c r="T119" s="30"/>
      <c r="U119" s="39"/>
      <c r="V119" s="28" t="e">
        <v>#DIV/0!</v>
      </c>
      <c r="W119" s="36" t="e">
        <v>#DIV/0!</v>
      </c>
      <c r="X119" s="36">
        <v>0</v>
      </c>
      <c r="Y119" s="36">
        <v>0</v>
      </c>
      <c r="Z119" s="36">
        <v>0</v>
      </c>
      <c r="AA119" s="36">
        <v>0</v>
      </c>
      <c r="AB119" s="36"/>
      <c r="AC119" s="36" t="e">
        <v>#DIV/0!</v>
      </c>
      <c r="AD119" s="36"/>
      <c r="AE119" s="36" t="e">
        <v>#DIV/0!</v>
      </c>
      <c r="AF119" s="36" t="e">
        <v>#DIV/0!</v>
      </c>
      <c r="AG119" s="36" t="e">
        <v>#DIV/0!</v>
      </c>
      <c r="AH119" s="32">
        <v>45352</v>
      </c>
      <c r="AI119" s="32"/>
      <c r="AJ119" s="32"/>
      <c r="AK119" s="32"/>
      <c r="AL119" s="32"/>
      <c r="AM119" s="40"/>
      <c r="AN119" s="35"/>
    </row>
    <row r="120" spans="1:40" ht="58.5" customHeight="1" x14ac:dyDescent="0.25">
      <c r="A120" s="31" t="s">
        <v>1157</v>
      </c>
      <c r="B120" s="40">
        <v>45289</v>
      </c>
      <c r="C120" s="35">
        <v>1416</v>
      </c>
      <c r="D120" s="33"/>
      <c r="E120" s="34" t="s">
        <v>1158</v>
      </c>
      <c r="F120" s="32"/>
      <c r="G120" s="30"/>
      <c r="H120" s="35"/>
      <c r="I120" s="35" t="s">
        <v>1159</v>
      </c>
      <c r="J120" s="45">
        <v>695313219.03999996</v>
      </c>
      <c r="K120" s="36">
        <v>0</v>
      </c>
      <c r="L120" s="28">
        <v>0</v>
      </c>
      <c r="M120" s="28">
        <v>0</v>
      </c>
      <c r="N120" s="35"/>
      <c r="O120" s="35"/>
      <c r="P120" s="35"/>
      <c r="Q120" s="35"/>
      <c r="R120" s="38"/>
      <c r="S120" s="30"/>
      <c r="T120" s="30"/>
      <c r="U120" s="39"/>
      <c r="V120" s="28" t="e">
        <v>#DIV/0!</v>
      </c>
      <c r="W120" s="36" t="e">
        <v>#DIV/0!</v>
      </c>
      <c r="X120" s="36">
        <v>0</v>
      </c>
      <c r="Y120" s="36">
        <v>0</v>
      </c>
      <c r="Z120" s="36">
        <v>0</v>
      </c>
      <c r="AA120" s="36">
        <v>0</v>
      </c>
      <c r="AB120" s="36"/>
      <c r="AC120" s="36" t="e">
        <v>#DIV/0!</v>
      </c>
      <c r="AD120" s="36"/>
      <c r="AE120" s="36" t="e">
        <v>#DIV/0!</v>
      </c>
      <c r="AF120" s="36" t="e">
        <v>#DIV/0!</v>
      </c>
      <c r="AG120" s="36" t="e">
        <v>#DIV/0!</v>
      </c>
      <c r="AH120" s="32">
        <v>45383</v>
      </c>
      <c r="AI120" s="32"/>
      <c r="AJ120" s="32"/>
      <c r="AK120" s="32"/>
      <c r="AL120" s="32"/>
      <c r="AM120" s="40"/>
      <c r="AN120" s="35"/>
    </row>
    <row r="121" spans="1:40" ht="58.5" customHeight="1" x14ac:dyDescent="0.25">
      <c r="A121" s="31" t="s">
        <v>1160</v>
      </c>
      <c r="B121" s="40">
        <v>45289</v>
      </c>
      <c r="C121" s="35">
        <v>1416</v>
      </c>
      <c r="D121" s="33"/>
      <c r="E121" s="34" t="s">
        <v>1161</v>
      </c>
      <c r="F121" s="32"/>
      <c r="G121" s="30"/>
      <c r="H121" s="35"/>
      <c r="I121" s="35" t="s">
        <v>1162</v>
      </c>
      <c r="J121" s="45">
        <v>3614799</v>
      </c>
      <c r="K121" s="36">
        <v>0</v>
      </c>
      <c r="L121" s="28">
        <v>0</v>
      </c>
      <c r="M121" s="28">
        <v>0</v>
      </c>
      <c r="N121" s="35"/>
      <c r="O121" s="35"/>
      <c r="P121" s="35"/>
      <c r="Q121" s="35"/>
      <c r="R121" s="38"/>
      <c r="S121" s="30"/>
      <c r="T121" s="30"/>
      <c r="U121" s="39"/>
      <c r="V121" s="28" t="e">
        <v>#DIV/0!</v>
      </c>
      <c r="W121" s="36" t="e">
        <v>#DIV/0!</v>
      </c>
      <c r="X121" s="36">
        <v>0</v>
      </c>
      <c r="Y121" s="36">
        <v>0</v>
      </c>
      <c r="Z121" s="36">
        <v>0</v>
      </c>
      <c r="AA121" s="36">
        <v>0</v>
      </c>
      <c r="AB121" s="36"/>
      <c r="AC121" s="36" t="e">
        <v>#DIV/0!</v>
      </c>
      <c r="AD121" s="36"/>
      <c r="AE121" s="36" t="e">
        <v>#DIV/0!</v>
      </c>
      <c r="AF121" s="36" t="e">
        <v>#DIV/0!</v>
      </c>
      <c r="AG121" s="36" t="e">
        <v>#DIV/0!</v>
      </c>
      <c r="AH121" s="32">
        <v>45352</v>
      </c>
      <c r="AI121" s="32"/>
      <c r="AJ121" s="32"/>
      <c r="AK121" s="32"/>
      <c r="AL121" s="32"/>
      <c r="AM121" s="40"/>
      <c r="AN121" s="35"/>
    </row>
    <row r="122" spans="1:40" ht="58.5" customHeight="1" x14ac:dyDescent="0.25">
      <c r="A122" s="31" t="s">
        <v>1163</v>
      </c>
      <c r="B122" s="40">
        <v>45289</v>
      </c>
      <c r="C122" s="35">
        <v>1416</v>
      </c>
      <c r="D122" s="33"/>
      <c r="E122" s="34" t="s">
        <v>1164</v>
      </c>
      <c r="F122" s="32"/>
      <c r="G122" s="30"/>
      <c r="H122" s="35"/>
      <c r="I122" s="35" t="s">
        <v>1165</v>
      </c>
      <c r="J122" s="45">
        <v>87974803.200000003</v>
      </c>
      <c r="K122" s="36">
        <v>0</v>
      </c>
      <c r="L122" s="28">
        <v>0</v>
      </c>
      <c r="M122" s="28">
        <v>0</v>
      </c>
      <c r="N122" s="35"/>
      <c r="O122" s="35"/>
      <c r="P122" s="35"/>
      <c r="Q122" s="35"/>
      <c r="R122" s="38"/>
      <c r="S122" s="30"/>
      <c r="T122" s="30"/>
      <c r="U122" s="39"/>
      <c r="V122" s="28" t="e">
        <v>#DIV/0!</v>
      </c>
      <c r="W122" s="36" t="e">
        <v>#DIV/0!</v>
      </c>
      <c r="X122" s="36">
        <v>0</v>
      </c>
      <c r="Y122" s="36">
        <v>0</v>
      </c>
      <c r="Z122" s="36">
        <v>0</v>
      </c>
      <c r="AA122" s="36">
        <v>0</v>
      </c>
      <c r="AB122" s="36"/>
      <c r="AC122" s="36" t="e">
        <v>#DIV/0!</v>
      </c>
      <c r="AD122" s="36"/>
      <c r="AE122" s="36" t="e">
        <v>#DIV/0!</v>
      </c>
      <c r="AF122" s="36" t="e">
        <v>#DIV/0!</v>
      </c>
      <c r="AG122" s="36" t="e">
        <v>#DIV/0!</v>
      </c>
      <c r="AH122" s="32">
        <v>45352</v>
      </c>
      <c r="AI122" s="32">
        <v>45474</v>
      </c>
      <c r="AJ122" s="32"/>
      <c r="AK122" s="32"/>
      <c r="AL122" s="32"/>
      <c r="AM122" s="40"/>
      <c r="AN122" s="35"/>
    </row>
    <row r="123" spans="1:40" ht="58.5" customHeight="1" x14ac:dyDescent="0.25">
      <c r="A123" s="31" t="s">
        <v>1166</v>
      </c>
      <c r="B123" s="40">
        <v>45289</v>
      </c>
      <c r="C123" s="35">
        <v>1416</v>
      </c>
      <c r="D123" s="33"/>
      <c r="E123" s="34" t="s">
        <v>1167</v>
      </c>
      <c r="F123" s="32"/>
      <c r="G123" s="30"/>
      <c r="H123" s="35"/>
      <c r="I123" s="35" t="s">
        <v>1168</v>
      </c>
      <c r="J123" s="45">
        <v>165786.4</v>
      </c>
      <c r="K123" s="36">
        <v>0</v>
      </c>
      <c r="L123" s="28">
        <v>0</v>
      </c>
      <c r="M123" s="28">
        <v>0</v>
      </c>
      <c r="N123" s="35"/>
      <c r="O123" s="35"/>
      <c r="P123" s="35"/>
      <c r="Q123" s="35"/>
      <c r="R123" s="38"/>
      <c r="S123" s="30"/>
      <c r="T123" s="30"/>
      <c r="U123" s="39"/>
      <c r="V123" s="28" t="e">
        <v>#DIV/0!</v>
      </c>
      <c r="W123" s="36" t="e">
        <v>#DIV/0!</v>
      </c>
      <c r="X123" s="36">
        <v>0</v>
      </c>
      <c r="Y123" s="36">
        <v>0</v>
      </c>
      <c r="Z123" s="36">
        <v>0</v>
      </c>
      <c r="AA123" s="36">
        <v>0</v>
      </c>
      <c r="AB123" s="36"/>
      <c r="AC123" s="36" t="e">
        <v>#DIV/0!</v>
      </c>
      <c r="AD123" s="36"/>
      <c r="AE123" s="36" t="e">
        <v>#DIV/0!</v>
      </c>
      <c r="AF123" s="36" t="e">
        <v>#DIV/0!</v>
      </c>
      <c r="AG123" s="36" t="e">
        <v>#DIV/0!</v>
      </c>
      <c r="AH123" s="32">
        <v>45352</v>
      </c>
      <c r="AI123" s="32"/>
      <c r="AJ123" s="32"/>
      <c r="AK123" s="32"/>
      <c r="AL123" s="32"/>
      <c r="AM123" s="40"/>
      <c r="AN123" s="35"/>
    </row>
    <row r="124" spans="1:40" ht="58.5" customHeight="1" x14ac:dyDescent="0.25">
      <c r="A124" s="31" t="s">
        <v>1169</v>
      </c>
      <c r="B124" s="40">
        <v>45289</v>
      </c>
      <c r="C124" s="35">
        <v>1416</v>
      </c>
      <c r="D124" s="33"/>
      <c r="E124" s="34" t="s">
        <v>1170</v>
      </c>
      <c r="F124" s="32"/>
      <c r="G124" s="30"/>
      <c r="H124" s="35"/>
      <c r="I124" s="35" t="s">
        <v>1171</v>
      </c>
      <c r="J124" s="45">
        <v>17068912</v>
      </c>
      <c r="K124" s="36">
        <v>0</v>
      </c>
      <c r="L124" s="28">
        <v>0</v>
      </c>
      <c r="M124" s="28">
        <v>0</v>
      </c>
      <c r="N124" s="35"/>
      <c r="O124" s="35"/>
      <c r="P124" s="35"/>
      <c r="Q124" s="35"/>
      <c r="R124" s="38"/>
      <c r="S124" s="30"/>
      <c r="T124" s="30"/>
      <c r="U124" s="39"/>
      <c r="V124" s="28" t="e">
        <v>#DIV/0!</v>
      </c>
      <c r="W124" s="36" t="e">
        <v>#DIV/0!</v>
      </c>
      <c r="X124" s="36">
        <v>0</v>
      </c>
      <c r="Y124" s="36">
        <v>0</v>
      </c>
      <c r="Z124" s="36">
        <v>0</v>
      </c>
      <c r="AA124" s="36">
        <v>0</v>
      </c>
      <c r="AB124" s="36"/>
      <c r="AC124" s="36" t="e">
        <v>#DIV/0!</v>
      </c>
      <c r="AD124" s="36"/>
      <c r="AE124" s="36" t="e">
        <v>#DIV/0!</v>
      </c>
      <c r="AF124" s="36" t="e">
        <v>#DIV/0!</v>
      </c>
      <c r="AG124" s="36" t="e">
        <v>#DIV/0!</v>
      </c>
      <c r="AH124" s="32">
        <v>45352</v>
      </c>
      <c r="AI124" s="32"/>
      <c r="AJ124" s="32"/>
      <c r="AK124" s="32"/>
      <c r="AL124" s="32"/>
      <c r="AM124" s="40"/>
      <c r="AN124" s="35"/>
    </row>
    <row r="125" spans="1:40" ht="58.5" customHeight="1" x14ac:dyDescent="0.25">
      <c r="A125" s="31" t="s">
        <v>1172</v>
      </c>
      <c r="B125" s="40">
        <v>45289</v>
      </c>
      <c r="C125" s="35">
        <v>1416</v>
      </c>
      <c r="D125" s="33"/>
      <c r="E125" s="34" t="s">
        <v>1173</v>
      </c>
      <c r="F125" s="32"/>
      <c r="G125" s="30"/>
      <c r="H125" s="35"/>
      <c r="I125" s="35" t="s">
        <v>578</v>
      </c>
      <c r="J125" s="45">
        <v>13163854000</v>
      </c>
      <c r="K125" s="36">
        <v>0</v>
      </c>
      <c r="L125" s="28">
        <v>0</v>
      </c>
      <c r="M125" s="28">
        <v>0</v>
      </c>
      <c r="N125" s="35"/>
      <c r="O125" s="35"/>
      <c r="P125" s="35"/>
      <c r="Q125" s="35"/>
      <c r="R125" s="38"/>
      <c r="S125" s="30"/>
      <c r="T125" s="30"/>
      <c r="U125" s="39"/>
      <c r="V125" s="28" t="e">
        <v>#DIV/0!</v>
      </c>
      <c r="W125" s="36" t="e">
        <v>#DIV/0!</v>
      </c>
      <c r="X125" s="36">
        <v>0</v>
      </c>
      <c r="Y125" s="36">
        <v>0</v>
      </c>
      <c r="Z125" s="36">
        <v>0</v>
      </c>
      <c r="AA125" s="36">
        <v>0</v>
      </c>
      <c r="AB125" s="36"/>
      <c r="AC125" s="36" t="e">
        <v>#DIV/0!</v>
      </c>
      <c r="AD125" s="36"/>
      <c r="AE125" s="36" t="e">
        <v>#DIV/0!</v>
      </c>
      <c r="AF125" s="36" t="e">
        <v>#DIV/0!</v>
      </c>
      <c r="AG125" s="36" t="e">
        <v>#DIV/0!</v>
      </c>
      <c r="AH125" s="32">
        <v>45352</v>
      </c>
      <c r="AI125" s="32">
        <v>45717</v>
      </c>
      <c r="AJ125" s="32"/>
      <c r="AK125" s="32"/>
      <c r="AL125" s="32"/>
      <c r="AM125" s="40"/>
      <c r="AN125" s="35"/>
    </row>
    <row r="126" spans="1:40" ht="58.5" customHeight="1" x14ac:dyDescent="0.25">
      <c r="A126" s="31" t="s">
        <v>1174</v>
      </c>
      <c r="B126" s="40">
        <v>45289</v>
      </c>
      <c r="C126" s="35">
        <v>1416</v>
      </c>
      <c r="D126" s="33"/>
      <c r="E126" s="34" t="s">
        <v>1175</v>
      </c>
      <c r="F126" s="32"/>
      <c r="G126" s="30"/>
      <c r="H126" s="35"/>
      <c r="I126" s="35" t="s">
        <v>1176</v>
      </c>
      <c r="J126" s="45">
        <v>8914257</v>
      </c>
      <c r="K126" s="36">
        <v>0</v>
      </c>
      <c r="L126" s="28">
        <v>0</v>
      </c>
      <c r="M126" s="28">
        <v>0</v>
      </c>
      <c r="N126" s="35"/>
      <c r="O126" s="35"/>
      <c r="P126" s="35"/>
      <c r="Q126" s="35"/>
      <c r="R126" s="38"/>
      <c r="S126" s="30"/>
      <c r="T126" s="30"/>
      <c r="U126" s="39"/>
      <c r="V126" s="28" t="e">
        <v>#DIV/0!</v>
      </c>
      <c r="W126" s="36" t="e">
        <v>#DIV/0!</v>
      </c>
      <c r="X126" s="36">
        <v>0</v>
      </c>
      <c r="Y126" s="36">
        <v>0</v>
      </c>
      <c r="Z126" s="36">
        <v>0</v>
      </c>
      <c r="AA126" s="36">
        <v>0</v>
      </c>
      <c r="AB126" s="36"/>
      <c r="AC126" s="36" t="e">
        <v>#DIV/0!</v>
      </c>
      <c r="AD126" s="36"/>
      <c r="AE126" s="36" t="e">
        <v>#DIV/0!</v>
      </c>
      <c r="AF126" s="36" t="e">
        <v>#DIV/0!</v>
      </c>
      <c r="AG126" s="36" t="e">
        <v>#DIV/0!</v>
      </c>
      <c r="AH126" s="32">
        <v>45383</v>
      </c>
      <c r="AI126" s="32"/>
      <c r="AJ126" s="32"/>
      <c r="AK126" s="32"/>
      <c r="AL126" s="32"/>
      <c r="AM126" s="40"/>
      <c r="AN126" s="35"/>
    </row>
    <row r="127" spans="1:40" ht="58.5" customHeight="1" x14ac:dyDescent="0.25">
      <c r="A127" s="31" t="s">
        <v>1180</v>
      </c>
      <c r="B127" s="40">
        <v>45289</v>
      </c>
      <c r="C127" s="35">
        <v>1416</v>
      </c>
      <c r="D127" s="33"/>
      <c r="E127" s="34" t="s">
        <v>1181</v>
      </c>
      <c r="F127" s="32"/>
      <c r="G127" s="30"/>
      <c r="H127" s="35"/>
      <c r="I127" s="35" t="s">
        <v>1182</v>
      </c>
      <c r="J127" s="45">
        <v>11061180</v>
      </c>
      <c r="K127" s="36">
        <v>0</v>
      </c>
      <c r="L127" s="28">
        <v>0</v>
      </c>
      <c r="M127" s="28">
        <v>0</v>
      </c>
      <c r="N127" s="35"/>
      <c r="O127" s="35"/>
      <c r="P127" s="35"/>
      <c r="Q127" s="35"/>
      <c r="R127" s="38"/>
      <c r="S127" s="30"/>
      <c r="T127" s="30"/>
      <c r="U127" s="39"/>
      <c r="V127" s="28" t="e">
        <v>#DIV/0!</v>
      </c>
      <c r="W127" s="36" t="e">
        <v>#DIV/0!</v>
      </c>
      <c r="X127" s="36">
        <v>0</v>
      </c>
      <c r="Y127" s="36">
        <v>0</v>
      </c>
      <c r="Z127" s="36">
        <v>0</v>
      </c>
      <c r="AA127" s="36">
        <v>0</v>
      </c>
      <c r="AB127" s="36"/>
      <c r="AC127" s="36" t="e">
        <v>#DIV/0!</v>
      </c>
      <c r="AD127" s="36"/>
      <c r="AE127" s="36" t="e">
        <v>#DIV/0!</v>
      </c>
      <c r="AF127" s="36" t="e">
        <v>#DIV/0!</v>
      </c>
      <c r="AG127" s="36" t="e">
        <v>#DIV/0!</v>
      </c>
      <c r="AH127" s="32">
        <v>45432</v>
      </c>
      <c r="AI127" s="32"/>
      <c r="AJ127" s="32"/>
      <c r="AK127" s="32"/>
      <c r="AL127" s="32"/>
      <c r="AM127" s="40"/>
      <c r="AN127" s="35"/>
    </row>
    <row r="128" spans="1:40" ht="58.5" customHeight="1" x14ac:dyDescent="0.25">
      <c r="A128" s="31" t="s">
        <v>1183</v>
      </c>
      <c r="B128" s="40">
        <v>45289</v>
      </c>
      <c r="C128" s="35">
        <v>1416</v>
      </c>
      <c r="D128" s="33"/>
      <c r="E128" s="34" t="s">
        <v>1184</v>
      </c>
      <c r="F128" s="32"/>
      <c r="G128" s="30"/>
      <c r="H128" s="35"/>
      <c r="I128" s="35" t="s">
        <v>1185</v>
      </c>
      <c r="J128" s="45">
        <v>353355.52000000002</v>
      </c>
      <c r="K128" s="36">
        <v>0</v>
      </c>
      <c r="L128" s="28">
        <v>0</v>
      </c>
      <c r="M128" s="28">
        <v>0</v>
      </c>
      <c r="N128" s="35"/>
      <c r="O128" s="35"/>
      <c r="P128" s="35"/>
      <c r="Q128" s="35"/>
      <c r="R128" s="38"/>
      <c r="S128" s="30"/>
      <c r="T128" s="30"/>
      <c r="U128" s="39"/>
      <c r="V128" s="28" t="e">
        <v>#DIV/0!</v>
      </c>
      <c r="W128" s="36" t="e">
        <v>#DIV/0!</v>
      </c>
      <c r="X128" s="36">
        <v>0</v>
      </c>
      <c r="Y128" s="36">
        <v>0</v>
      </c>
      <c r="Z128" s="36">
        <v>0</v>
      </c>
      <c r="AA128" s="36">
        <v>0</v>
      </c>
      <c r="AB128" s="36"/>
      <c r="AC128" s="36" t="e">
        <v>#DIV/0!</v>
      </c>
      <c r="AD128" s="36"/>
      <c r="AE128" s="36" t="e">
        <v>#DIV/0!</v>
      </c>
      <c r="AF128" s="36" t="e">
        <v>#DIV/0!</v>
      </c>
      <c r="AG128" s="36" t="e">
        <v>#DIV/0!</v>
      </c>
      <c r="AH128" s="32">
        <v>45352</v>
      </c>
      <c r="AI128" s="32"/>
      <c r="AJ128" s="32"/>
      <c r="AK128" s="32"/>
      <c r="AL128" s="32"/>
      <c r="AM128" s="40"/>
      <c r="AN128" s="35"/>
    </row>
    <row r="129" spans="1:40" ht="58.5" customHeight="1" x14ac:dyDescent="0.25">
      <c r="A129" s="31" t="s">
        <v>1186</v>
      </c>
      <c r="B129" s="40">
        <v>45289</v>
      </c>
      <c r="C129" s="35">
        <v>1416</v>
      </c>
      <c r="D129" s="33"/>
      <c r="E129" s="34" t="s">
        <v>1187</v>
      </c>
      <c r="F129" s="32"/>
      <c r="G129" s="30"/>
      <c r="H129" s="35"/>
      <c r="I129" s="35" t="s">
        <v>1188</v>
      </c>
      <c r="J129" s="45">
        <v>19324800</v>
      </c>
      <c r="K129" s="36">
        <v>0</v>
      </c>
      <c r="L129" s="28">
        <v>0</v>
      </c>
      <c r="M129" s="28">
        <v>0</v>
      </c>
      <c r="N129" s="35"/>
      <c r="O129" s="35"/>
      <c r="P129" s="35"/>
      <c r="Q129" s="35"/>
      <c r="R129" s="38"/>
      <c r="S129" s="30"/>
      <c r="T129" s="30"/>
      <c r="U129" s="39"/>
      <c r="V129" s="28" t="e">
        <v>#DIV/0!</v>
      </c>
      <c r="W129" s="36" t="e">
        <v>#DIV/0!</v>
      </c>
      <c r="X129" s="36">
        <v>0</v>
      </c>
      <c r="Y129" s="36">
        <v>0</v>
      </c>
      <c r="Z129" s="36">
        <v>0</v>
      </c>
      <c r="AA129" s="36">
        <v>0</v>
      </c>
      <c r="AB129" s="36"/>
      <c r="AC129" s="36" t="e">
        <v>#DIV/0!</v>
      </c>
      <c r="AD129" s="36"/>
      <c r="AE129" s="36" t="e">
        <v>#DIV/0!</v>
      </c>
      <c r="AF129" s="36" t="e">
        <v>#DIV/0!</v>
      </c>
      <c r="AG129" s="36" t="e">
        <v>#DIV/0!</v>
      </c>
      <c r="AH129" s="32">
        <v>45354</v>
      </c>
      <c r="AI129" s="32"/>
      <c r="AJ129" s="32"/>
      <c r="AK129" s="32"/>
      <c r="AL129" s="32"/>
      <c r="AM129" s="40"/>
      <c r="AN129" s="35"/>
    </row>
    <row r="130" spans="1:40" ht="58.5" customHeight="1" x14ac:dyDescent="0.25">
      <c r="A130" s="31" t="s">
        <v>1189</v>
      </c>
      <c r="B130" s="40">
        <v>45289</v>
      </c>
      <c r="C130" s="35">
        <v>1416</v>
      </c>
      <c r="D130" s="33"/>
      <c r="E130" s="34" t="s">
        <v>1190</v>
      </c>
      <c r="F130" s="32"/>
      <c r="G130" s="30"/>
      <c r="H130" s="35"/>
      <c r="I130" s="35" t="s">
        <v>1191</v>
      </c>
      <c r="J130" s="45">
        <v>438990662.5</v>
      </c>
      <c r="K130" s="36">
        <v>0</v>
      </c>
      <c r="L130" s="28">
        <v>0</v>
      </c>
      <c r="M130" s="28">
        <v>0</v>
      </c>
      <c r="N130" s="35"/>
      <c r="O130" s="35"/>
      <c r="P130" s="35"/>
      <c r="Q130" s="35"/>
      <c r="R130" s="38"/>
      <c r="S130" s="30"/>
      <c r="T130" s="30"/>
      <c r="U130" s="39"/>
      <c r="V130" s="28" t="e">
        <v>#DIV/0!</v>
      </c>
      <c r="W130" s="36" t="e">
        <v>#DIV/0!</v>
      </c>
      <c r="X130" s="36">
        <v>0</v>
      </c>
      <c r="Y130" s="36">
        <v>0</v>
      </c>
      <c r="Z130" s="36">
        <v>0</v>
      </c>
      <c r="AA130" s="36">
        <v>0</v>
      </c>
      <c r="AB130" s="36"/>
      <c r="AC130" s="36" t="e">
        <v>#DIV/0!</v>
      </c>
      <c r="AD130" s="36"/>
      <c r="AE130" s="36" t="e">
        <v>#DIV/0!</v>
      </c>
      <c r="AF130" s="36" t="e">
        <v>#DIV/0!</v>
      </c>
      <c r="AG130" s="36" t="e">
        <v>#DIV/0!</v>
      </c>
      <c r="AH130" s="32">
        <v>45412</v>
      </c>
      <c r="AI130" s="32"/>
      <c r="AJ130" s="32"/>
      <c r="AK130" s="32"/>
      <c r="AL130" s="32"/>
      <c r="AM130" s="40"/>
      <c r="AN130" s="35"/>
    </row>
    <row r="131" spans="1:40" ht="58.5" customHeight="1" x14ac:dyDescent="0.25">
      <c r="A131" s="31" t="s">
        <v>1219</v>
      </c>
      <c r="B131" s="40">
        <v>45289</v>
      </c>
      <c r="C131" s="35">
        <v>1416</v>
      </c>
      <c r="D131" s="33"/>
      <c r="E131" s="34" t="s">
        <v>1220</v>
      </c>
      <c r="F131" s="32"/>
      <c r="G131" s="30"/>
      <c r="H131" s="35"/>
      <c r="I131" s="35" t="s">
        <v>1221</v>
      </c>
      <c r="J131" s="45">
        <v>15950302.199999999</v>
      </c>
      <c r="K131" s="36">
        <v>0</v>
      </c>
      <c r="L131" s="28">
        <v>0</v>
      </c>
      <c r="M131" s="28">
        <v>0</v>
      </c>
      <c r="N131" s="35"/>
      <c r="O131" s="35"/>
      <c r="P131" s="35"/>
      <c r="Q131" s="35"/>
      <c r="R131" s="38"/>
      <c r="S131" s="30"/>
      <c r="T131" s="30"/>
      <c r="U131" s="39"/>
      <c r="V131" s="28" t="e">
        <v>#DIV/0!</v>
      </c>
      <c r="W131" s="36" t="e">
        <v>#DIV/0!</v>
      </c>
      <c r="X131" s="36">
        <v>0</v>
      </c>
      <c r="Y131" s="36">
        <v>0</v>
      </c>
      <c r="Z131" s="36">
        <v>0</v>
      </c>
      <c r="AA131" s="36">
        <v>0</v>
      </c>
      <c r="AB131" s="36"/>
      <c r="AC131" s="36" t="e">
        <v>#DIV/0!</v>
      </c>
      <c r="AD131" s="36"/>
      <c r="AE131" s="36" t="e">
        <v>#DIV/0!</v>
      </c>
      <c r="AF131" s="36" t="e">
        <v>#DIV/0!</v>
      </c>
      <c r="AG131" s="36" t="e">
        <v>#DIV/0!</v>
      </c>
      <c r="AH131" s="32">
        <v>45352</v>
      </c>
      <c r="AI131" s="32">
        <v>45474</v>
      </c>
      <c r="AJ131" s="32"/>
      <c r="AK131" s="32"/>
      <c r="AL131" s="32"/>
      <c r="AM131" s="40"/>
      <c r="AN131" s="35"/>
    </row>
  </sheetData>
  <autoFilter ref="A2:AN48" xr:uid="{6E921C56-9DB6-4115-BD8C-F98C262196EC}"/>
  <mergeCells count="19">
    <mergeCell ref="AN1:AN2"/>
    <mergeCell ref="R1:R2"/>
    <mergeCell ref="S1:S2"/>
    <mergeCell ref="T1:T2"/>
    <mergeCell ref="U1:U2"/>
    <mergeCell ref="V1:V2"/>
    <mergeCell ref="W1:W2"/>
    <mergeCell ref="L1:L2"/>
    <mergeCell ref="M1:M2"/>
    <mergeCell ref="N1:N2"/>
    <mergeCell ref="O1:O2"/>
    <mergeCell ref="P1:P2"/>
    <mergeCell ref="Q1:Q2"/>
    <mergeCell ref="A1:A2"/>
    <mergeCell ref="B1:B2"/>
    <mergeCell ref="C1:C2"/>
    <mergeCell ref="I1:I2"/>
    <mergeCell ref="J1:J2"/>
    <mergeCell ref="K1:K2"/>
  </mergeCells>
  <hyperlinks>
    <hyperlink ref="E12" r:id="rId1" xr:uid="{0198102E-6033-4D1D-B841-0498903528B0}"/>
    <hyperlink ref="E21" r:id="rId2" xr:uid="{1967A8E5-6FA3-4735-983C-CC3232F18DB4}"/>
    <hyperlink ref="E5" r:id="rId3" xr:uid="{CDBDCB68-32FC-42A2-A2FC-7254348AB992}"/>
    <hyperlink ref="E4" r:id="rId4" xr:uid="{94FC2856-8C33-4578-82D8-FBDB8DCE3122}"/>
    <hyperlink ref="E27" r:id="rId5" xr:uid="{05B5DC9F-5577-4BAA-990D-0553C392F23A}"/>
    <hyperlink ref="E6" r:id="rId6" xr:uid="{6EE75A2C-0D53-4D4A-8670-57CB5A487713}"/>
    <hyperlink ref="E3" r:id="rId7" xr:uid="{803BB71E-8254-4542-9624-0A9C242099F0}"/>
    <hyperlink ref="E32" r:id="rId8" xr:uid="{A202DF8A-B068-41C2-81FD-64F420D0C4B2}"/>
    <hyperlink ref="E33" r:id="rId9" xr:uid="{0409849F-E243-4B5A-9D36-0BB61ABFD263}"/>
    <hyperlink ref="E34" r:id="rId10" xr:uid="{F40D01C5-011C-419E-BA54-DA9AF90CC768}"/>
    <hyperlink ref="E35" r:id="rId11" xr:uid="{6D464995-0F0F-47C4-B319-D3C35D879249}"/>
    <hyperlink ref="E36" r:id="rId12" xr:uid="{505569FA-B20C-4B1F-8E5E-33C00EAA0EA7}"/>
    <hyperlink ref="E37" r:id="rId13" xr:uid="{DE40A060-17AE-4DF3-A927-E832D11A0758}"/>
    <hyperlink ref="E38" r:id="rId14" xr:uid="{B458BDB6-1060-4942-89BC-815BF8F6CFD8}"/>
    <hyperlink ref="E39" r:id="rId15" xr:uid="{7ACE48D3-D80B-42FB-AD89-EEC2BB94FD12}"/>
    <hyperlink ref="E40" r:id="rId16" xr:uid="{6059F647-6295-4771-A0F6-8ECFE809541C}"/>
    <hyperlink ref="E41" r:id="rId17" xr:uid="{6BA517AE-6777-4141-9295-1A30DBD7E3DA}"/>
    <hyperlink ref="E43" r:id="rId18" xr:uid="{4823729A-C552-4EA1-A197-EBEB527366D2}"/>
    <hyperlink ref="E44" r:id="rId19" xr:uid="{DE6BDEFB-8E35-4D2D-8135-D57B002B5858}"/>
    <hyperlink ref="E42" r:id="rId20" xr:uid="{6108CF1C-496C-4C66-8AD5-422C7C229DA1}"/>
    <hyperlink ref="E45" r:id="rId21" xr:uid="{248A0797-8182-4179-8C2C-5E012F48B241}"/>
    <hyperlink ref="E46" r:id="rId22" xr:uid="{181279D8-A944-44A8-AB92-6148B50A3E7D}"/>
    <hyperlink ref="E47" r:id="rId23" xr:uid="{15313B69-7F62-4587-ABDC-EBDB4BC4B126}"/>
    <hyperlink ref="E49" r:id="rId24" xr:uid="{D496108E-9550-461D-AC72-A8F41A71235D}"/>
    <hyperlink ref="E48" r:id="rId25" xr:uid="{989AC942-0DBE-4BE0-A6AA-060E5AC62BE5}"/>
    <hyperlink ref="E50" r:id="rId26" xr:uid="{0BDFE53F-2FBC-4809-AAEC-05D8CA8CC85D}"/>
    <hyperlink ref="E51" r:id="rId27" xr:uid="{DD2C787E-7011-499E-AC6D-2991CA41E15C}"/>
    <hyperlink ref="E52" r:id="rId28" xr:uid="{8009671D-349D-458A-B617-0EAC2B0D96B6}"/>
    <hyperlink ref="E53" r:id="rId29" xr:uid="{F3E7DD3A-92A9-46E7-8251-D8D39AEC3CFD}"/>
    <hyperlink ref="E54" r:id="rId30" xr:uid="{5BD9F1B3-23C9-4D0A-B323-9EBE6DA1F337}"/>
    <hyperlink ref="E55" r:id="rId31" xr:uid="{4993BF03-984B-41D3-9C47-F4DA4E3F2E1C}"/>
    <hyperlink ref="E56" r:id="rId32" xr:uid="{12264282-8469-4590-A00B-BD1DEDD49E33}"/>
    <hyperlink ref="E57" r:id="rId33" xr:uid="{371C09C2-7182-4A98-A90A-58682345963D}"/>
    <hyperlink ref="E58" r:id="rId34" xr:uid="{1425A7AB-35B7-48D5-BE4B-3C5CF66F66AD}"/>
    <hyperlink ref="E59" r:id="rId35" xr:uid="{83F3A8E9-C731-4DCC-9067-7C22543634E4}"/>
    <hyperlink ref="E60" r:id="rId36" xr:uid="{38C3A6DD-B5A1-4A28-9B5D-02A0A4E5348B}"/>
    <hyperlink ref="E61" r:id="rId37" xr:uid="{C06A65E3-D3C2-4071-B1F5-B7316567DF3D}"/>
    <hyperlink ref="E62" r:id="rId38" xr:uid="{7C28D6F4-996B-448A-883F-AD95252D8EAB}"/>
    <hyperlink ref="E63" r:id="rId39" xr:uid="{59ADF0D3-37D5-4A72-96EC-9B9FEF21CF25}"/>
    <hyperlink ref="E64" r:id="rId40" xr:uid="{9A5EC094-394C-401C-98B5-18F8685A410F}"/>
    <hyperlink ref="E65" r:id="rId41" xr:uid="{297AD600-C1F0-4394-B177-ECD2115E39BB}"/>
    <hyperlink ref="E66" r:id="rId42" xr:uid="{6F8F24D9-7295-4E24-92EC-9E70E2618D30}"/>
    <hyperlink ref="E67" r:id="rId43" xr:uid="{372A8DB0-6032-4113-A5B4-8A5E4828ECF2}"/>
    <hyperlink ref="E68" r:id="rId44" xr:uid="{D66A1BA2-5238-4AFF-8465-CC11334912C8}"/>
    <hyperlink ref="E69" r:id="rId45" xr:uid="{74F27E44-919A-4C90-A501-797BAC5B110C}"/>
    <hyperlink ref="E70" r:id="rId46" xr:uid="{A625A756-75D2-4B42-8818-E50F4842A074}"/>
    <hyperlink ref="E71" r:id="rId47" xr:uid="{CE05A81C-6B56-40B6-80E7-F3C3CFF9D6D3}"/>
    <hyperlink ref="E72" r:id="rId48" xr:uid="{FDED481E-F5A5-4CE0-8DBF-53AF25B376F4}"/>
    <hyperlink ref="E73" r:id="rId49" xr:uid="{1E146492-ADEF-4194-B707-CBFA1A98A27F}"/>
    <hyperlink ref="E74" r:id="rId50" xr:uid="{B42C1C45-EDD1-4DBD-8954-8D6D86E7AD21}"/>
    <hyperlink ref="E75" r:id="rId51" xr:uid="{5EBFBCF3-34DD-4017-A99F-037ADFCC264B}"/>
    <hyperlink ref="E76" r:id="rId52" xr:uid="{A26C1915-4CA3-4D0A-97EF-2A2003E21A54}"/>
    <hyperlink ref="E77" r:id="rId53" xr:uid="{1CD0C719-A90A-4994-9D24-CF1DF6215F3D}"/>
    <hyperlink ref="E78" r:id="rId54" xr:uid="{1148F922-383A-4920-8E3F-2123BC6A9CD7}"/>
    <hyperlink ref="E81" r:id="rId55" xr:uid="{FDE8C802-73C4-4EF5-87F1-1766CDDC375C}"/>
    <hyperlink ref="E80" r:id="rId56" xr:uid="{334BF2C1-ACC0-4B6F-8F6E-A84B44B359A0}"/>
    <hyperlink ref="E79" r:id="rId57" xr:uid="{1D0886CA-28E8-49CA-8CB7-7C900D24F75B}"/>
    <hyperlink ref="E82" r:id="rId58" xr:uid="{7F9E7B79-F8A2-4C2C-BC6C-996515E2E902}"/>
    <hyperlink ref="E83" r:id="rId59" xr:uid="{3BDE2A9C-58C4-42F1-9088-1334CC761C58}"/>
    <hyperlink ref="E84" r:id="rId60" xr:uid="{5CEE8DB4-42AB-4B43-9780-252707317DB4}"/>
    <hyperlink ref="E85" r:id="rId61" xr:uid="{F5C7BE41-1A4C-4C4D-A494-42340C691DBA}"/>
    <hyperlink ref="E86" r:id="rId62" xr:uid="{9FD3852F-79B3-4614-8A01-144CA221389F}"/>
    <hyperlink ref="E87" r:id="rId63" xr:uid="{612FD140-71AD-4ECB-89CA-77E79FD0E54D}"/>
    <hyperlink ref="E88" r:id="rId64" xr:uid="{268FD9CC-EEB3-4A86-9177-72252FA65504}"/>
    <hyperlink ref="E89" r:id="rId65" xr:uid="{C9D09C5D-E660-42ED-A6D9-7C71E767DFA8}"/>
    <hyperlink ref="E90" r:id="rId66" xr:uid="{347EF47B-79C2-48DF-AACE-A39A388DF67B}"/>
    <hyperlink ref="E91" r:id="rId67" xr:uid="{5EF1845F-36CE-4867-AE67-803AF386E9B0}"/>
    <hyperlink ref="E92" r:id="rId68" xr:uid="{48894014-BA3F-41E7-8314-7B9CF1CFFF44}"/>
    <hyperlink ref="E99" r:id="rId69" xr:uid="{61B0127B-8BE4-4FF5-80E3-A1B34805A936}"/>
    <hyperlink ref="E93" r:id="rId70" xr:uid="{F930D926-999A-4ED5-B232-47369777DCA0}"/>
    <hyperlink ref="E94" r:id="rId71" xr:uid="{02EBC324-698C-45AE-8385-3EFEB07C1720}"/>
    <hyperlink ref="E95" r:id="rId72" xr:uid="{39DDE225-0160-4741-930C-2742350E60DA}"/>
    <hyperlink ref="E96" r:id="rId73" xr:uid="{1662D4A7-18AE-4EDE-835C-2F4085C2F76B}"/>
    <hyperlink ref="E97" r:id="rId74" xr:uid="{B7042343-3E4C-4D58-9EDD-68CC8739A53F}"/>
    <hyperlink ref="E98" r:id="rId75" xr:uid="{8C3EC01E-7B33-493C-9777-DFAB5B747CCE}"/>
    <hyperlink ref="E100" r:id="rId76" xr:uid="{D9B33B10-D907-4371-9C05-8C7A912CDC0A}"/>
    <hyperlink ref="E101" r:id="rId77" xr:uid="{07D10868-55A8-4A33-AF5A-52CFFD200CF1}"/>
    <hyperlink ref="E102" r:id="rId78" xr:uid="{AAA1E70D-AE5A-4ECD-B931-F61B3754A25B}"/>
    <hyperlink ref="E103" r:id="rId79" xr:uid="{78F34F45-106F-4F2D-B0DE-AEC72B2AE87C}"/>
    <hyperlink ref="E104" r:id="rId80" xr:uid="{978F70C4-245B-49F5-871B-0F7E34B69F34}"/>
    <hyperlink ref="E105" r:id="rId81" xr:uid="{E9CD3883-2287-4E10-B715-8825356D38AB}"/>
    <hyperlink ref="E106" r:id="rId82" xr:uid="{340BD8BD-33B7-48A6-9405-0B8F461E694F}"/>
    <hyperlink ref="E107" r:id="rId83" xr:uid="{C1CB8F0B-E104-4402-91B9-91F12FA7F2C3}"/>
    <hyperlink ref="E108" r:id="rId84" xr:uid="{8906936D-6516-4FD7-B829-D07383641D64}"/>
    <hyperlink ref="E109" r:id="rId85" xr:uid="{B576E7C5-E493-4A47-8152-ED5CB65F9F10}"/>
    <hyperlink ref="E110" r:id="rId86" xr:uid="{F2C128B9-C023-4D95-BAAA-46FCD741A716}"/>
    <hyperlink ref="E111" r:id="rId87" xr:uid="{1AA1EB72-2B77-4705-B6DF-4C8C715F5260}"/>
    <hyperlink ref="E112" r:id="rId88" xr:uid="{FBB100D9-AB98-44B3-8DC9-350E62C409C5}"/>
    <hyperlink ref="E113" r:id="rId89" xr:uid="{93D2DB64-154E-4BE5-AB05-49B58EC676D2}"/>
    <hyperlink ref="E114" r:id="rId90" xr:uid="{7693D158-97E6-4E75-BEF7-01604B6AD952}"/>
    <hyperlink ref="E115" r:id="rId91" xr:uid="{B84D125A-9B35-4E7A-86CA-D4BD653AB6F7}"/>
    <hyperlink ref="E116" r:id="rId92" xr:uid="{F9E1FBD8-A4D4-45E9-958A-F42176B771C8}"/>
    <hyperlink ref="E117" r:id="rId93" xr:uid="{4CA9C7B5-3EC9-4D99-81F4-46AEBA705E50}"/>
    <hyperlink ref="E118" r:id="rId94" xr:uid="{7D0CD03E-6D72-4505-B9B5-D9143BDFDEC2}"/>
    <hyperlink ref="E119" r:id="rId95" xr:uid="{D9BB21A8-2F86-41A3-B12D-E56CB499DB41}"/>
    <hyperlink ref="E120" r:id="rId96" xr:uid="{70B6DD97-FA46-4F62-A5EF-01696255F465}"/>
    <hyperlink ref="E121" r:id="rId97" xr:uid="{2F39CAF5-D918-4D1E-840B-9E025F1A645F}"/>
    <hyperlink ref="E122" r:id="rId98" xr:uid="{CA90A6BA-1AC9-4FDE-A5ED-7798FFE55373}"/>
    <hyperlink ref="E123" r:id="rId99" xr:uid="{F84F513E-458D-4A2B-8624-DE3D8C3D619C}"/>
    <hyperlink ref="E124" r:id="rId100" xr:uid="{0D59FDC2-BABE-4D44-BFB7-0F95216D3F4B}"/>
    <hyperlink ref="E125" r:id="rId101" xr:uid="{5620744B-ADC4-4F7F-B8D5-69DD986275ED}"/>
    <hyperlink ref="E126" r:id="rId102" xr:uid="{51DEAE73-BDBF-42E5-9296-E780015D7A4E}"/>
    <hyperlink ref="E127" r:id="rId103" xr:uid="{1E97623D-EA18-4874-B80D-5D59810044AD}"/>
    <hyperlink ref="E128" r:id="rId104" xr:uid="{87B66BB8-99DE-4CC1-80F1-7756A56646DF}"/>
    <hyperlink ref="E129" r:id="rId105" xr:uid="{2F91CC52-C99A-4F4A-B4CA-495360DAE110}"/>
    <hyperlink ref="E130" r:id="rId106" xr:uid="{39C96FD5-D165-42AB-ACC8-4FA74A91A4C3}"/>
    <hyperlink ref="E131" r:id="rId107" xr:uid="{0B376173-9347-482A-98D9-F91A40C8FDE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76D9B-CBAD-4D12-88BB-6BB094B8CDF1}">
  <dimension ref="A1:AN76"/>
  <sheetViews>
    <sheetView zoomScale="80" zoomScaleNormal="80" workbookViewId="0">
      <pane xSplit="1" ySplit="2" topLeftCell="B18" activePane="bottomRight" state="frozen"/>
      <selection pane="topRight" activeCell="D1" sqref="D1"/>
      <selection pane="bottomLeft" activeCell="A3" sqref="A3"/>
      <selection pane="bottomRight" activeCell="C23" sqref="C23"/>
    </sheetView>
  </sheetViews>
  <sheetFormatPr defaultColWidth="9.140625" defaultRowHeight="15.75" x14ac:dyDescent="0.25"/>
  <cols>
    <col min="1" max="1" width="26.5703125" style="17" customWidth="1"/>
    <col min="2" max="2" width="15.140625" style="52" customWidth="1"/>
    <col min="3" max="3" width="16" style="17" customWidth="1"/>
    <col min="4" max="4" width="24.7109375" style="17" customWidth="1"/>
    <col min="5" max="5" width="25.7109375" style="17" customWidth="1"/>
    <col min="6" max="6" width="15.140625" style="51" customWidth="1"/>
    <col min="7" max="7" width="33.42578125" style="43" customWidth="1"/>
    <col min="8" max="8" width="19.140625" style="53" customWidth="1"/>
    <col min="9" max="9" width="32.85546875" style="17" customWidth="1"/>
    <col min="10" max="10" width="22.140625" style="43" customWidth="1"/>
    <col min="11" max="11" width="21.42578125" style="17" customWidth="1"/>
    <col min="12" max="12" width="23.5703125" style="17" customWidth="1"/>
    <col min="13" max="13" width="19.85546875" style="17" customWidth="1"/>
    <col min="14" max="14" width="16.28515625" style="53" customWidth="1"/>
    <col min="15" max="15" width="30.42578125" style="53" customWidth="1"/>
    <col min="16" max="16" width="19" style="43" customWidth="1"/>
    <col min="17" max="17" width="16.28515625" style="43" customWidth="1"/>
    <col min="18" max="18" width="11" style="17" customWidth="1"/>
    <col min="19" max="19" width="14.7109375" style="42" customWidth="1"/>
    <col min="20" max="20" width="12.5703125" style="17" customWidth="1"/>
    <col min="21" max="21" width="13.85546875" style="53" customWidth="1"/>
    <col min="22" max="22" width="15" style="17" customWidth="1"/>
    <col min="23" max="23" width="14.5703125" style="17" customWidth="1"/>
    <col min="24" max="24" width="20.140625" style="17" customWidth="1"/>
    <col min="25" max="25" width="17.5703125" style="54" customWidth="1"/>
    <col min="26" max="26" width="15.5703125" style="17" customWidth="1"/>
    <col min="27" max="27" width="15.5703125" style="53" customWidth="1"/>
    <col min="28" max="28" width="17.42578125" style="17" customWidth="1"/>
    <col min="29" max="31" width="17" style="17" customWidth="1"/>
    <col min="32" max="32" width="20.85546875" style="17" customWidth="1"/>
    <col min="33" max="33" width="16.42578125" style="17" customWidth="1"/>
    <col min="34" max="34" width="13.7109375" style="17" customWidth="1"/>
    <col min="35" max="35" width="14" style="17" customWidth="1"/>
    <col min="36" max="36" width="13.5703125" style="43" customWidth="1"/>
    <col min="37" max="37" width="14.85546875" style="43" customWidth="1"/>
    <col min="38" max="38" width="15.42578125" style="17" customWidth="1"/>
    <col min="39" max="39" width="14.85546875" style="54" customWidth="1"/>
    <col min="40" max="40" width="17.140625" style="17" customWidth="1"/>
    <col min="41" max="16384" width="9.140625" style="17"/>
  </cols>
  <sheetData>
    <row r="1" spans="1:40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7" t="s">
        <v>10</v>
      </c>
      <c r="L1" s="8" t="s">
        <v>11</v>
      </c>
      <c r="M1" s="7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7" t="s">
        <v>17</v>
      </c>
      <c r="S1" s="7" t="s">
        <v>18</v>
      </c>
      <c r="T1" s="8" t="s">
        <v>19</v>
      </c>
      <c r="U1" s="10" t="s">
        <v>20</v>
      </c>
      <c r="V1" s="8" t="s">
        <v>21</v>
      </c>
      <c r="W1" s="2" t="s">
        <v>22</v>
      </c>
      <c r="X1" s="11" t="s">
        <v>23</v>
      </c>
      <c r="Y1" s="12"/>
      <c r="Z1" s="12"/>
      <c r="AA1" s="12"/>
      <c r="AB1" s="12"/>
      <c r="AC1" s="12"/>
      <c r="AD1" s="12"/>
      <c r="AE1" s="12"/>
      <c r="AF1" s="12"/>
      <c r="AG1" s="13"/>
      <c r="AH1" s="14" t="s">
        <v>24</v>
      </c>
      <c r="AI1" s="15"/>
      <c r="AJ1" s="16"/>
      <c r="AK1" s="14" t="s">
        <v>25</v>
      </c>
      <c r="AL1" s="15"/>
      <c r="AM1" s="16"/>
      <c r="AN1" s="9" t="s">
        <v>26</v>
      </c>
    </row>
    <row r="2" spans="1:40" ht="45" customHeight="1" x14ac:dyDescent="0.25">
      <c r="A2" s="18"/>
      <c r="B2" s="19"/>
      <c r="C2" s="22"/>
      <c r="D2" s="23"/>
      <c r="E2" s="21"/>
      <c r="F2" s="20"/>
      <c r="G2" s="21"/>
      <c r="H2" s="21"/>
      <c r="I2" s="24"/>
      <c r="J2" s="25"/>
      <c r="K2" s="24"/>
      <c r="L2" s="24"/>
      <c r="M2" s="24"/>
      <c r="N2" s="26"/>
      <c r="O2" s="26"/>
      <c r="P2" s="26"/>
      <c r="Q2" s="26"/>
      <c r="R2" s="24"/>
      <c r="S2" s="24"/>
      <c r="T2" s="25"/>
      <c r="U2" s="27"/>
      <c r="V2" s="25"/>
      <c r="W2" s="19"/>
      <c r="X2" s="28" t="s">
        <v>27</v>
      </c>
      <c r="Y2" s="28" t="s">
        <v>28</v>
      </c>
      <c r="Z2" s="28" t="s">
        <v>29</v>
      </c>
      <c r="AA2" s="28" t="s">
        <v>30</v>
      </c>
      <c r="AB2" s="28" t="s">
        <v>31</v>
      </c>
      <c r="AC2" s="28" t="s">
        <v>32</v>
      </c>
      <c r="AD2" s="28" t="s">
        <v>33</v>
      </c>
      <c r="AE2" s="28" t="s">
        <v>34</v>
      </c>
      <c r="AF2" s="28" t="s">
        <v>35</v>
      </c>
      <c r="AG2" s="28" t="s">
        <v>36</v>
      </c>
      <c r="AH2" s="29" t="s">
        <v>28</v>
      </c>
      <c r="AI2" s="29" t="s">
        <v>29</v>
      </c>
      <c r="AJ2" s="29" t="s">
        <v>30</v>
      </c>
      <c r="AK2" s="29" t="s">
        <v>28</v>
      </c>
      <c r="AL2" s="29" t="s">
        <v>29</v>
      </c>
      <c r="AM2" s="29" t="s">
        <v>30</v>
      </c>
      <c r="AN2" s="26"/>
    </row>
    <row r="3" spans="1:40" ht="50.25" customHeight="1" x14ac:dyDescent="0.25">
      <c r="A3" s="31" t="s">
        <v>403</v>
      </c>
      <c r="B3" s="32">
        <v>45174</v>
      </c>
      <c r="C3" s="35" t="s">
        <v>405</v>
      </c>
      <c r="D3" s="33" t="s">
        <v>404</v>
      </c>
      <c r="E3" s="34" t="s">
        <v>406</v>
      </c>
      <c r="F3" s="32" t="s">
        <v>404</v>
      </c>
      <c r="G3" s="30" t="s">
        <v>404</v>
      </c>
      <c r="H3" s="35"/>
      <c r="I3" s="35" t="s">
        <v>407</v>
      </c>
      <c r="J3" s="36">
        <v>161212603.05000001</v>
      </c>
      <c r="K3" s="36">
        <v>0</v>
      </c>
      <c r="L3" s="28">
        <v>0</v>
      </c>
      <c r="M3" s="28">
        <v>0</v>
      </c>
      <c r="N3" s="35"/>
      <c r="O3" s="35"/>
      <c r="P3" s="35"/>
      <c r="Q3" s="35"/>
      <c r="R3" s="38"/>
      <c r="S3" s="30"/>
      <c r="T3" s="30"/>
      <c r="U3" s="39"/>
      <c r="V3" s="28" t="e">
        <v>#DIV/0!</v>
      </c>
      <c r="W3" s="36" t="e">
        <v>#DIV/0!</v>
      </c>
      <c r="X3" s="36">
        <v>0</v>
      </c>
      <c r="Y3" s="36">
        <v>0</v>
      </c>
      <c r="Z3" s="36">
        <v>0</v>
      </c>
      <c r="AA3" s="36">
        <v>0</v>
      </c>
      <c r="AB3" s="36"/>
      <c r="AC3" s="36" t="e">
        <v>#DIV/0!</v>
      </c>
      <c r="AD3" s="36"/>
      <c r="AE3" s="36"/>
      <c r="AF3" s="36" t="e">
        <v>#DIV/0!</v>
      </c>
      <c r="AG3" s="36" t="e">
        <v>#DIV/0!</v>
      </c>
      <c r="AH3" s="32">
        <v>45301</v>
      </c>
      <c r="AI3" s="32"/>
      <c r="AJ3" s="32"/>
      <c r="AK3" s="32"/>
      <c r="AL3" s="32"/>
      <c r="AM3" s="40"/>
      <c r="AN3" s="33" t="s">
        <v>404</v>
      </c>
    </row>
    <row r="4" spans="1:40" ht="57" customHeight="1" x14ac:dyDescent="0.25">
      <c r="A4" s="31" t="s">
        <v>422</v>
      </c>
      <c r="B4" s="32">
        <v>45175</v>
      </c>
      <c r="C4" s="35" t="s">
        <v>405</v>
      </c>
      <c r="D4" s="33" t="s">
        <v>423</v>
      </c>
      <c r="E4" s="34" t="s">
        <v>424</v>
      </c>
      <c r="F4" s="32">
        <v>45202</v>
      </c>
      <c r="G4" s="30" t="s">
        <v>425</v>
      </c>
      <c r="H4" s="35" t="s">
        <v>426</v>
      </c>
      <c r="I4" s="35" t="s">
        <v>427</v>
      </c>
      <c r="J4" s="36">
        <v>32334852.550000001</v>
      </c>
      <c r="K4" s="36">
        <v>15586930.449999999</v>
      </c>
      <c r="L4" s="28">
        <v>15586930.449999999</v>
      </c>
      <c r="M4" s="28">
        <v>15586930.449999999</v>
      </c>
      <c r="N4" s="35" t="s">
        <v>428</v>
      </c>
      <c r="O4" s="35" t="s">
        <v>429</v>
      </c>
      <c r="P4" s="35" t="s">
        <v>430</v>
      </c>
      <c r="Q4" s="35" t="s">
        <v>80</v>
      </c>
      <c r="R4" s="38">
        <v>100</v>
      </c>
      <c r="S4" s="30">
        <v>0</v>
      </c>
      <c r="T4" s="30" t="s">
        <v>359</v>
      </c>
      <c r="U4" s="39">
        <v>60</v>
      </c>
      <c r="V4" s="28">
        <v>44.169999999999995</v>
      </c>
      <c r="W4" s="36">
        <v>2650.2</v>
      </c>
      <c r="X4" s="36">
        <v>352885</v>
      </c>
      <c r="Y4" s="36">
        <v>352885</v>
      </c>
      <c r="Z4" s="36">
        <v>0</v>
      </c>
      <c r="AA4" s="36">
        <v>0</v>
      </c>
      <c r="AB4" s="36"/>
      <c r="AC4" s="36">
        <v>0</v>
      </c>
      <c r="AD4" s="36"/>
      <c r="AE4" s="36"/>
      <c r="AF4" s="36">
        <v>5881.416666666667</v>
      </c>
      <c r="AG4" s="36">
        <v>5882</v>
      </c>
      <c r="AH4" s="32">
        <v>45301</v>
      </c>
      <c r="AI4" s="32"/>
      <c r="AJ4" s="32"/>
      <c r="AK4" s="32">
        <v>45332</v>
      </c>
      <c r="AL4" s="32"/>
      <c r="AM4" s="40"/>
      <c r="AN4" s="35" t="s">
        <v>49</v>
      </c>
    </row>
    <row r="5" spans="1:40" ht="57" customHeight="1" x14ac:dyDescent="0.25">
      <c r="A5" s="31" t="s">
        <v>461</v>
      </c>
      <c r="B5" s="40">
        <v>45181</v>
      </c>
      <c r="C5" s="35" t="s">
        <v>405</v>
      </c>
      <c r="D5" s="33" t="s">
        <v>462</v>
      </c>
      <c r="E5" s="34" t="s">
        <v>463</v>
      </c>
      <c r="F5" s="32" t="s">
        <v>462</v>
      </c>
      <c r="G5" s="30" t="s">
        <v>462</v>
      </c>
      <c r="H5" s="35" t="s">
        <v>462</v>
      </c>
      <c r="I5" s="35" t="s">
        <v>464</v>
      </c>
      <c r="J5" s="45">
        <v>3271104.3</v>
      </c>
      <c r="K5" s="36">
        <v>0</v>
      </c>
      <c r="L5" s="28">
        <v>0</v>
      </c>
      <c r="M5" s="28">
        <v>0</v>
      </c>
      <c r="N5" s="35"/>
      <c r="O5" s="35"/>
      <c r="P5" s="35"/>
      <c r="Q5" s="35"/>
      <c r="R5" s="38"/>
      <c r="S5" s="30"/>
      <c r="T5" s="30"/>
      <c r="U5" s="39"/>
      <c r="V5" s="28" t="e">
        <v>#DIV/0!</v>
      </c>
      <c r="W5" s="36" t="e">
        <v>#DIV/0!</v>
      </c>
      <c r="X5" s="36">
        <v>0</v>
      </c>
      <c r="Y5" s="36">
        <v>0</v>
      </c>
      <c r="Z5" s="36">
        <v>0</v>
      </c>
      <c r="AA5" s="36">
        <v>0</v>
      </c>
      <c r="AB5" s="36"/>
      <c r="AC5" s="36" t="e">
        <v>#DIV/0!</v>
      </c>
      <c r="AD5" s="36"/>
      <c r="AE5" s="36"/>
      <c r="AF5" s="36" t="e">
        <v>#DIV/0!</v>
      </c>
      <c r="AG5" s="36" t="e">
        <v>#DIV/0!</v>
      </c>
      <c r="AH5" s="32">
        <v>45301</v>
      </c>
      <c r="AI5" s="32"/>
      <c r="AJ5" s="32"/>
      <c r="AK5" s="32">
        <v>45332</v>
      </c>
      <c r="AL5" s="32"/>
      <c r="AM5" s="40"/>
      <c r="AN5" s="35" t="s">
        <v>462</v>
      </c>
    </row>
    <row r="6" spans="1:40" ht="63" customHeight="1" x14ac:dyDescent="0.25">
      <c r="A6" s="31" t="s">
        <v>479</v>
      </c>
      <c r="B6" s="32">
        <v>45196</v>
      </c>
      <c r="C6" s="30" t="s">
        <v>405</v>
      </c>
      <c r="D6" s="33" t="s">
        <v>480</v>
      </c>
      <c r="E6" s="34" t="s">
        <v>481</v>
      </c>
      <c r="F6" s="32">
        <v>45216</v>
      </c>
      <c r="G6" s="30" t="s">
        <v>482</v>
      </c>
      <c r="H6" s="35" t="s">
        <v>54</v>
      </c>
      <c r="I6" s="35" t="s">
        <v>483</v>
      </c>
      <c r="J6" s="36">
        <v>161212603.05000001</v>
      </c>
      <c r="K6" s="36">
        <v>161212603.05000001</v>
      </c>
      <c r="L6" s="28">
        <v>161212603.05000001</v>
      </c>
      <c r="M6" s="28">
        <v>161212603.05000001</v>
      </c>
      <c r="N6" s="35" t="s">
        <v>484</v>
      </c>
      <c r="O6" s="35" t="s">
        <v>485</v>
      </c>
      <c r="P6" s="35" t="s">
        <v>486</v>
      </c>
      <c r="Q6" s="35" t="s">
        <v>59</v>
      </c>
      <c r="R6" s="38">
        <v>0</v>
      </c>
      <c r="S6" s="30">
        <v>100</v>
      </c>
      <c r="T6" s="30" t="s">
        <v>359</v>
      </c>
      <c r="U6" s="39">
        <v>30</v>
      </c>
      <c r="V6" s="28">
        <v>414.21000000000004</v>
      </c>
      <c r="W6" s="36">
        <v>12426.300000000001</v>
      </c>
      <c r="X6" s="36">
        <v>389205</v>
      </c>
      <c r="Y6" s="36">
        <v>389205</v>
      </c>
      <c r="Z6" s="36">
        <v>0</v>
      </c>
      <c r="AA6" s="36">
        <v>0</v>
      </c>
      <c r="AB6" s="36"/>
      <c r="AC6" s="36">
        <v>0</v>
      </c>
      <c r="AD6" s="36"/>
      <c r="AE6" s="36"/>
      <c r="AF6" s="36">
        <v>12973.5</v>
      </c>
      <c r="AG6" s="36">
        <v>12974</v>
      </c>
      <c r="AH6" s="32">
        <v>45366</v>
      </c>
      <c r="AI6" s="32"/>
      <c r="AJ6" s="32"/>
      <c r="AK6" s="32">
        <v>45397</v>
      </c>
      <c r="AL6" s="32"/>
      <c r="AM6" s="40"/>
      <c r="AN6" s="35" t="s">
        <v>49</v>
      </c>
    </row>
    <row r="7" spans="1:40" ht="42" customHeight="1" x14ac:dyDescent="0.25">
      <c r="A7" s="31" t="s">
        <v>771</v>
      </c>
      <c r="B7" s="40">
        <v>45259</v>
      </c>
      <c r="C7" s="35" t="s">
        <v>405</v>
      </c>
      <c r="D7" s="33" t="s">
        <v>772</v>
      </c>
      <c r="E7" s="34" t="s">
        <v>773</v>
      </c>
      <c r="F7" s="32">
        <v>45282</v>
      </c>
      <c r="G7" s="30" t="s">
        <v>774</v>
      </c>
      <c r="H7" s="35" t="s">
        <v>775</v>
      </c>
      <c r="I7" s="35" t="s">
        <v>776</v>
      </c>
      <c r="J7" s="45">
        <v>270804811.19999999</v>
      </c>
      <c r="K7" s="36">
        <v>270804811.19999999</v>
      </c>
      <c r="L7" s="28">
        <v>270804811.19999999</v>
      </c>
      <c r="M7" s="28">
        <v>270804811.19999999</v>
      </c>
      <c r="N7" s="35" t="s">
        <v>777</v>
      </c>
      <c r="O7" s="35" t="s">
        <v>778</v>
      </c>
      <c r="P7" s="35" t="s">
        <v>779</v>
      </c>
      <c r="Q7" s="35" t="s">
        <v>80</v>
      </c>
      <c r="R7" s="38">
        <v>100</v>
      </c>
      <c r="S7" s="30">
        <v>0</v>
      </c>
      <c r="T7" s="30" t="s">
        <v>359</v>
      </c>
      <c r="U7" s="39">
        <v>30</v>
      </c>
      <c r="V7" s="28">
        <v>204.82</v>
      </c>
      <c r="W7" s="36">
        <v>6144.5999999999995</v>
      </c>
      <c r="X7" s="36">
        <v>1322160</v>
      </c>
      <c r="Y7" s="36">
        <v>1322160</v>
      </c>
      <c r="Z7" s="36">
        <v>0</v>
      </c>
      <c r="AA7" s="36">
        <v>0</v>
      </c>
      <c r="AB7" s="36"/>
      <c r="AC7" s="36">
        <v>0</v>
      </c>
      <c r="AD7" s="36"/>
      <c r="AE7" s="36"/>
      <c r="AF7" s="36">
        <v>44072</v>
      </c>
      <c r="AG7" s="36">
        <v>44072</v>
      </c>
      <c r="AH7" s="32">
        <v>45323</v>
      </c>
      <c r="AI7" s="32"/>
      <c r="AJ7" s="32"/>
      <c r="AK7" s="32">
        <v>45352</v>
      </c>
      <c r="AL7" s="32"/>
      <c r="AM7" s="40"/>
      <c r="AN7" s="35" t="s">
        <v>49</v>
      </c>
    </row>
    <row r="8" spans="1:40" ht="42" customHeight="1" x14ac:dyDescent="0.25">
      <c r="A8" s="31" t="s">
        <v>780</v>
      </c>
      <c r="B8" s="40">
        <v>45259</v>
      </c>
      <c r="C8" s="35" t="s">
        <v>405</v>
      </c>
      <c r="D8" s="33" t="s">
        <v>781</v>
      </c>
      <c r="E8" s="34" t="s">
        <v>782</v>
      </c>
      <c r="F8" s="32">
        <v>45282</v>
      </c>
      <c r="G8" s="30" t="s">
        <v>783</v>
      </c>
      <c r="H8" s="35" t="s">
        <v>775</v>
      </c>
      <c r="I8" s="35" t="s">
        <v>776</v>
      </c>
      <c r="J8" s="45">
        <v>204885542.40000001</v>
      </c>
      <c r="K8" s="36">
        <v>204885542.40000001</v>
      </c>
      <c r="L8" s="28">
        <v>204885542.40000001</v>
      </c>
      <c r="M8" s="28">
        <v>204885542.40000001</v>
      </c>
      <c r="N8" s="35" t="s">
        <v>777</v>
      </c>
      <c r="O8" s="35" t="s">
        <v>778</v>
      </c>
      <c r="P8" s="35" t="s">
        <v>779</v>
      </c>
      <c r="Q8" s="35" t="s">
        <v>80</v>
      </c>
      <c r="R8" s="38">
        <v>100</v>
      </c>
      <c r="S8" s="30">
        <v>0</v>
      </c>
      <c r="T8" s="30" t="s">
        <v>359</v>
      </c>
      <c r="U8" s="39">
        <v>30</v>
      </c>
      <c r="V8" s="28">
        <v>204.82</v>
      </c>
      <c r="W8" s="36">
        <v>6144.5999999999995</v>
      </c>
      <c r="X8" s="36">
        <v>1000320</v>
      </c>
      <c r="Y8" s="36">
        <v>1000320</v>
      </c>
      <c r="Z8" s="36">
        <v>0</v>
      </c>
      <c r="AA8" s="36">
        <v>0</v>
      </c>
      <c r="AB8" s="36"/>
      <c r="AC8" s="36">
        <v>0</v>
      </c>
      <c r="AD8" s="36"/>
      <c r="AE8" s="36"/>
      <c r="AF8" s="36">
        <v>33344</v>
      </c>
      <c r="AG8" s="36">
        <v>33344</v>
      </c>
      <c r="AH8" s="32">
        <v>45323</v>
      </c>
      <c r="AI8" s="32"/>
      <c r="AJ8" s="32"/>
      <c r="AK8" s="32">
        <v>45352</v>
      </c>
      <c r="AL8" s="32"/>
      <c r="AM8" s="40"/>
      <c r="AN8" s="35" t="s">
        <v>49</v>
      </c>
    </row>
    <row r="9" spans="1:40" ht="42" customHeight="1" x14ac:dyDescent="0.25">
      <c r="A9" s="31" t="s">
        <v>792</v>
      </c>
      <c r="B9" s="40">
        <v>45264</v>
      </c>
      <c r="C9" s="35" t="s">
        <v>405</v>
      </c>
      <c r="D9" s="33" t="s">
        <v>793</v>
      </c>
      <c r="E9" s="34" t="s">
        <v>794</v>
      </c>
      <c r="F9" s="32">
        <v>45285</v>
      </c>
      <c r="G9" s="30" t="s">
        <v>795</v>
      </c>
      <c r="H9" s="35" t="s">
        <v>54</v>
      </c>
      <c r="I9" s="35" t="s">
        <v>796</v>
      </c>
      <c r="J9" s="45">
        <v>299991938.39999998</v>
      </c>
      <c r="K9" s="36">
        <v>299991938.39999998</v>
      </c>
      <c r="L9" s="28">
        <v>299991938.39999998</v>
      </c>
      <c r="M9" s="28">
        <v>299991938.39999998</v>
      </c>
      <c r="N9" s="35" t="s">
        <v>549</v>
      </c>
      <c r="O9" s="35" t="s">
        <v>797</v>
      </c>
      <c r="P9" s="35" t="s">
        <v>798</v>
      </c>
      <c r="Q9" s="35" t="s">
        <v>59</v>
      </c>
      <c r="R9" s="38">
        <v>0</v>
      </c>
      <c r="S9" s="30">
        <v>100</v>
      </c>
      <c r="T9" s="30" t="s">
        <v>359</v>
      </c>
      <c r="U9" s="39">
        <v>84</v>
      </c>
      <c r="V9" s="28">
        <v>2248.9499999999998</v>
      </c>
      <c r="W9" s="36">
        <v>188911.8</v>
      </c>
      <c r="X9" s="36">
        <v>133392</v>
      </c>
      <c r="Y9" s="48">
        <v>76175.137799999997</v>
      </c>
      <c r="Z9" s="48">
        <v>57216.862200000003</v>
      </c>
      <c r="AA9" s="36">
        <v>0</v>
      </c>
      <c r="AB9" s="36"/>
      <c r="AC9" s="36">
        <v>0</v>
      </c>
      <c r="AD9" s="36"/>
      <c r="AE9" s="36"/>
      <c r="AF9" s="36">
        <v>1588</v>
      </c>
      <c r="AG9" s="36">
        <v>1588</v>
      </c>
      <c r="AH9" s="32">
        <v>45306</v>
      </c>
      <c r="AI9" s="32">
        <v>45366</v>
      </c>
      <c r="AJ9" s="32"/>
      <c r="AK9" s="32">
        <v>45337</v>
      </c>
      <c r="AL9" s="32">
        <v>45397</v>
      </c>
      <c r="AM9" s="40"/>
      <c r="AN9" s="35" t="s">
        <v>799</v>
      </c>
    </row>
    <row r="10" spans="1:40" ht="69" customHeight="1" x14ac:dyDescent="0.25">
      <c r="A10" s="31" t="s">
        <v>957</v>
      </c>
      <c r="B10" s="40">
        <v>45273</v>
      </c>
      <c r="C10" s="35" t="s">
        <v>405</v>
      </c>
      <c r="D10" s="33"/>
      <c r="E10" s="34" t="s">
        <v>958</v>
      </c>
      <c r="F10" s="32">
        <v>45310</v>
      </c>
      <c r="G10" s="30" t="s">
        <v>959</v>
      </c>
      <c r="H10" s="35" t="s">
        <v>135</v>
      </c>
      <c r="I10" s="35" t="s">
        <v>960</v>
      </c>
      <c r="J10" s="45">
        <v>997835333.39999998</v>
      </c>
      <c r="K10" s="36">
        <v>997835333.39999998</v>
      </c>
      <c r="L10" s="28">
        <v>997835333.39999998</v>
      </c>
      <c r="M10" s="28">
        <v>997835333.39999998</v>
      </c>
      <c r="N10" s="35" t="s">
        <v>961</v>
      </c>
      <c r="O10" s="35" t="s">
        <v>962</v>
      </c>
      <c r="P10" s="35" t="s">
        <v>963</v>
      </c>
      <c r="Q10" s="35" t="s">
        <v>59</v>
      </c>
      <c r="R10" s="38">
        <v>0</v>
      </c>
      <c r="S10" s="30">
        <v>100</v>
      </c>
      <c r="T10" s="30" t="s">
        <v>359</v>
      </c>
      <c r="U10" s="39">
        <v>30</v>
      </c>
      <c r="V10" s="28">
        <v>524.30999999999995</v>
      </c>
      <c r="W10" s="36">
        <v>15729.3</v>
      </c>
      <c r="X10" s="36">
        <v>1903140</v>
      </c>
      <c r="Y10" s="36">
        <v>1903140</v>
      </c>
      <c r="Z10" s="36">
        <v>0</v>
      </c>
      <c r="AA10" s="36">
        <v>0</v>
      </c>
      <c r="AB10" s="36"/>
      <c r="AC10" s="36">
        <v>0</v>
      </c>
      <c r="AD10" s="36"/>
      <c r="AE10" s="36">
        <v>0</v>
      </c>
      <c r="AF10" s="36">
        <v>63438</v>
      </c>
      <c r="AG10" s="36">
        <v>63438</v>
      </c>
      <c r="AH10" s="32">
        <v>45397</v>
      </c>
      <c r="AI10" s="32"/>
      <c r="AJ10" s="32"/>
      <c r="AK10" s="32">
        <v>45427</v>
      </c>
      <c r="AL10" s="32"/>
      <c r="AM10" s="40"/>
      <c r="AN10" s="35" t="s">
        <v>49</v>
      </c>
    </row>
    <row r="11" spans="1:40" ht="69.75" customHeight="1" x14ac:dyDescent="0.25">
      <c r="A11" s="31" t="s">
        <v>964</v>
      </c>
      <c r="B11" s="40">
        <v>45273</v>
      </c>
      <c r="C11" s="35" t="s">
        <v>405</v>
      </c>
      <c r="D11" s="33"/>
      <c r="E11" s="34" t="s">
        <v>965</v>
      </c>
      <c r="F11" s="32">
        <v>45309</v>
      </c>
      <c r="G11" s="30" t="s">
        <v>966</v>
      </c>
      <c r="H11" s="35" t="s">
        <v>135</v>
      </c>
      <c r="I11" s="35" t="s">
        <v>967</v>
      </c>
      <c r="J11" s="45">
        <v>433303291.19999999</v>
      </c>
      <c r="K11" s="36">
        <v>433303291.19999999</v>
      </c>
      <c r="L11" s="28">
        <v>433303291.19999999</v>
      </c>
      <c r="M11" s="28">
        <v>433303291.19999999</v>
      </c>
      <c r="N11" s="35" t="s">
        <v>968</v>
      </c>
      <c r="O11" s="35" t="s">
        <v>969</v>
      </c>
      <c r="P11" s="35" t="s">
        <v>970</v>
      </c>
      <c r="Q11" s="35" t="s">
        <v>59</v>
      </c>
      <c r="R11" s="38">
        <v>0</v>
      </c>
      <c r="S11" s="30">
        <v>100</v>
      </c>
      <c r="T11" s="30" t="s">
        <v>359</v>
      </c>
      <c r="U11" s="39">
        <v>30</v>
      </c>
      <c r="V11" s="28">
        <v>524.31999999999994</v>
      </c>
      <c r="W11" s="36">
        <v>15729.599999999999</v>
      </c>
      <c r="X11" s="36">
        <v>826410</v>
      </c>
      <c r="Y11" s="36">
        <v>826410</v>
      </c>
      <c r="Z11" s="36">
        <v>0</v>
      </c>
      <c r="AA11" s="36">
        <v>0</v>
      </c>
      <c r="AB11" s="36"/>
      <c r="AC11" s="36">
        <v>0</v>
      </c>
      <c r="AD11" s="36"/>
      <c r="AE11" s="36">
        <v>0</v>
      </c>
      <c r="AF11" s="36">
        <v>27547</v>
      </c>
      <c r="AG11" s="36">
        <v>27547</v>
      </c>
      <c r="AH11" s="32">
        <v>45397</v>
      </c>
      <c r="AI11" s="32"/>
      <c r="AJ11" s="32"/>
      <c r="AK11" s="32">
        <v>45427</v>
      </c>
      <c r="AL11" s="32"/>
      <c r="AM11" s="40"/>
      <c r="AN11" s="35" t="s">
        <v>49</v>
      </c>
    </row>
    <row r="12" spans="1:40" ht="66" customHeight="1" x14ac:dyDescent="0.25">
      <c r="A12" s="31" t="s">
        <v>985</v>
      </c>
      <c r="B12" s="40">
        <v>45275</v>
      </c>
      <c r="C12" s="35" t="s">
        <v>405</v>
      </c>
      <c r="D12" s="33"/>
      <c r="E12" s="34" t="s">
        <v>986</v>
      </c>
      <c r="F12" s="32"/>
      <c r="G12" s="30"/>
      <c r="H12" s="35"/>
      <c r="I12" s="35" t="s">
        <v>776</v>
      </c>
      <c r="J12" s="45">
        <v>1526748762</v>
      </c>
      <c r="K12" s="36">
        <v>0</v>
      </c>
      <c r="L12" s="28">
        <v>0</v>
      </c>
      <c r="M12" s="28">
        <v>0</v>
      </c>
      <c r="N12" s="35"/>
      <c r="O12" s="35"/>
      <c r="P12" s="35"/>
      <c r="Q12" s="35"/>
      <c r="R12" s="38"/>
      <c r="S12" s="30"/>
      <c r="T12" s="30"/>
      <c r="U12" s="39"/>
      <c r="V12" s="28" t="e">
        <v>#DIV/0!</v>
      </c>
      <c r="W12" s="36" t="e">
        <v>#DIV/0!</v>
      </c>
      <c r="X12" s="36">
        <v>0</v>
      </c>
      <c r="Y12" s="36">
        <v>0</v>
      </c>
      <c r="Z12" s="36">
        <v>0</v>
      </c>
      <c r="AA12" s="36">
        <v>0</v>
      </c>
      <c r="AB12" s="36"/>
      <c r="AC12" s="36" t="e">
        <v>#DIV/0!</v>
      </c>
      <c r="AD12" s="36"/>
      <c r="AE12" s="36" t="e">
        <v>#DIV/0!</v>
      </c>
      <c r="AF12" s="36" t="e">
        <v>#DIV/0!</v>
      </c>
      <c r="AG12" s="36" t="e">
        <v>#DIV/0!</v>
      </c>
      <c r="AH12" s="32">
        <v>45352</v>
      </c>
      <c r="AI12" s="32"/>
      <c r="AJ12" s="32"/>
      <c r="AK12" s="32"/>
      <c r="AL12" s="32"/>
      <c r="AM12" s="40"/>
      <c r="AN12" s="35"/>
    </row>
    <row r="13" spans="1:40" s="50" customFormat="1" ht="66" customHeight="1" x14ac:dyDescent="0.25">
      <c r="A13" s="31" t="s">
        <v>987</v>
      </c>
      <c r="B13" s="40">
        <v>45275</v>
      </c>
      <c r="C13" s="35" t="s">
        <v>405</v>
      </c>
      <c r="D13" s="33"/>
      <c r="E13" s="34" t="s">
        <v>988</v>
      </c>
      <c r="F13" s="32"/>
      <c r="G13" s="30"/>
      <c r="H13" s="35"/>
      <c r="I13" s="35" t="s">
        <v>776</v>
      </c>
      <c r="J13" s="45">
        <v>1140112096.2</v>
      </c>
      <c r="K13" s="36">
        <v>0</v>
      </c>
      <c r="L13" s="28">
        <v>0</v>
      </c>
      <c r="M13" s="28">
        <v>0</v>
      </c>
      <c r="N13" s="35"/>
      <c r="O13" s="35"/>
      <c r="P13" s="35"/>
      <c r="Q13" s="35"/>
      <c r="R13" s="38"/>
      <c r="S13" s="30"/>
      <c r="T13" s="30"/>
      <c r="U13" s="39"/>
      <c r="V13" s="28" t="e">
        <v>#DIV/0!</v>
      </c>
      <c r="W13" s="36" t="e">
        <v>#DIV/0!</v>
      </c>
      <c r="X13" s="36">
        <v>0</v>
      </c>
      <c r="Y13" s="36">
        <v>0</v>
      </c>
      <c r="Z13" s="36">
        <v>0</v>
      </c>
      <c r="AA13" s="36">
        <v>0</v>
      </c>
      <c r="AB13" s="36"/>
      <c r="AC13" s="36" t="e">
        <v>#DIV/0!</v>
      </c>
      <c r="AD13" s="36"/>
      <c r="AE13" s="36" t="e">
        <v>#DIV/0!</v>
      </c>
      <c r="AF13" s="36" t="e">
        <v>#DIV/0!</v>
      </c>
      <c r="AG13" s="36" t="e">
        <v>#DIV/0!</v>
      </c>
      <c r="AH13" s="32">
        <v>45352</v>
      </c>
      <c r="AI13" s="32"/>
      <c r="AJ13" s="32"/>
      <c r="AK13" s="32"/>
      <c r="AL13" s="32"/>
      <c r="AM13" s="40"/>
      <c r="AN13" s="35"/>
    </row>
    <row r="14" spans="1:40" ht="58.5" customHeight="1" x14ac:dyDescent="0.25">
      <c r="A14" s="31" t="s">
        <v>1085</v>
      </c>
      <c r="B14" s="40">
        <v>45287</v>
      </c>
      <c r="C14" s="35" t="s">
        <v>405</v>
      </c>
      <c r="D14" s="33"/>
      <c r="E14" s="34" t="s">
        <v>1086</v>
      </c>
      <c r="F14" s="32"/>
      <c r="G14" s="30"/>
      <c r="H14" s="35"/>
      <c r="I14" s="35" t="s">
        <v>464</v>
      </c>
      <c r="J14" s="45">
        <v>64380912</v>
      </c>
      <c r="K14" s="36">
        <v>0</v>
      </c>
      <c r="L14" s="28">
        <v>0</v>
      </c>
      <c r="M14" s="28">
        <v>0</v>
      </c>
      <c r="N14" s="35"/>
      <c r="O14" s="35"/>
      <c r="P14" s="35"/>
      <c r="Q14" s="35"/>
      <c r="R14" s="38"/>
      <c r="S14" s="30"/>
      <c r="T14" s="30"/>
      <c r="U14" s="39"/>
      <c r="V14" s="28" t="e">
        <v>#DIV/0!</v>
      </c>
      <c r="W14" s="36" t="e">
        <v>#DIV/0!</v>
      </c>
      <c r="X14" s="36">
        <v>0</v>
      </c>
      <c r="Y14" s="36">
        <v>0</v>
      </c>
      <c r="Z14" s="36">
        <v>0</v>
      </c>
      <c r="AA14" s="36">
        <v>0</v>
      </c>
      <c r="AB14" s="36"/>
      <c r="AC14" s="36" t="e">
        <v>#DIV/0!</v>
      </c>
      <c r="AD14" s="36"/>
      <c r="AE14" s="36" t="e">
        <v>#DIV/0!</v>
      </c>
      <c r="AF14" s="36" t="e">
        <v>#DIV/0!</v>
      </c>
      <c r="AG14" s="36" t="e">
        <v>#DIV/0!</v>
      </c>
      <c r="AH14" s="32">
        <v>45382</v>
      </c>
      <c r="AI14" s="32"/>
      <c r="AJ14" s="32"/>
      <c r="AK14" s="32"/>
      <c r="AL14" s="32"/>
      <c r="AM14" s="40"/>
      <c r="AN14" s="35"/>
    </row>
    <row r="15" spans="1:40" ht="58.5" customHeight="1" x14ac:dyDescent="0.25">
      <c r="A15" s="31" t="s">
        <v>1087</v>
      </c>
      <c r="B15" s="40">
        <v>45287</v>
      </c>
      <c r="C15" s="35" t="s">
        <v>405</v>
      </c>
      <c r="D15" s="33"/>
      <c r="E15" s="34" t="s">
        <v>1088</v>
      </c>
      <c r="F15" s="32"/>
      <c r="G15" s="30"/>
      <c r="H15" s="35"/>
      <c r="I15" s="35" t="s">
        <v>1089</v>
      </c>
      <c r="J15" s="45">
        <v>18012532.800000001</v>
      </c>
      <c r="K15" s="36">
        <v>0</v>
      </c>
      <c r="L15" s="28">
        <v>0</v>
      </c>
      <c r="M15" s="28">
        <v>0</v>
      </c>
      <c r="N15" s="35"/>
      <c r="O15" s="35"/>
      <c r="P15" s="35"/>
      <c r="Q15" s="35"/>
      <c r="R15" s="38"/>
      <c r="S15" s="30"/>
      <c r="T15" s="30"/>
      <c r="U15" s="39"/>
      <c r="V15" s="28" t="e">
        <v>#DIV/0!</v>
      </c>
      <c r="W15" s="36" t="e">
        <v>#DIV/0!</v>
      </c>
      <c r="X15" s="36">
        <v>0</v>
      </c>
      <c r="Y15" s="36">
        <v>0</v>
      </c>
      <c r="Z15" s="36">
        <v>0</v>
      </c>
      <c r="AA15" s="36">
        <v>0</v>
      </c>
      <c r="AB15" s="36"/>
      <c r="AC15" s="36" t="e">
        <v>#DIV/0!</v>
      </c>
      <c r="AD15" s="36"/>
      <c r="AE15" s="36" t="e">
        <v>#DIV/0!</v>
      </c>
      <c r="AF15" s="36" t="e">
        <v>#DIV/0!</v>
      </c>
      <c r="AG15" s="36" t="e">
        <v>#DIV/0!</v>
      </c>
      <c r="AH15" s="32">
        <v>45383</v>
      </c>
      <c r="AI15" s="32"/>
      <c r="AJ15" s="32"/>
      <c r="AK15" s="32"/>
      <c r="AL15" s="32"/>
      <c r="AM15" s="40"/>
      <c r="AN15" s="35"/>
    </row>
    <row r="16" spans="1:40" ht="58.5" customHeight="1" x14ac:dyDescent="0.25">
      <c r="A16" s="31" t="s">
        <v>1090</v>
      </c>
      <c r="B16" s="40">
        <v>45287</v>
      </c>
      <c r="C16" s="35" t="s">
        <v>405</v>
      </c>
      <c r="D16" s="33"/>
      <c r="E16" s="34" t="s">
        <v>1091</v>
      </c>
      <c r="F16" s="32"/>
      <c r="G16" s="30"/>
      <c r="H16" s="35"/>
      <c r="I16" s="35" t="s">
        <v>1092</v>
      </c>
      <c r="J16" s="45">
        <v>7038016</v>
      </c>
      <c r="K16" s="36">
        <v>0</v>
      </c>
      <c r="L16" s="28">
        <v>0</v>
      </c>
      <c r="M16" s="28">
        <v>0</v>
      </c>
      <c r="N16" s="35"/>
      <c r="O16" s="35"/>
      <c r="P16" s="35"/>
      <c r="Q16" s="35"/>
      <c r="R16" s="38"/>
      <c r="S16" s="30"/>
      <c r="T16" s="30"/>
      <c r="U16" s="39"/>
      <c r="V16" s="28" t="e">
        <v>#DIV/0!</v>
      </c>
      <c r="W16" s="36" t="e">
        <v>#DIV/0!</v>
      </c>
      <c r="X16" s="36">
        <v>0</v>
      </c>
      <c r="Y16" s="36">
        <v>0</v>
      </c>
      <c r="Z16" s="36">
        <v>0</v>
      </c>
      <c r="AA16" s="36">
        <v>0</v>
      </c>
      <c r="AB16" s="36"/>
      <c r="AC16" s="36" t="e">
        <v>#DIV/0!</v>
      </c>
      <c r="AD16" s="36"/>
      <c r="AE16" s="36" t="e">
        <v>#DIV/0!</v>
      </c>
      <c r="AF16" s="36" t="e">
        <v>#DIV/0!</v>
      </c>
      <c r="AG16" s="36" t="e">
        <v>#DIV/0!</v>
      </c>
      <c r="AH16" s="32">
        <v>45337</v>
      </c>
      <c r="AI16" s="32"/>
      <c r="AJ16" s="32"/>
      <c r="AK16" s="32"/>
      <c r="AL16" s="32"/>
      <c r="AM16" s="40"/>
      <c r="AN16" s="35"/>
    </row>
    <row r="17" spans="1:40" ht="58.5" customHeight="1" x14ac:dyDescent="0.25">
      <c r="A17" s="31" t="s">
        <v>1093</v>
      </c>
      <c r="B17" s="40">
        <v>45287</v>
      </c>
      <c r="C17" s="35" t="s">
        <v>405</v>
      </c>
      <c r="D17" s="33"/>
      <c r="E17" s="34" t="s">
        <v>1094</v>
      </c>
      <c r="F17" s="32"/>
      <c r="G17" s="30"/>
      <c r="H17" s="35"/>
      <c r="I17" s="35" t="s">
        <v>1095</v>
      </c>
      <c r="J17" s="45">
        <v>2030112</v>
      </c>
      <c r="K17" s="36">
        <v>0</v>
      </c>
      <c r="L17" s="28">
        <v>0</v>
      </c>
      <c r="M17" s="28">
        <v>0</v>
      </c>
      <c r="N17" s="35"/>
      <c r="O17" s="35"/>
      <c r="P17" s="35"/>
      <c r="Q17" s="35"/>
      <c r="R17" s="38"/>
      <c r="S17" s="30"/>
      <c r="T17" s="30"/>
      <c r="U17" s="39"/>
      <c r="V17" s="28" t="e">
        <v>#DIV/0!</v>
      </c>
      <c r="W17" s="36" t="e">
        <v>#DIV/0!</v>
      </c>
      <c r="X17" s="36">
        <v>0</v>
      </c>
      <c r="Y17" s="36">
        <v>0</v>
      </c>
      <c r="Z17" s="36">
        <v>0</v>
      </c>
      <c r="AA17" s="36">
        <v>0</v>
      </c>
      <c r="AB17" s="36"/>
      <c r="AC17" s="36" t="e">
        <v>#DIV/0!</v>
      </c>
      <c r="AD17" s="36"/>
      <c r="AE17" s="36" t="e">
        <v>#DIV/0!</v>
      </c>
      <c r="AF17" s="36" t="e">
        <v>#DIV/0!</v>
      </c>
      <c r="AG17" s="36" t="e">
        <v>#DIV/0!</v>
      </c>
      <c r="AH17" s="32">
        <v>45383</v>
      </c>
      <c r="AI17" s="32"/>
      <c r="AJ17" s="32"/>
      <c r="AK17" s="32"/>
      <c r="AL17" s="32"/>
      <c r="AM17" s="40"/>
      <c r="AN17" s="35"/>
    </row>
    <row r="18" spans="1:40" ht="58.5" customHeight="1" x14ac:dyDescent="0.25">
      <c r="A18" s="31" t="s">
        <v>1099</v>
      </c>
      <c r="B18" s="40">
        <v>45287</v>
      </c>
      <c r="C18" s="35" t="s">
        <v>405</v>
      </c>
      <c r="D18" s="33"/>
      <c r="E18" s="34" t="s">
        <v>1100</v>
      </c>
      <c r="F18" s="32"/>
      <c r="G18" s="30"/>
      <c r="H18" s="35"/>
      <c r="I18" s="35" t="s">
        <v>1101</v>
      </c>
      <c r="J18" s="45">
        <v>253458935.40000001</v>
      </c>
      <c r="K18" s="36">
        <v>0</v>
      </c>
      <c r="L18" s="28">
        <v>0</v>
      </c>
      <c r="M18" s="28">
        <v>0</v>
      </c>
      <c r="N18" s="35"/>
      <c r="O18" s="35"/>
      <c r="P18" s="35"/>
      <c r="Q18" s="35"/>
      <c r="R18" s="38"/>
      <c r="S18" s="30"/>
      <c r="T18" s="30"/>
      <c r="U18" s="39"/>
      <c r="V18" s="28" t="e">
        <v>#DIV/0!</v>
      </c>
      <c r="W18" s="36" t="e">
        <v>#DIV/0!</v>
      </c>
      <c r="X18" s="36">
        <v>0</v>
      </c>
      <c r="Y18" s="36">
        <v>0</v>
      </c>
      <c r="Z18" s="36">
        <v>0</v>
      </c>
      <c r="AA18" s="36">
        <v>0</v>
      </c>
      <c r="AB18" s="36"/>
      <c r="AC18" s="36" t="e">
        <v>#DIV/0!</v>
      </c>
      <c r="AD18" s="36"/>
      <c r="AE18" s="36" t="e">
        <v>#DIV/0!</v>
      </c>
      <c r="AF18" s="36" t="e">
        <v>#DIV/0!</v>
      </c>
      <c r="AG18" s="36" t="e">
        <v>#DIV/0!</v>
      </c>
      <c r="AH18" s="32">
        <v>45352</v>
      </c>
      <c r="AI18" s="32"/>
      <c r="AJ18" s="32"/>
      <c r="AK18" s="32"/>
      <c r="AL18" s="32"/>
      <c r="AM18" s="40"/>
      <c r="AN18" s="35"/>
    </row>
    <row r="19" spans="1:40" ht="58.5" customHeight="1" x14ac:dyDescent="0.25">
      <c r="A19" s="31" t="s">
        <v>1107</v>
      </c>
      <c r="B19" s="40">
        <v>45287</v>
      </c>
      <c r="C19" s="35" t="s">
        <v>405</v>
      </c>
      <c r="D19" s="33"/>
      <c r="E19" s="34" t="s">
        <v>1108</v>
      </c>
      <c r="F19" s="32"/>
      <c r="G19" s="30"/>
      <c r="H19" s="35"/>
      <c r="I19" s="35" t="s">
        <v>1109</v>
      </c>
      <c r="J19" s="45">
        <v>2669581.2000000002</v>
      </c>
      <c r="K19" s="36">
        <v>0</v>
      </c>
      <c r="L19" s="28">
        <v>0</v>
      </c>
      <c r="M19" s="28">
        <v>0</v>
      </c>
      <c r="N19" s="35"/>
      <c r="O19" s="35"/>
      <c r="P19" s="35"/>
      <c r="Q19" s="35"/>
      <c r="R19" s="38"/>
      <c r="S19" s="30"/>
      <c r="T19" s="30"/>
      <c r="U19" s="39"/>
      <c r="V19" s="28" t="e">
        <v>#DIV/0!</v>
      </c>
      <c r="W19" s="36" t="e">
        <v>#DIV/0!</v>
      </c>
      <c r="X19" s="36">
        <v>0</v>
      </c>
      <c r="Y19" s="36">
        <v>0</v>
      </c>
      <c r="Z19" s="36">
        <v>0</v>
      </c>
      <c r="AA19" s="36">
        <v>0</v>
      </c>
      <c r="AB19" s="36"/>
      <c r="AC19" s="36" t="e">
        <v>#DIV/0!</v>
      </c>
      <c r="AD19" s="36"/>
      <c r="AE19" s="36" t="e">
        <v>#DIV/0!</v>
      </c>
      <c r="AF19" s="36" t="e">
        <v>#DIV/0!</v>
      </c>
      <c r="AG19" s="36" t="e">
        <v>#DIV/0!</v>
      </c>
      <c r="AH19" s="32">
        <v>45382</v>
      </c>
      <c r="AI19" s="32"/>
      <c r="AJ19" s="32"/>
      <c r="AK19" s="32"/>
      <c r="AL19" s="32"/>
      <c r="AM19" s="40"/>
      <c r="AN19" s="35"/>
    </row>
    <row r="20" spans="1:40" ht="58.5" customHeight="1" x14ac:dyDescent="0.25">
      <c r="A20" s="31" t="s">
        <v>1110</v>
      </c>
      <c r="B20" s="40">
        <v>45287</v>
      </c>
      <c r="C20" s="35" t="s">
        <v>405</v>
      </c>
      <c r="D20" s="33"/>
      <c r="E20" s="34" t="s">
        <v>1111</v>
      </c>
      <c r="F20" s="32"/>
      <c r="G20" s="30"/>
      <c r="H20" s="35"/>
      <c r="I20" s="35" t="s">
        <v>1112</v>
      </c>
      <c r="J20" s="45">
        <v>8321227.2000000002</v>
      </c>
      <c r="K20" s="36">
        <v>0</v>
      </c>
      <c r="L20" s="28">
        <v>0</v>
      </c>
      <c r="M20" s="28">
        <v>0</v>
      </c>
      <c r="N20" s="35"/>
      <c r="O20" s="35"/>
      <c r="P20" s="35"/>
      <c r="Q20" s="35"/>
      <c r="R20" s="38"/>
      <c r="S20" s="30"/>
      <c r="T20" s="30"/>
      <c r="U20" s="39"/>
      <c r="V20" s="28" t="e">
        <v>#DIV/0!</v>
      </c>
      <c r="W20" s="36" t="e">
        <v>#DIV/0!</v>
      </c>
      <c r="X20" s="36">
        <v>0</v>
      </c>
      <c r="Y20" s="36">
        <v>0</v>
      </c>
      <c r="Z20" s="36">
        <v>0</v>
      </c>
      <c r="AA20" s="36">
        <v>0</v>
      </c>
      <c r="AB20" s="36"/>
      <c r="AC20" s="36" t="e">
        <v>#DIV/0!</v>
      </c>
      <c r="AD20" s="36"/>
      <c r="AE20" s="36" t="e">
        <v>#DIV/0!</v>
      </c>
      <c r="AF20" s="36" t="e">
        <v>#DIV/0!</v>
      </c>
      <c r="AG20" s="36" t="e">
        <v>#DIV/0!</v>
      </c>
      <c r="AH20" s="32">
        <v>45382</v>
      </c>
      <c r="AI20" s="32"/>
      <c r="AJ20" s="32"/>
      <c r="AK20" s="32"/>
      <c r="AL20" s="32"/>
      <c r="AM20" s="40"/>
      <c r="AN20" s="35"/>
    </row>
    <row r="21" spans="1:40" ht="58.5" customHeight="1" x14ac:dyDescent="0.25">
      <c r="A21" s="31" t="s">
        <v>1142</v>
      </c>
      <c r="B21" s="40">
        <v>45288</v>
      </c>
      <c r="C21" s="35" t="s">
        <v>405</v>
      </c>
      <c r="D21" s="33"/>
      <c r="E21" s="34" t="s">
        <v>1143</v>
      </c>
      <c r="F21" s="32"/>
      <c r="G21" s="30"/>
      <c r="H21" s="35"/>
      <c r="I21" s="35" t="s">
        <v>1144</v>
      </c>
      <c r="J21" s="45">
        <v>1031720792.4</v>
      </c>
      <c r="K21" s="36">
        <v>0</v>
      </c>
      <c r="L21" s="28">
        <v>0</v>
      </c>
      <c r="M21" s="28">
        <v>0</v>
      </c>
      <c r="N21" s="35"/>
      <c r="O21" s="35"/>
      <c r="P21" s="35"/>
      <c r="Q21" s="35"/>
      <c r="R21" s="38"/>
      <c r="S21" s="30"/>
      <c r="T21" s="30"/>
      <c r="U21" s="39"/>
      <c r="V21" s="28" t="e">
        <v>#DIV/0!</v>
      </c>
      <c r="W21" s="36" t="e">
        <v>#DIV/0!</v>
      </c>
      <c r="X21" s="36">
        <v>0</v>
      </c>
      <c r="Y21" s="36">
        <v>0</v>
      </c>
      <c r="Z21" s="36">
        <v>0</v>
      </c>
      <c r="AA21" s="36">
        <v>0</v>
      </c>
      <c r="AB21" s="36"/>
      <c r="AC21" s="36" t="e">
        <v>#DIV/0!</v>
      </c>
      <c r="AD21" s="36"/>
      <c r="AE21" s="36" t="e">
        <v>#DIV/0!</v>
      </c>
      <c r="AF21" s="36" t="e">
        <v>#DIV/0!</v>
      </c>
      <c r="AG21" s="36" t="e">
        <v>#DIV/0!</v>
      </c>
      <c r="AH21" s="32">
        <v>45397</v>
      </c>
      <c r="AI21" s="32"/>
      <c r="AJ21" s="32"/>
      <c r="AK21" s="32"/>
      <c r="AL21" s="32"/>
      <c r="AM21" s="40"/>
      <c r="AN21" s="35"/>
    </row>
    <row r="22" spans="1:40" ht="58.5" customHeight="1" x14ac:dyDescent="0.25">
      <c r="A22" s="31" t="s">
        <v>1145</v>
      </c>
      <c r="B22" s="40">
        <v>45288</v>
      </c>
      <c r="C22" s="35" t="s">
        <v>405</v>
      </c>
      <c r="D22" s="33"/>
      <c r="E22" s="34" t="s">
        <v>1146</v>
      </c>
      <c r="F22" s="32"/>
      <c r="G22" s="30"/>
      <c r="H22" s="35"/>
      <c r="I22" s="35" t="s">
        <v>1147</v>
      </c>
      <c r="J22" s="45">
        <v>790983700.20000005</v>
      </c>
      <c r="K22" s="36">
        <v>0</v>
      </c>
      <c r="L22" s="28">
        <v>0</v>
      </c>
      <c r="M22" s="28">
        <v>0</v>
      </c>
      <c r="N22" s="35"/>
      <c r="O22" s="35"/>
      <c r="P22" s="35"/>
      <c r="Q22" s="35"/>
      <c r="R22" s="38"/>
      <c r="S22" s="30"/>
      <c r="T22" s="30"/>
      <c r="U22" s="39"/>
      <c r="V22" s="28" t="e">
        <v>#DIV/0!</v>
      </c>
      <c r="W22" s="36" t="e">
        <v>#DIV/0!</v>
      </c>
      <c r="X22" s="36">
        <v>0</v>
      </c>
      <c r="Y22" s="36">
        <v>0</v>
      </c>
      <c r="Z22" s="36">
        <v>0</v>
      </c>
      <c r="AA22" s="36">
        <v>0</v>
      </c>
      <c r="AB22" s="36"/>
      <c r="AC22" s="36" t="e">
        <v>#DIV/0!</v>
      </c>
      <c r="AD22" s="36"/>
      <c r="AE22" s="36" t="e">
        <v>#DIV/0!</v>
      </c>
      <c r="AF22" s="36" t="e">
        <v>#DIV/0!</v>
      </c>
      <c r="AG22" s="36" t="e">
        <v>#DIV/0!</v>
      </c>
      <c r="AH22" s="32">
        <v>45514</v>
      </c>
      <c r="AI22" s="32"/>
      <c r="AJ22" s="32"/>
      <c r="AK22" s="32"/>
      <c r="AL22" s="32"/>
      <c r="AM22" s="40"/>
      <c r="AN22" s="35"/>
    </row>
    <row r="23" spans="1:40" ht="58.5" customHeight="1" x14ac:dyDescent="0.25">
      <c r="A23" s="31" t="s">
        <v>1148</v>
      </c>
      <c r="B23" s="40">
        <v>45288</v>
      </c>
      <c r="C23" s="35" t="s">
        <v>405</v>
      </c>
      <c r="D23" s="33"/>
      <c r="E23" s="34" t="s">
        <v>1149</v>
      </c>
      <c r="F23" s="32"/>
      <c r="G23" s="30"/>
      <c r="H23" s="35"/>
      <c r="I23" s="35" t="s">
        <v>1150</v>
      </c>
      <c r="J23" s="45">
        <v>71990384.400000006</v>
      </c>
      <c r="K23" s="36">
        <v>0</v>
      </c>
      <c r="L23" s="28">
        <v>0</v>
      </c>
      <c r="M23" s="28">
        <v>0</v>
      </c>
      <c r="N23" s="35"/>
      <c r="O23" s="35"/>
      <c r="P23" s="35"/>
      <c r="Q23" s="35"/>
      <c r="R23" s="38"/>
      <c r="S23" s="30"/>
      <c r="T23" s="30"/>
      <c r="U23" s="39"/>
      <c r="V23" s="28" t="e">
        <v>#DIV/0!</v>
      </c>
      <c r="W23" s="36" t="e">
        <v>#DIV/0!</v>
      </c>
      <c r="X23" s="36">
        <v>0</v>
      </c>
      <c r="Y23" s="36">
        <v>0</v>
      </c>
      <c r="Z23" s="36">
        <v>0</v>
      </c>
      <c r="AA23" s="36">
        <v>0</v>
      </c>
      <c r="AB23" s="36"/>
      <c r="AC23" s="36" t="e">
        <v>#DIV/0!</v>
      </c>
      <c r="AD23" s="36"/>
      <c r="AE23" s="36" t="e">
        <v>#DIV/0!</v>
      </c>
      <c r="AF23" s="36" t="e">
        <v>#DIV/0!</v>
      </c>
      <c r="AG23" s="36" t="e">
        <v>#DIV/0!</v>
      </c>
      <c r="AH23" s="32">
        <v>45383</v>
      </c>
      <c r="AI23" s="32"/>
      <c r="AJ23" s="32"/>
      <c r="AK23" s="32"/>
      <c r="AL23" s="32"/>
      <c r="AM23" s="40"/>
      <c r="AN23" s="35"/>
    </row>
    <row r="24" spans="1:40" ht="15.75" customHeight="1" x14ac:dyDescent="0.25">
      <c r="A24" s="31"/>
      <c r="B24" s="32"/>
      <c r="C24" s="30"/>
      <c r="D24" s="33"/>
      <c r="E24" s="35"/>
      <c r="F24" s="32"/>
      <c r="G24" s="30"/>
      <c r="H24" s="35"/>
      <c r="I24" s="35"/>
      <c r="J24" s="36"/>
      <c r="K24" s="36">
        <v>0</v>
      </c>
      <c r="L24" s="28">
        <f t="shared" ref="L3:M46" si="0">K24</f>
        <v>0</v>
      </c>
      <c r="M24" s="28">
        <f t="shared" si="0"/>
        <v>0</v>
      </c>
      <c r="N24" s="35"/>
      <c r="O24" s="35"/>
      <c r="P24" s="35"/>
      <c r="Q24" s="35"/>
      <c r="R24" s="38"/>
      <c r="S24" s="30"/>
      <c r="T24" s="30"/>
      <c r="U24" s="39"/>
      <c r="V24" s="28" t="e">
        <f>M24/X24</f>
        <v>#DIV/0!</v>
      </c>
      <c r="W24" s="36" t="e">
        <f t="shared" ref="W3:W48" si="1">V24*U24</f>
        <v>#DIV/0!</v>
      </c>
      <c r="X24" s="36">
        <f t="shared" ref="X3:X48" si="2">Y24+Z24+AA24</f>
        <v>0</v>
      </c>
      <c r="Y24" s="36">
        <v>0</v>
      </c>
      <c r="Z24" s="36">
        <v>0</v>
      </c>
      <c r="AA24" s="36">
        <v>0</v>
      </c>
      <c r="AB24" s="36"/>
      <c r="AC24" s="36" t="e">
        <f t="shared" ref="AC3:AC48" si="3">V24*AB24</f>
        <v>#DIV/0!</v>
      </c>
      <c r="AD24" s="36"/>
      <c r="AE24" s="36" t="e">
        <f t="shared" ref="AE3:AE48" si="4">V24*AD24</f>
        <v>#DIV/0!</v>
      </c>
      <c r="AF24" s="36" t="e">
        <f>X24/U24</f>
        <v>#DIV/0!</v>
      </c>
      <c r="AG24" s="36" t="e">
        <f t="shared" ref="AG3:AG48" si="5">_xlfn.CEILING.MATH(AF24)</f>
        <v>#DIV/0!</v>
      </c>
      <c r="AH24" s="32"/>
      <c r="AI24" s="32"/>
      <c r="AJ24" s="32"/>
      <c r="AK24" s="32"/>
      <c r="AL24" s="32"/>
      <c r="AM24" s="40"/>
      <c r="AN24" s="35"/>
    </row>
    <row r="25" spans="1:40" ht="15.75" customHeight="1" x14ac:dyDescent="0.25">
      <c r="A25" s="31"/>
      <c r="B25" s="32"/>
      <c r="C25" s="30"/>
      <c r="D25" s="33"/>
      <c r="E25" s="35"/>
      <c r="F25" s="32"/>
      <c r="G25" s="30"/>
      <c r="H25" s="35"/>
      <c r="I25" s="35"/>
      <c r="J25" s="36"/>
      <c r="K25" s="36">
        <v>0</v>
      </c>
      <c r="L25" s="28">
        <f t="shared" si="0"/>
        <v>0</v>
      </c>
      <c r="M25" s="28">
        <f t="shared" si="0"/>
        <v>0</v>
      </c>
      <c r="N25" s="35"/>
      <c r="O25" s="35"/>
      <c r="P25" s="35"/>
      <c r="Q25" s="35"/>
      <c r="R25" s="38"/>
      <c r="S25" s="30"/>
      <c r="T25" s="30"/>
      <c r="U25" s="39"/>
      <c r="V25" s="28" t="e">
        <f>M25/X25</f>
        <v>#DIV/0!</v>
      </c>
      <c r="W25" s="36" t="e">
        <f t="shared" si="1"/>
        <v>#DIV/0!</v>
      </c>
      <c r="X25" s="36">
        <f t="shared" si="2"/>
        <v>0</v>
      </c>
      <c r="Y25" s="36">
        <v>0</v>
      </c>
      <c r="Z25" s="36">
        <v>0</v>
      </c>
      <c r="AA25" s="36">
        <v>0</v>
      </c>
      <c r="AB25" s="36"/>
      <c r="AC25" s="36" t="e">
        <f t="shared" si="3"/>
        <v>#DIV/0!</v>
      </c>
      <c r="AD25" s="36"/>
      <c r="AE25" s="36" t="e">
        <f t="shared" si="4"/>
        <v>#DIV/0!</v>
      </c>
      <c r="AF25" s="36" t="e">
        <f>X25/U25</f>
        <v>#DIV/0!</v>
      </c>
      <c r="AG25" s="36" t="e">
        <f t="shared" si="5"/>
        <v>#DIV/0!</v>
      </c>
      <c r="AH25" s="32"/>
      <c r="AI25" s="32"/>
      <c r="AJ25" s="32"/>
      <c r="AK25" s="32"/>
      <c r="AL25" s="32"/>
      <c r="AM25" s="40"/>
      <c r="AN25" s="35"/>
    </row>
    <row r="26" spans="1:40" ht="15.75" customHeight="1" x14ac:dyDescent="0.25">
      <c r="A26" s="31"/>
      <c r="B26" s="32"/>
      <c r="C26" s="30"/>
      <c r="D26" s="33"/>
      <c r="E26" s="35"/>
      <c r="F26" s="32"/>
      <c r="G26" s="30"/>
      <c r="H26" s="35"/>
      <c r="I26" s="35"/>
      <c r="J26" s="36"/>
      <c r="K26" s="36">
        <v>0</v>
      </c>
      <c r="L26" s="28">
        <f t="shared" si="0"/>
        <v>0</v>
      </c>
      <c r="M26" s="28">
        <f t="shared" si="0"/>
        <v>0</v>
      </c>
      <c r="N26" s="35"/>
      <c r="O26" s="35"/>
      <c r="P26" s="35"/>
      <c r="Q26" s="35"/>
      <c r="R26" s="38"/>
      <c r="S26" s="30"/>
      <c r="T26" s="30"/>
      <c r="U26" s="39"/>
      <c r="V26" s="28" t="e">
        <f>M26/X26</f>
        <v>#DIV/0!</v>
      </c>
      <c r="W26" s="36" t="e">
        <f t="shared" si="1"/>
        <v>#DIV/0!</v>
      </c>
      <c r="X26" s="36">
        <f t="shared" si="2"/>
        <v>0</v>
      </c>
      <c r="Y26" s="36">
        <v>0</v>
      </c>
      <c r="Z26" s="36">
        <v>0</v>
      </c>
      <c r="AA26" s="36">
        <v>0</v>
      </c>
      <c r="AB26" s="36"/>
      <c r="AC26" s="36" t="e">
        <f t="shared" si="3"/>
        <v>#DIV/0!</v>
      </c>
      <c r="AD26" s="36"/>
      <c r="AE26" s="36" t="e">
        <f t="shared" si="4"/>
        <v>#DIV/0!</v>
      </c>
      <c r="AF26" s="36" t="e">
        <f>X26/U26</f>
        <v>#DIV/0!</v>
      </c>
      <c r="AG26" s="36" t="e">
        <f t="shared" si="5"/>
        <v>#DIV/0!</v>
      </c>
      <c r="AH26" s="32"/>
      <c r="AI26" s="32"/>
      <c r="AJ26" s="32"/>
      <c r="AK26" s="32"/>
      <c r="AL26" s="32"/>
      <c r="AM26" s="40"/>
      <c r="AN26" s="35"/>
    </row>
    <row r="27" spans="1:40" ht="15.75" customHeight="1" x14ac:dyDescent="0.25">
      <c r="A27" s="31"/>
      <c r="B27" s="32"/>
      <c r="C27" s="30"/>
      <c r="D27" s="33"/>
      <c r="E27" s="35"/>
      <c r="F27" s="32"/>
      <c r="G27" s="30"/>
      <c r="H27" s="35"/>
      <c r="I27" s="35"/>
      <c r="J27" s="36"/>
      <c r="K27" s="36">
        <v>0</v>
      </c>
      <c r="L27" s="28">
        <f t="shared" si="0"/>
        <v>0</v>
      </c>
      <c r="M27" s="28">
        <f t="shared" si="0"/>
        <v>0</v>
      </c>
      <c r="N27" s="35"/>
      <c r="O27" s="35"/>
      <c r="P27" s="35"/>
      <c r="Q27" s="35"/>
      <c r="R27" s="38"/>
      <c r="S27" s="30"/>
      <c r="T27" s="30"/>
      <c r="U27" s="39"/>
      <c r="V27" s="28" t="e">
        <f>M27/X27</f>
        <v>#DIV/0!</v>
      </c>
      <c r="W27" s="36" t="e">
        <f t="shared" si="1"/>
        <v>#DIV/0!</v>
      </c>
      <c r="X27" s="36">
        <f t="shared" si="2"/>
        <v>0</v>
      </c>
      <c r="Y27" s="36">
        <v>0</v>
      </c>
      <c r="Z27" s="36">
        <v>0</v>
      </c>
      <c r="AA27" s="36">
        <v>0</v>
      </c>
      <c r="AB27" s="36"/>
      <c r="AC27" s="36" t="e">
        <f t="shared" si="3"/>
        <v>#DIV/0!</v>
      </c>
      <c r="AD27" s="36"/>
      <c r="AE27" s="36" t="e">
        <f t="shared" si="4"/>
        <v>#DIV/0!</v>
      </c>
      <c r="AF27" s="36" t="e">
        <f>X27/U27</f>
        <v>#DIV/0!</v>
      </c>
      <c r="AG27" s="36" t="e">
        <f t="shared" si="5"/>
        <v>#DIV/0!</v>
      </c>
      <c r="AH27" s="32"/>
      <c r="AI27" s="32"/>
      <c r="AJ27" s="32"/>
      <c r="AK27" s="32"/>
      <c r="AL27" s="32"/>
      <c r="AM27" s="40"/>
      <c r="AN27" s="35"/>
    </row>
    <row r="28" spans="1:40" ht="15.75" customHeight="1" x14ac:dyDescent="0.25">
      <c r="A28" s="31"/>
      <c r="B28" s="32"/>
      <c r="C28" s="30"/>
      <c r="D28" s="33"/>
      <c r="E28" s="35"/>
      <c r="F28" s="32"/>
      <c r="G28" s="30"/>
      <c r="H28" s="35"/>
      <c r="I28" s="35"/>
      <c r="J28" s="36"/>
      <c r="K28" s="36">
        <v>0</v>
      </c>
      <c r="L28" s="28">
        <f t="shared" si="0"/>
        <v>0</v>
      </c>
      <c r="M28" s="28">
        <f t="shared" si="0"/>
        <v>0</v>
      </c>
      <c r="N28" s="35"/>
      <c r="O28" s="35"/>
      <c r="P28" s="35"/>
      <c r="Q28" s="35"/>
      <c r="R28" s="38"/>
      <c r="S28" s="30"/>
      <c r="T28" s="30"/>
      <c r="U28" s="39"/>
      <c r="V28" s="28" t="e">
        <f>M28/X28</f>
        <v>#DIV/0!</v>
      </c>
      <c r="W28" s="36" t="e">
        <f t="shared" si="1"/>
        <v>#DIV/0!</v>
      </c>
      <c r="X28" s="36">
        <f t="shared" si="2"/>
        <v>0</v>
      </c>
      <c r="Y28" s="36">
        <v>0</v>
      </c>
      <c r="Z28" s="36">
        <v>0</v>
      </c>
      <c r="AA28" s="36">
        <v>0</v>
      </c>
      <c r="AB28" s="36"/>
      <c r="AC28" s="36" t="e">
        <f t="shared" si="3"/>
        <v>#DIV/0!</v>
      </c>
      <c r="AD28" s="36"/>
      <c r="AE28" s="36" t="e">
        <f t="shared" si="4"/>
        <v>#DIV/0!</v>
      </c>
      <c r="AF28" s="36" t="e">
        <f>X28/U28</f>
        <v>#DIV/0!</v>
      </c>
      <c r="AG28" s="36" t="e">
        <f t="shared" si="5"/>
        <v>#DIV/0!</v>
      </c>
      <c r="AH28" s="32"/>
      <c r="AI28" s="32"/>
      <c r="AJ28" s="32"/>
      <c r="AK28" s="32"/>
      <c r="AL28" s="32"/>
      <c r="AM28" s="40"/>
      <c r="AN28" s="35"/>
    </row>
    <row r="29" spans="1:40" ht="15.75" customHeight="1" x14ac:dyDescent="0.25">
      <c r="A29" s="31"/>
      <c r="B29" s="32"/>
      <c r="C29" s="30"/>
      <c r="D29" s="33"/>
      <c r="E29" s="35"/>
      <c r="F29" s="32"/>
      <c r="G29" s="30"/>
      <c r="H29" s="35"/>
      <c r="I29" s="35"/>
      <c r="J29" s="36"/>
      <c r="K29" s="36">
        <v>0</v>
      </c>
      <c r="L29" s="28">
        <f t="shared" si="0"/>
        <v>0</v>
      </c>
      <c r="M29" s="28">
        <f t="shared" si="0"/>
        <v>0</v>
      </c>
      <c r="N29" s="35"/>
      <c r="O29" s="35"/>
      <c r="P29" s="35"/>
      <c r="Q29" s="35"/>
      <c r="R29" s="38"/>
      <c r="S29" s="30"/>
      <c r="T29" s="30"/>
      <c r="U29" s="39"/>
      <c r="V29" s="28" t="e">
        <f>M29/X29</f>
        <v>#DIV/0!</v>
      </c>
      <c r="W29" s="36" t="e">
        <f t="shared" si="1"/>
        <v>#DIV/0!</v>
      </c>
      <c r="X29" s="36">
        <f t="shared" si="2"/>
        <v>0</v>
      </c>
      <c r="Y29" s="36">
        <v>0</v>
      </c>
      <c r="Z29" s="36">
        <v>0</v>
      </c>
      <c r="AA29" s="36">
        <v>0</v>
      </c>
      <c r="AB29" s="36"/>
      <c r="AC29" s="36" t="e">
        <f t="shared" si="3"/>
        <v>#DIV/0!</v>
      </c>
      <c r="AD29" s="36"/>
      <c r="AE29" s="36" t="e">
        <f t="shared" si="4"/>
        <v>#DIV/0!</v>
      </c>
      <c r="AF29" s="36" t="e">
        <f>X29/U29</f>
        <v>#DIV/0!</v>
      </c>
      <c r="AG29" s="36" t="e">
        <f t="shared" si="5"/>
        <v>#DIV/0!</v>
      </c>
      <c r="AH29" s="32"/>
      <c r="AI29" s="32"/>
      <c r="AJ29" s="32"/>
      <c r="AK29" s="32"/>
      <c r="AL29" s="32"/>
      <c r="AM29" s="40"/>
      <c r="AN29" s="35"/>
    </row>
    <row r="30" spans="1:40" ht="15.75" customHeight="1" x14ac:dyDescent="0.25">
      <c r="A30" s="31"/>
      <c r="B30" s="32"/>
      <c r="C30" s="30"/>
      <c r="D30" s="33"/>
      <c r="E30" s="35"/>
      <c r="F30" s="32"/>
      <c r="G30" s="30"/>
      <c r="H30" s="35"/>
      <c r="I30" s="35"/>
      <c r="J30" s="36"/>
      <c r="K30" s="36">
        <v>0</v>
      </c>
      <c r="L30" s="28">
        <f t="shared" si="0"/>
        <v>0</v>
      </c>
      <c r="M30" s="28">
        <f t="shared" si="0"/>
        <v>0</v>
      </c>
      <c r="N30" s="35"/>
      <c r="O30" s="35"/>
      <c r="P30" s="35"/>
      <c r="Q30" s="35"/>
      <c r="R30" s="38"/>
      <c r="S30" s="30"/>
      <c r="T30" s="30"/>
      <c r="U30" s="39"/>
      <c r="V30" s="28" t="e">
        <f>M30/X30</f>
        <v>#DIV/0!</v>
      </c>
      <c r="W30" s="36" t="e">
        <f t="shared" si="1"/>
        <v>#DIV/0!</v>
      </c>
      <c r="X30" s="36">
        <f t="shared" si="2"/>
        <v>0</v>
      </c>
      <c r="Y30" s="36">
        <v>0</v>
      </c>
      <c r="Z30" s="36">
        <v>0</v>
      </c>
      <c r="AA30" s="36">
        <v>0</v>
      </c>
      <c r="AB30" s="36"/>
      <c r="AC30" s="36" t="e">
        <f t="shared" si="3"/>
        <v>#DIV/0!</v>
      </c>
      <c r="AD30" s="36"/>
      <c r="AE30" s="36" t="e">
        <f t="shared" si="4"/>
        <v>#DIV/0!</v>
      </c>
      <c r="AF30" s="36" t="e">
        <f>X30/U30</f>
        <v>#DIV/0!</v>
      </c>
      <c r="AG30" s="36" t="e">
        <f t="shared" si="5"/>
        <v>#DIV/0!</v>
      </c>
      <c r="AH30" s="32"/>
      <c r="AI30" s="32"/>
      <c r="AJ30" s="32"/>
      <c r="AK30" s="32"/>
      <c r="AL30" s="32"/>
      <c r="AM30" s="40"/>
      <c r="AN30" s="35"/>
    </row>
    <row r="31" spans="1:40" ht="15.75" customHeight="1" x14ac:dyDescent="0.25">
      <c r="A31" s="31"/>
      <c r="B31" s="32"/>
      <c r="C31" s="30"/>
      <c r="D31" s="33"/>
      <c r="E31" s="35"/>
      <c r="F31" s="32"/>
      <c r="G31" s="30"/>
      <c r="H31" s="35"/>
      <c r="I31" s="35"/>
      <c r="J31" s="36"/>
      <c r="K31" s="36">
        <v>0</v>
      </c>
      <c r="L31" s="28">
        <f t="shared" si="0"/>
        <v>0</v>
      </c>
      <c r="M31" s="28">
        <f t="shared" si="0"/>
        <v>0</v>
      </c>
      <c r="N31" s="35"/>
      <c r="O31" s="35"/>
      <c r="P31" s="35"/>
      <c r="Q31" s="35"/>
      <c r="R31" s="38"/>
      <c r="S31" s="30"/>
      <c r="T31" s="30"/>
      <c r="U31" s="39"/>
      <c r="V31" s="28" t="e">
        <f>M31/X31</f>
        <v>#DIV/0!</v>
      </c>
      <c r="W31" s="36" t="e">
        <f t="shared" si="1"/>
        <v>#DIV/0!</v>
      </c>
      <c r="X31" s="36">
        <f t="shared" si="2"/>
        <v>0</v>
      </c>
      <c r="Y31" s="36">
        <v>0</v>
      </c>
      <c r="Z31" s="36">
        <v>0</v>
      </c>
      <c r="AA31" s="36">
        <v>0</v>
      </c>
      <c r="AB31" s="36"/>
      <c r="AC31" s="36" t="e">
        <f t="shared" si="3"/>
        <v>#DIV/0!</v>
      </c>
      <c r="AD31" s="36"/>
      <c r="AE31" s="36" t="e">
        <f t="shared" si="4"/>
        <v>#DIV/0!</v>
      </c>
      <c r="AF31" s="36" t="e">
        <f>X31/U31</f>
        <v>#DIV/0!</v>
      </c>
      <c r="AG31" s="36" t="e">
        <f t="shared" si="5"/>
        <v>#DIV/0!</v>
      </c>
      <c r="AH31" s="32"/>
      <c r="AI31" s="32"/>
      <c r="AJ31" s="32"/>
      <c r="AK31" s="32"/>
      <c r="AL31" s="32"/>
      <c r="AM31" s="40"/>
      <c r="AN31" s="35"/>
    </row>
    <row r="32" spans="1:40" ht="15.75" customHeight="1" x14ac:dyDescent="0.25">
      <c r="A32" s="31"/>
      <c r="B32" s="32"/>
      <c r="C32" s="30"/>
      <c r="D32" s="33"/>
      <c r="E32" s="35"/>
      <c r="F32" s="32"/>
      <c r="G32" s="30"/>
      <c r="H32" s="35"/>
      <c r="I32" s="35"/>
      <c r="J32" s="36"/>
      <c r="K32" s="36">
        <v>0</v>
      </c>
      <c r="L32" s="28">
        <f t="shared" si="0"/>
        <v>0</v>
      </c>
      <c r="M32" s="28">
        <f t="shared" si="0"/>
        <v>0</v>
      </c>
      <c r="N32" s="35"/>
      <c r="O32" s="35"/>
      <c r="P32" s="35"/>
      <c r="Q32" s="35"/>
      <c r="R32" s="38"/>
      <c r="S32" s="30"/>
      <c r="T32" s="30"/>
      <c r="U32" s="39"/>
      <c r="V32" s="28" t="e">
        <f>M32/X32</f>
        <v>#DIV/0!</v>
      </c>
      <c r="W32" s="36" t="e">
        <f t="shared" si="1"/>
        <v>#DIV/0!</v>
      </c>
      <c r="X32" s="36">
        <f t="shared" si="2"/>
        <v>0</v>
      </c>
      <c r="Y32" s="36">
        <v>0</v>
      </c>
      <c r="Z32" s="36">
        <v>0</v>
      </c>
      <c r="AA32" s="36">
        <v>0</v>
      </c>
      <c r="AB32" s="36"/>
      <c r="AC32" s="36" t="e">
        <f t="shared" si="3"/>
        <v>#DIV/0!</v>
      </c>
      <c r="AD32" s="36"/>
      <c r="AE32" s="36" t="e">
        <f t="shared" si="4"/>
        <v>#DIV/0!</v>
      </c>
      <c r="AF32" s="36" t="e">
        <f>X32/U32</f>
        <v>#DIV/0!</v>
      </c>
      <c r="AG32" s="36" t="e">
        <f t="shared" si="5"/>
        <v>#DIV/0!</v>
      </c>
      <c r="AH32" s="32"/>
      <c r="AI32" s="32"/>
      <c r="AJ32" s="32"/>
      <c r="AK32" s="32"/>
      <c r="AL32" s="32"/>
      <c r="AM32" s="40"/>
      <c r="AN32" s="35"/>
    </row>
    <row r="33" spans="1:40" ht="15.75" customHeight="1" x14ac:dyDescent="0.25">
      <c r="A33" s="31"/>
      <c r="B33" s="32"/>
      <c r="C33" s="30"/>
      <c r="D33" s="33"/>
      <c r="E33" s="35"/>
      <c r="F33" s="32"/>
      <c r="G33" s="30"/>
      <c r="H33" s="35"/>
      <c r="I33" s="35"/>
      <c r="J33" s="36"/>
      <c r="K33" s="36">
        <v>0</v>
      </c>
      <c r="L33" s="28">
        <f t="shared" si="0"/>
        <v>0</v>
      </c>
      <c r="M33" s="28">
        <f t="shared" si="0"/>
        <v>0</v>
      </c>
      <c r="N33" s="35"/>
      <c r="O33" s="35"/>
      <c r="P33" s="35"/>
      <c r="Q33" s="35"/>
      <c r="R33" s="38"/>
      <c r="S33" s="30"/>
      <c r="T33" s="30"/>
      <c r="U33" s="39"/>
      <c r="V33" s="28" t="e">
        <f>M33/X33</f>
        <v>#DIV/0!</v>
      </c>
      <c r="W33" s="36" t="e">
        <f t="shared" si="1"/>
        <v>#DIV/0!</v>
      </c>
      <c r="X33" s="36">
        <f t="shared" si="2"/>
        <v>0</v>
      </c>
      <c r="Y33" s="36">
        <v>0</v>
      </c>
      <c r="Z33" s="36">
        <v>0</v>
      </c>
      <c r="AA33" s="36">
        <v>0</v>
      </c>
      <c r="AB33" s="36"/>
      <c r="AC33" s="36" t="e">
        <f t="shared" si="3"/>
        <v>#DIV/0!</v>
      </c>
      <c r="AD33" s="36"/>
      <c r="AE33" s="36" t="e">
        <f t="shared" si="4"/>
        <v>#DIV/0!</v>
      </c>
      <c r="AF33" s="36" t="e">
        <f>X33/U33</f>
        <v>#DIV/0!</v>
      </c>
      <c r="AG33" s="36" t="e">
        <f t="shared" si="5"/>
        <v>#DIV/0!</v>
      </c>
      <c r="AH33" s="32"/>
      <c r="AI33" s="32"/>
      <c r="AJ33" s="32"/>
      <c r="AK33" s="32"/>
      <c r="AL33" s="32"/>
      <c r="AM33" s="40"/>
      <c r="AN33" s="35"/>
    </row>
    <row r="34" spans="1:40" ht="15.75" customHeight="1" x14ac:dyDescent="0.25">
      <c r="A34" s="31"/>
      <c r="B34" s="32"/>
      <c r="C34" s="30"/>
      <c r="D34" s="33"/>
      <c r="E34" s="35"/>
      <c r="F34" s="32"/>
      <c r="G34" s="30"/>
      <c r="H34" s="35"/>
      <c r="I34" s="35"/>
      <c r="J34" s="36"/>
      <c r="K34" s="36">
        <v>0</v>
      </c>
      <c r="L34" s="28">
        <f t="shared" si="0"/>
        <v>0</v>
      </c>
      <c r="M34" s="28">
        <f t="shared" si="0"/>
        <v>0</v>
      </c>
      <c r="N34" s="35"/>
      <c r="O34" s="35"/>
      <c r="P34" s="35"/>
      <c r="Q34" s="35"/>
      <c r="R34" s="38"/>
      <c r="S34" s="30"/>
      <c r="T34" s="30"/>
      <c r="U34" s="39"/>
      <c r="V34" s="28" t="e">
        <f>M34/X34</f>
        <v>#DIV/0!</v>
      </c>
      <c r="W34" s="36" t="e">
        <f t="shared" si="1"/>
        <v>#DIV/0!</v>
      </c>
      <c r="X34" s="36">
        <f t="shared" si="2"/>
        <v>0</v>
      </c>
      <c r="Y34" s="36">
        <v>0</v>
      </c>
      <c r="Z34" s="36">
        <v>0</v>
      </c>
      <c r="AA34" s="36">
        <v>0</v>
      </c>
      <c r="AB34" s="36"/>
      <c r="AC34" s="36" t="e">
        <f t="shared" si="3"/>
        <v>#DIV/0!</v>
      </c>
      <c r="AD34" s="36"/>
      <c r="AE34" s="36" t="e">
        <f t="shared" si="4"/>
        <v>#DIV/0!</v>
      </c>
      <c r="AF34" s="36" t="e">
        <f>X34/U34</f>
        <v>#DIV/0!</v>
      </c>
      <c r="AG34" s="36" t="e">
        <f t="shared" si="5"/>
        <v>#DIV/0!</v>
      </c>
      <c r="AH34" s="32"/>
      <c r="AI34" s="32"/>
      <c r="AJ34" s="32"/>
      <c r="AK34" s="32"/>
      <c r="AL34" s="32"/>
      <c r="AM34" s="40"/>
      <c r="AN34" s="35"/>
    </row>
    <row r="35" spans="1:40" ht="15.75" customHeight="1" x14ac:dyDescent="0.25">
      <c r="A35" s="31"/>
      <c r="B35" s="32"/>
      <c r="C35" s="30"/>
      <c r="D35" s="33"/>
      <c r="E35" s="35"/>
      <c r="F35" s="32"/>
      <c r="G35" s="30"/>
      <c r="H35" s="35"/>
      <c r="I35" s="35"/>
      <c r="J35" s="36"/>
      <c r="K35" s="36">
        <v>0</v>
      </c>
      <c r="L35" s="28">
        <f t="shared" si="0"/>
        <v>0</v>
      </c>
      <c r="M35" s="28">
        <f t="shared" si="0"/>
        <v>0</v>
      </c>
      <c r="N35" s="35"/>
      <c r="O35" s="35"/>
      <c r="P35" s="35"/>
      <c r="Q35" s="35"/>
      <c r="R35" s="38"/>
      <c r="S35" s="30"/>
      <c r="T35" s="30"/>
      <c r="U35" s="39"/>
      <c r="V35" s="28" t="e">
        <f>M35/X35</f>
        <v>#DIV/0!</v>
      </c>
      <c r="W35" s="36" t="e">
        <f t="shared" si="1"/>
        <v>#DIV/0!</v>
      </c>
      <c r="X35" s="36">
        <f t="shared" si="2"/>
        <v>0</v>
      </c>
      <c r="Y35" s="36">
        <v>0</v>
      </c>
      <c r="Z35" s="36">
        <v>0</v>
      </c>
      <c r="AA35" s="36">
        <v>0</v>
      </c>
      <c r="AB35" s="36"/>
      <c r="AC35" s="36" t="e">
        <f t="shared" si="3"/>
        <v>#DIV/0!</v>
      </c>
      <c r="AD35" s="36"/>
      <c r="AE35" s="36" t="e">
        <f t="shared" si="4"/>
        <v>#DIV/0!</v>
      </c>
      <c r="AF35" s="36" t="e">
        <f>X35/U35</f>
        <v>#DIV/0!</v>
      </c>
      <c r="AG35" s="36" t="e">
        <f t="shared" si="5"/>
        <v>#DIV/0!</v>
      </c>
      <c r="AH35" s="32"/>
      <c r="AI35" s="32"/>
      <c r="AJ35" s="32"/>
      <c r="AK35" s="32"/>
      <c r="AL35" s="32"/>
      <c r="AM35" s="40"/>
      <c r="AN35" s="35"/>
    </row>
    <row r="36" spans="1:40" ht="15.75" customHeight="1" x14ac:dyDescent="0.25">
      <c r="A36" s="31"/>
      <c r="B36" s="32"/>
      <c r="C36" s="30"/>
      <c r="D36" s="33"/>
      <c r="E36" s="35"/>
      <c r="F36" s="32"/>
      <c r="G36" s="30"/>
      <c r="H36" s="35"/>
      <c r="I36" s="35"/>
      <c r="J36" s="36"/>
      <c r="K36" s="36">
        <v>0</v>
      </c>
      <c r="L36" s="28">
        <f t="shared" si="0"/>
        <v>0</v>
      </c>
      <c r="M36" s="28">
        <f t="shared" si="0"/>
        <v>0</v>
      </c>
      <c r="N36" s="35"/>
      <c r="O36" s="35"/>
      <c r="P36" s="35"/>
      <c r="Q36" s="35"/>
      <c r="R36" s="38"/>
      <c r="S36" s="30"/>
      <c r="T36" s="30"/>
      <c r="U36" s="39"/>
      <c r="V36" s="28" t="e">
        <f>M36/X36</f>
        <v>#DIV/0!</v>
      </c>
      <c r="W36" s="36" t="e">
        <f t="shared" si="1"/>
        <v>#DIV/0!</v>
      </c>
      <c r="X36" s="36">
        <f t="shared" si="2"/>
        <v>0</v>
      </c>
      <c r="Y36" s="36">
        <v>0</v>
      </c>
      <c r="Z36" s="36">
        <v>0</v>
      </c>
      <c r="AA36" s="36">
        <v>0</v>
      </c>
      <c r="AB36" s="36"/>
      <c r="AC36" s="36" t="e">
        <f t="shared" si="3"/>
        <v>#DIV/0!</v>
      </c>
      <c r="AD36" s="36"/>
      <c r="AE36" s="36" t="e">
        <f t="shared" si="4"/>
        <v>#DIV/0!</v>
      </c>
      <c r="AF36" s="36" t="e">
        <f>X36/U36</f>
        <v>#DIV/0!</v>
      </c>
      <c r="AG36" s="36" t="e">
        <f t="shared" si="5"/>
        <v>#DIV/0!</v>
      </c>
      <c r="AH36" s="32"/>
      <c r="AI36" s="32"/>
      <c r="AJ36" s="32"/>
      <c r="AK36" s="32"/>
      <c r="AL36" s="32"/>
      <c r="AM36" s="40"/>
      <c r="AN36" s="35"/>
    </row>
    <row r="37" spans="1:40" ht="15.75" customHeight="1" x14ac:dyDescent="0.25">
      <c r="A37" s="31"/>
      <c r="B37" s="32"/>
      <c r="C37" s="30"/>
      <c r="D37" s="33"/>
      <c r="E37" s="35"/>
      <c r="F37" s="32"/>
      <c r="G37" s="30"/>
      <c r="H37" s="35"/>
      <c r="I37" s="35"/>
      <c r="J37" s="36"/>
      <c r="K37" s="36">
        <v>0</v>
      </c>
      <c r="L37" s="28">
        <f t="shared" si="0"/>
        <v>0</v>
      </c>
      <c r="M37" s="28">
        <f t="shared" si="0"/>
        <v>0</v>
      </c>
      <c r="N37" s="35"/>
      <c r="O37" s="35"/>
      <c r="P37" s="35"/>
      <c r="Q37" s="35"/>
      <c r="R37" s="38"/>
      <c r="S37" s="30"/>
      <c r="T37" s="30"/>
      <c r="U37" s="39"/>
      <c r="V37" s="28" t="e">
        <f>M37/X37</f>
        <v>#DIV/0!</v>
      </c>
      <c r="W37" s="36" t="e">
        <f t="shared" si="1"/>
        <v>#DIV/0!</v>
      </c>
      <c r="X37" s="36">
        <f t="shared" si="2"/>
        <v>0</v>
      </c>
      <c r="Y37" s="36">
        <v>0</v>
      </c>
      <c r="Z37" s="36">
        <v>0</v>
      </c>
      <c r="AA37" s="36">
        <v>0</v>
      </c>
      <c r="AB37" s="36"/>
      <c r="AC37" s="36" t="e">
        <f t="shared" si="3"/>
        <v>#DIV/0!</v>
      </c>
      <c r="AD37" s="36"/>
      <c r="AE37" s="36" t="e">
        <f t="shared" si="4"/>
        <v>#DIV/0!</v>
      </c>
      <c r="AF37" s="36" t="e">
        <f>X37/U37</f>
        <v>#DIV/0!</v>
      </c>
      <c r="AG37" s="36" t="e">
        <f t="shared" si="5"/>
        <v>#DIV/0!</v>
      </c>
      <c r="AH37" s="32"/>
      <c r="AI37" s="32"/>
      <c r="AJ37" s="32"/>
      <c r="AK37" s="32"/>
      <c r="AL37" s="32"/>
      <c r="AM37" s="40"/>
      <c r="AN37" s="35"/>
    </row>
    <row r="38" spans="1:40" ht="15.75" customHeight="1" x14ac:dyDescent="0.25">
      <c r="A38" s="31"/>
      <c r="B38" s="32"/>
      <c r="C38" s="30"/>
      <c r="D38" s="33"/>
      <c r="E38" s="35"/>
      <c r="F38" s="32"/>
      <c r="G38" s="30"/>
      <c r="H38" s="35"/>
      <c r="I38" s="35"/>
      <c r="J38" s="36"/>
      <c r="K38" s="36">
        <v>0</v>
      </c>
      <c r="L38" s="28">
        <f t="shared" si="0"/>
        <v>0</v>
      </c>
      <c r="M38" s="28">
        <f t="shared" si="0"/>
        <v>0</v>
      </c>
      <c r="N38" s="35"/>
      <c r="O38" s="35"/>
      <c r="P38" s="35"/>
      <c r="Q38" s="35"/>
      <c r="R38" s="38"/>
      <c r="S38" s="30"/>
      <c r="T38" s="30"/>
      <c r="U38" s="39"/>
      <c r="V38" s="28" t="e">
        <f>M38/X38</f>
        <v>#DIV/0!</v>
      </c>
      <c r="W38" s="36" t="e">
        <f t="shared" si="1"/>
        <v>#DIV/0!</v>
      </c>
      <c r="X38" s="36">
        <f t="shared" si="2"/>
        <v>0</v>
      </c>
      <c r="Y38" s="36">
        <v>0</v>
      </c>
      <c r="Z38" s="36">
        <v>0</v>
      </c>
      <c r="AA38" s="36">
        <v>0</v>
      </c>
      <c r="AB38" s="36"/>
      <c r="AC38" s="36" t="e">
        <f t="shared" si="3"/>
        <v>#DIV/0!</v>
      </c>
      <c r="AD38" s="36"/>
      <c r="AE38" s="36" t="e">
        <f t="shared" si="4"/>
        <v>#DIV/0!</v>
      </c>
      <c r="AF38" s="36" t="e">
        <f>X38/U38</f>
        <v>#DIV/0!</v>
      </c>
      <c r="AG38" s="36" t="e">
        <f t="shared" si="5"/>
        <v>#DIV/0!</v>
      </c>
      <c r="AH38" s="32"/>
      <c r="AI38" s="32"/>
      <c r="AJ38" s="32"/>
      <c r="AK38" s="32"/>
      <c r="AL38" s="32"/>
      <c r="AM38" s="40"/>
      <c r="AN38" s="35"/>
    </row>
    <row r="39" spans="1:40" ht="15.75" customHeight="1" x14ac:dyDescent="0.25">
      <c r="A39" s="31"/>
      <c r="B39" s="32"/>
      <c r="C39" s="30"/>
      <c r="D39" s="33"/>
      <c r="E39" s="35"/>
      <c r="F39" s="32"/>
      <c r="G39" s="30"/>
      <c r="H39" s="35"/>
      <c r="I39" s="35"/>
      <c r="J39" s="36"/>
      <c r="K39" s="36">
        <v>0</v>
      </c>
      <c r="L39" s="28">
        <f t="shared" si="0"/>
        <v>0</v>
      </c>
      <c r="M39" s="28">
        <f t="shared" si="0"/>
        <v>0</v>
      </c>
      <c r="N39" s="35"/>
      <c r="O39" s="35"/>
      <c r="P39" s="35"/>
      <c r="Q39" s="35"/>
      <c r="R39" s="38"/>
      <c r="S39" s="30"/>
      <c r="T39" s="30"/>
      <c r="U39" s="39"/>
      <c r="V39" s="28" t="e">
        <f>M39/X39</f>
        <v>#DIV/0!</v>
      </c>
      <c r="W39" s="36" t="e">
        <f t="shared" si="1"/>
        <v>#DIV/0!</v>
      </c>
      <c r="X39" s="36">
        <f t="shared" si="2"/>
        <v>0</v>
      </c>
      <c r="Y39" s="36">
        <v>0</v>
      </c>
      <c r="Z39" s="36">
        <v>0</v>
      </c>
      <c r="AA39" s="36">
        <v>0</v>
      </c>
      <c r="AB39" s="36"/>
      <c r="AC39" s="36" t="e">
        <f t="shared" si="3"/>
        <v>#DIV/0!</v>
      </c>
      <c r="AD39" s="36"/>
      <c r="AE39" s="36" t="e">
        <f t="shared" si="4"/>
        <v>#DIV/0!</v>
      </c>
      <c r="AF39" s="36" t="e">
        <f>X39/U39</f>
        <v>#DIV/0!</v>
      </c>
      <c r="AG39" s="36" t="e">
        <f t="shared" si="5"/>
        <v>#DIV/0!</v>
      </c>
      <c r="AH39" s="32"/>
      <c r="AI39" s="32"/>
      <c r="AJ39" s="32"/>
      <c r="AK39" s="32"/>
      <c r="AL39" s="32"/>
      <c r="AM39" s="40"/>
      <c r="AN39" s="35"/>
    </row>
    <row r="40" spans="1:40" ht="15.75" customHeight="1" x14ac:dyDescent="0.25">
      <c r="A40" s="31"/>
      <c r="B40" s="32"/>
      <c r="C40" s="30"/>
      <c r="D40" s="33"/>
      <c r="E40" s="35"/>
      <c r="F40" s="32"/>
      <c r="G40" s="30"/>
      <c r="H40" s="35"/>
      <c r="I40" s="35"/>
      <c r="J40" s="36"/>
      <c r="K40" s="36">
        <v>0</v>
      </c>
      <c r="L40" s="28">
        <f t="shared" si="0"/>
        <v>0</v>
      </c>
      <c r="M40" s="28">
        <f t="shared" si="0"/>
        <v>0</v>
      </c>
      <c r="N40" s="35"/>
      <c r="O40" s="35"/>
      <c r="P40" s="35"/>
      <c r="Q40" s="35"/>
      <c r="R40" s="38"/>
      <c r="S40" s="30"/>
      <c r="T40" s="30"/>
      <c r="U40" s="39"/>
      <c r="V40" s="28" t="e">
        <f>M40/X40</f>
        <v>#DIV/0!</v>
      </c>
      <c r="W40" s="36" t="e">
        <f t="shared" si="1"/>
        <v>#DIV/0!</v>
      </c>
      <c r="X40" s="36">
        <f t="shared" si="2"/>
        <v>0</v>
      </c>
      <c r="Y40" s="36">
        <v>0</v>
      </c>
      <c r="Z40" s="36">
        <v>0</v>
      </c>
      <c r="AA40" s="36">
        <v>0</v>
      </c>
      <c r="AB40" s="36"/>
      <c r="AC40" s="36" t="e">
        <f t="shared" si="3"/>
        <v>#DIV/0!</v>
      </c>
      <c r="AD40" s="36"/>
      <c r="AE40" s="36" t="e">
        <f t="shared" si="4"/>
        <v>#DIV/0!</v>
      </c>
      <c r="AF40" s="36" t="e">
        <f>X40/U40</f>
        <v>#DIV/0!</v>
      </c>
      <c r="AG40" s="36" t="e">
        <f t="shared" si="5"/>
        <v>#DIV/0!</v>
      </c>
      <c r="AH40" s="32"/>
      <c r="AI40" s="32"/>
      <c r="AJ40" s="32"/>
      <c r="AK40" s="32"/>
      <c r="AL40" s="32"/>
      <c r="AM40" s="40"/>
      <c r="AN40" s="35"/>
    </row>
    <row r="41" spans="1:40" ht="15.75" customHeight="1" x14ac:dyDescent="0.25">
      <c r="A41" s="31"/>
      <c r="B41" s="32"/>
      <c r="C41" s="30"/>
      <c r="D41" s="33"/>
      <c r="E41" s="35"/>
      <c r="F41" s="32"/>
      <c r="G41" s="30"/>
      <c r="H41" s="35"/>
      <c r="I41" s="35"/>
      <c r="J41" s="36"/>
      <c r="K41" s="36">
        <v>0</v>
      </c>
      <c r="L41" s="28">
        <f t="shared" si="0"/>
        <v>0</v>
      </c>
      <c r="M41" s="28">
        <f t="shared" si="0"/>
        <v>0</v>
      </c>
      <c r="N41" s="35"/>
      <c r="O41" s="35"/>
      <c r="P41" s="35"/>
      <c r="Q41" s="35"/>
      <c r="R41" s="38"/>
      <c r="S41" s="30"/>
      <c r="T41" s="30"/>
      <c r="U41" s="39"/>
      <c r="V41" s="28" t="e">
        <f>M41/X41</f>
        <v>#DIV/0!</v>
      </c>
      <c r="W41" s="36" t="e">
        <f t="shared" si="1"/>
        <v>#DIV/0!</v>
      </c>
      <c r="X41" s="36">
        <f t="shared" si="2"/>
        <v>0</v>
      </c>
      <c r="Y41" s="36">
        <v>0</v>
      </c>
      <c r="Z41" s="36">
        <v>0</v>
      </c>
      <c r="AA41" s="36">
        <v>0</v>
      </c>
      <c r="AB41" s="36"/>
      <c r="AC41" s="36" t="e">
        <f t="shared" si="3"/>
        <v>#DIV/0!</v>
      </c>
      <c r="AD41" s="36"/>
      <c r="AE41" s="36" t="e">
        <f t="shared" si="4"/>
        <v>#DIV/0!</v>
      </c>
      <c r="AF41" s="36" t="e">
        <f>X41/U41</f>
        <v>#DIV/0!</v>
      </c>
      <c r="AG41" s="36" t="e">
        <f t="shared" si="5"/>
        <v>#DIV/0!</v>
      </c>
      <c r="AH41" s="32"/>
      <c r="AI41" s="32"/>
      <c r="AJ41" s="32"/>
      <c r="AK41" s="32"/>
      <c r="AL41" s="32"/>
      <c r="AM41" s="40"/>
      <c r="AN41" s="35"/>
    </row>
    <row r="42" spans="1:40" ht="15.75" customHeight="1" x14ac:dyDescent="0.25">
      <c r="A42" s="31"/>
      <c r="B42" s="32"/>
      <c r="C42" s="30"/>
      <c r="D42" s="33"/>
      <c r="E42" s="35"/>
      <c r="F42" s="32"/>
      <c r="G42" s="30"/>
      <c r="H42" s="35"/>
      <c r="I42" s="35"/>
      <c r="J42" s="36"/>
      <c r="K42" s="36">
        <v>0</v>
      </c>
      <c r="L42" s="28">
        <f t="shared" si="0"/>
        <v>0</v>
      </c>
      <c r="M42" s="28">
        <f t="shared" si="0"/>
        <v>0</v>
      </c>
      <c r="N42" s="35"/>
      <c r="O42" s="35"/>
      <c r="P42" s="35"/>
      <c r="Q42" s="35"/>
      <c r="R42" s="38"/>
      <c r="S42" s="30"/>
      <c r="T42" s="30"/>
      <c r="U42" s="39"/>
      <c r="V42" s="28" t="e">
        <f>M42/X42</f>
        <v>#DIV/0!</v>
      </c>
      <c r="W42" s="36" t="e">
        <f t="shared" si="1"/>
        <v>#DIV/0!</v>
      </c>
      <c r="X42" s="36">
        <f t="shared" si="2"/>
        <v>0</v>
      </c>
      <c r="Y42" s="36">
        <v>0</v>
      </c>
      <c r="Z42" s="36">
        <v>0</v>
      </c>
      <c r="AA42" s="36">
        <v>0</v>
      </c>
      <c r="AB42" s="36"/>
      <c r="AC42" s="36" t="e">
        <f t="shared" si="3"/>
        <v>#DIV/0!</v>
      </c>
      <c r="AD42" s="36"/>
      <c r="AE42" s="36" t="e">
        <f t="shared" si="4"/>
        <v>#DIV/0!</v>
      </c>
      <c r="AF42" s="36" t="e">
        <f>X42/U42</f>
        <v>#DIV/0!</v>
      </c>
      <c r="AG42" s="36" t="e">
        <f t="shared" si="5"/>
        <v>#DIV/0!</v>
      </c>
      <c r="AH42" s="32"/>
      <c r="AI42" s="32"/>
      <c r="AJ42" s="32"/>
      <c r="AK42" s="32"/>
      <c r="AL42" s="32"/>
      <c r="AM42" s="40"/>
      <c r="AN42" s="35"/>
    </row>
    <row r="43" spans="1:40" ht="15.75" customHeight="1" x14ac:dyDescent="0.25">
      <c r="A43" s="31"/>
      <c r="B43" s="32"/>
      <c r="C43" s="30"/>
      <c r="D43" s="33"/>
      <c r="E43" s="35"/>
      <c r="F43" s="32"/>
      <c r="G43" s="30"/>
      <c r="H43" s="35"/>
      <c r="I43" s="35"/>
      <c r="J43" s="36"/>
      <c r="K43" s="36">
        <v>0</v>
      </c>
      <c r="L43" s="28">
        <f t="shared" si="0"/>
        <v>0</v>
      </c>
      <c r="M43" s="28">
        <f t="shared" si="0"/>
        <v>0</v>
      </c>
      <c r="N43" s="35"/>
      <c r="O43" s="35"/>
      <c r="P43" s="35"/>
      <c r="Q43" s="35"/>
      <c r="R43" s="38"/>
      <c r="S43" s="30"/>
      <c r="T43" s="30"/>
      <c r="U43" s="39"/>
      <c r="V43" s="28" t="e">
        <f>M43/X43</f>
        <v>#DIV/0!</v>
      </c>
      <c r="W43" s="36" t="e">
        <f t="shared" si="1"/>
        <v>#DIV/0!</v>
      </c>
      <c r="X43" s="36">
        <f t="shared" si="2"/>
        <v>0</v>
      </c>
      <c r="Y43" s="36">
        <v>0</v>
      </c>
      <c r="Z43" s="36">
        <v>0</v>
      </c>
      <c r="AA43" s="36">
        <v>0</v>
      </c>
      <c r="AB43" s="36"/>
      <c r="AC43" s="36" t="e">
        <f t="shared" si="3"/>
        <v>#DIV/0!</v>
      </c>
      <c r="AD43" s="36"/>
      <c r="AE43" s="36" t="e">
        <f t="shared" si="4"/>
        <v>#DIV/0!</v>
      </c>
      <c r="AF43" s="36" t="e">
        <f>X43/U43</f>
        <v>#DIV/0!</v>
      </c>
      <c r="AG43" s="36" t="e">
        <f t="shared" si="5"/>
        <v>#DIV/0!</v>
      </c>
      <c r="AH43" s="32"/>
      <c r="AI43" s="32"/>
      <c r="AJ43" s="32"/>
      <c r="AK43" s="32"/>
      <c r="AL43" s="32"/>
      <c r="AM43" s="40"/>
      <c r="AN43" s="35"/>
    </row>
    <row r="44" spans="1:40" ht="15.75" customHeight="1" x14ac:dyDescent="0.25">
      <c r="A44" s="31"/>
      <c r="B44" s="32"/>
      <c r="C44" s="30"/>
      <c r="D44" s="33"/>
      <c r="E44" s="35"/>
      <c r="F44" s="32"/>
      <c r="G44" s="30"/>
      <c r="H44" s="35"/>
      <c r="I44" s="35"/>
      <c r="J44" s="36"/>
      <c r="K44" s="36">
        <v>0</v>
      </c>
      <c r="L44" s="28">
        <f t="shared" si="0"/>
        <v>0</v>
      </c>
      <c r="M44" s="28">
        <f t="shared" si="0"/>
        <v>0</v>
      </c>
      <c r="N44" s="35"/>
      <c r="O44" s="35"/>
      <c r="P44" s="35"/>
      <c r="Q44" s="35"/>
      <c r="R44" s="38"/>
      <c r="S44" s="30"/>
      <c r="T44" s="30"/>
      <c r="U44" s="39"/>
      <c r="V44" s="28" t="e">
        <f>M44/X44</f>
        <v>#DIV/0!</v>
      </c>
      <c r="W44" s="36" t="e">
        <f t="shared" si="1"/>
        <v>#DIV/0!</v>
      </c>
      <c r="X44" s="36">
        <f t="shared" si="2"/>
        <v>0</v>
      </c>
      <c r="Y44" s="36">
        <v>0</v>
      </c>
      <c r="Z44" s="36">
        <v>0</v>
      </c>
      <c r="AA44" s="36">
        <v>0</v>
      </c>
      <c r="AB44" s="36"/>
      <c r="AC44" s="36" t="e">
        <f t="shared" si="3"/>
        <v>#DIV/0!</v>
      </c>
      <c r="AD44" s="36"/>
      <c r="AE44" s="36" t="e">
        <f t="shared" si="4"/>
        <v>#DIV/0!</v>
      </c>
      <c r="AF44" s="36" t="e">
        <f>X44/U44</f>
        <v>#DIV/0!</v>
      </c>
      <c r="AG44" s="36" t="e">
        <f t="shared" si="5"/>
        <v>#DIV/0!</v>
      </c>
      <c r="AH44" s="32"/>
      <c r="AI44" s="32"/>
      <c r="AJ44" s="32"/>
      <c r="AK44" s="32"/>
      <c r="AL44" s="32"/>
      <c r="AM44" s="40"/>
      <c r="AN44" s="35"/>
    </row>
    <row r="45" spans="1:40" ht="15.75" customHeight="1" x14ac:dyDescent="0.25">
      <c r="A45" s="31"/>
      <c r="B45" s="32"/>
      <c r="C45" s="30"/>
      <c r="D45" s="33"/>
      <c r="E45" s="35"/>
      <c r="F45" s="32"/>
      <c r="G45" s="30"/>
      <c r="H45" s="35"/>
      <c r="I45" s="35"/>
      <c r="J45" s="36"/>
      <c r="K45" s="36">
        <v>0</v>
      </c>
      <c r="L45" s="28">
        <f t="shared" si="0"/>
        <v>0</v>
      </c>
      <c r="M45" s="28">
        <f t="shared" si="0"/>
        <v>0</v>
      </c>
      <c r="N45" s="35"/>
      <c r="O45" s="35"/>
      <c r="P45" s="35"/>
      <c r="Q45" s="35"/>
      <c r="R45" s="38"/>
      <c r="S45" s="30"/>
      <c r="T45" s="30"/>
      <c r="U45" s="39"/>
      <c r="V45" s="28" t="e">
        <f>M45/X45</f>
        <v>#DIV/0!</v>
      </c>
      <c r="W45" s="36" t="e">
        <f t="shared" si="1"/>
        <v>#DIV/0!</v>
      </c>
      <c r="X45" s="36">
        <f t="shared" si="2"/>
        <v>0</v>
      </c>
      <c r="Y45" s="36">
        <v>0</v>
      </c>
      <c r="Z45" s="36">
        <v>0</v>
      </c>
      <c r="AA45" s="36">
        <v>0</v>
      </c>
      <c r="AB45" s="36"/>
      <c r="AC45" s="36" t="e">
        <f t="shared" si="3"/>
        <v>#DIV/0!</v>
      </c>
      <c r="AD45" s="36"/>
      <c r="AE45" s="36" t="e">
        <f t="shared" si="4"/>
        <v>#DIV/0!</v>
      </c>
      <c r="AF45" s="36" t="e">
        <f>X45/U45</f>
        <v>#DIV/0!</v>
      </c>
      <c r="AG45" s="36" t="e">
        <f t="shared" si="5"/>
        <v>#DIV/0!</v>
      </c>
      <c r="AH45" s="32"/>
      <c r="AI45" s="32"/>
      <c r="AJ45" s="32"/>
      <c r="AK45" s="32"/>
      <c r="AL45" s="32"/>
      <c r="AM45" s="40"/>
      <c r="AN45" s="35"/>
    </row>
    <row r="46" spans="1:40" ht="15.75" customHeight="1" x14ac:dyDescent="0.25">
      <c r="A46" s="31"/>
      <c r="B46" s="32"/>
      <c r="C46" s="30"/>
      <c r="D46" s="33"/>
      <c r="E46" s="35"/>
      <c r="F46" s="32"/>
      <c r="G46" s="30"/>
      <c r="H46" s="35"/>
      <c r="I46" s="35"/>
      <c r="J46" s="36"/>
      <c r="K46" s="36">
        <v>0</v>
      </c>
      <c r="L46" s="28">
        <f t="shared" si="0"/>
        <v>0</v>
      </c>
      <c r="M46" s="28">
        <f t="shared" si="0"/>
        <v>0</v>
      </c>
      <c r="N46" s="35"/>
      <c r="O46" s="35"/>
      <c r="P46" s="35"/>
      <c r="Q46" s="35"/>
      <c r="R46" s="38"/>
      <c r="S46" s="30"/>
      <c r="T46" s="30"/>
      <c r="U46" s="39"/>
      <c r="V46" s="28" t="e">
        <f>M46/X46</f>
        <v>#DIV/0!</v>
      </c>
      <c r="W46" s="36" t="e">
        <f t="shared" si="1"/>
        <v>#DIV/0!</v>
      </c>
      <c r="X46" s="36">
        <f t="shared" si="2"/>
        <v>0</v>
      </c>
      <c r="Y46" s="36">
        <v>0</v>
      </c>
      <c r="Z46" s="36">
        <v>0</v>
      </c>
      <c r="AA46" s="36">
        <v>0</v>
      </c>
      <c r="AB46" s="36"/>
      <c r="AC46" s="36" t="e">
        <f t="shared" si="3"/>
        <v>#DIV/0!</v>
      </c>
      <c r="AD46" s="36"/>
      <c r="AE46" s="36" t="e">
        <f t="shared" si="4"/>
        <v>#DIV/0!</v>
      </c>
      <c r="AF46" s="36" t="e">
        <f>X46/U46</f>
        <v>#DIV/0!</v>
      </c>
      <c r="AG46" s="36" t="e">
        <f t="shared" si="5"/>
        <v>#DIV/0!</v>
      </c>
      <c r="AH46" s="32"/>
      <c r="AI46" s="32"/>
      <c r="AJ46" s="32"/>
      <c r="AK46" s="32"/>
      <c r="AL46" s="32"/>
      <c r="AM46" s="40"/>
      <c r="AN46" s="35"/>
    </row>
    <row r="47" spans="1:40" ht="15.75" customHeight="1" x14ac:dyDescent="0.25">
      <c r="A47" s="31"/>
      <c r="B47" s="32"/>
      <c r="C47" s="30"/>
      <c r="D47" s="33"/>
      <c r="E47" s="35"/>
      <c r="F47" s="32"/>
      <c r="G47" s="30"/>
      <c r="H47" s="35"/>
      <c r="I47" s="35"/>
      <c r="J47" s="36"/>
      <c r="K47" s="36">
        <v>0</v>
      </c>
      <c r="L47" s="28">
        <f t="shared" ref="L47:M49" si="6">K47</f>
        <v>0</v>
      </c>
      <c r="M47" s="28">
        <f t="shared" si="6"/>
        <v>0</v>
      </c>
      <c r="N47" s="35"/>
      <c r="O47" s="35"/>
      <c r="P47" s="35"/>
      <c r="Q47" s="35"/>
      <c r="R47" s="38"/>
      <c r="S47" s="30"/>
      <c r="T47" s="30"/>
      <c r="U47" s="39"/>
      <c r="V47" s="28" t="e">
        <f>M47/X47</f>
        <v>#DIV/0!</v>
      </c>
      <c r="W47" s="36" t="e">
        <f t="shared" si="1"/>
        <v>#DIV/0!</v>
      </c>
      <c r="X47" s="36">
        <f t="shared" si="2"/>
        <v>0</v>
      </c>
      <c r="Y47" s="36">
        <v>0</v>
      </c>
      <c r="Z47" s="36">
        <v>0</v>
      </c>
      <c r="AA47" s="36">
        <v>0</v>
      </c>
      <c r="AB47" s="36"/>
      <c r="AC47" s="36" t="e">
        <f t="shared" si="3"/>
        <v>#DIV/0!</v>
      </c>
      <c r="AD47" s="36"/>
      <c r="AE47" s="36" t="e">
        <f t="shared" si="4"/>
        <v>#DIV/0!</v>
      </c>
      <c r="AF47" s="36" t="e">
        <f>X47/U47</f>
        <v>#DIV/0!</v>
      </c>
      <c r="AG47" s="36" t="e">
        <f t="shared" si="5"/>
        <v>#DIV/0!</v>
      </c>
      <c r="AH47" s="32"/>
      <c r="AI47" s="32"/>
      <c r="AJ47" s="32"/>
      <c r="AK47" s="32"/>
      <c r="AL47" s="32"/>
      <c r="AM47" s="40"/>
      <c r="AN47" s="35"/>
    </row>
    <row r="48" spans="1:40" ht="15.75" customHeight="1" x14ac:dyDescent="0.25">
      <c r="A48" s="31"/>
      <c r="B48" s="32"/>
      <c r="C48" s="30"/>
      <c r="D48" s="33"/>
      <c r="E48" s="35"/>
      <c r="F48" s="32"/>
      <c r="G48" s="30"/>
      <c r="H48" s="35"/>
      <c r="I48" s="35"/>
      <c r="J48" s="36"/>
      <c r="K48" s="36">
        <v>0</v>
      </c>
      <c r="L48" s="28">
        <f t="shared" si="6"/>
        <v>0</v>
      </c>
      <c r="M48" s="28">
        <f t="shared" si="6"/>
        <v>0</v>
      </c>
      <c r="N48" s="35"/>
      <c r="O48" s="35"/>
      <c r="P48" s="35"/>
      <c r="Q48" s="35"/>
      <c r="R48" s="38"/>
      <c r="S48" s="30"/>
      <c r="T48" s="30"/>
      <c r="U48" s="39"/>
      <c r="V48" s="28" t="e">
        <f>M48/X48</f>
        <v>#DIV/0!</v>
      </c>
      <c r="W48" s="36" t="e">
        <f t="shared" si="1"/>
        <v>#DIV/0!</v>
      </c>
      <c r="X48" s="36">
        <f t="shared" si="2"/>
        <v>0</v>
      </c>
      <c r="Y48" s="36">
        <v>0</v>
      </c>
      <c r="Z48" s="36">
        <v>0</v>
      </c>
      <c r="AA48" s="36">
        <v>0</v>
      </c>
      <c r="AB48" s="36"/>
      <c r="AC48" s="36" t="e">
        <f t="shared" si="3"/>
        <v>#DIV/0!</v>
      </c>
      <c r="AD48" s="36"/>
      <c r="AE48" s="36" t="e">
        <f t="shared" si="4"/>
        <v>#DIV/0!</v>
      </c>
      <c r="AF48" s="36" t="e">
        <f>X48/U48</f>
        <v>#DIV/0!</v>
      </c>
      <c r="AG48" s="36" t="e">
        <f t="shared" si="5"/>
        <v>#DIV/0!</v>
      </c>
      <c r="AH48" s="32"/>
      <c r="AI48" s="32"/>
      <c r="AJ48" s="32"/>
      <c r="AK48" s="32"/>
      <c r="AL48" s="32"/>
      <c r="AM48" s="40"/>
      <c r="AN48" s="35"/>
    </row>
    <row r="49" spans="1:39" x14ac:dyDescent="0.25">
      <c r="L49" s="54" t="e">
        <f>SUBTOTAL(9,#REF!)</f>
        <v>#REF!</v>
      </c>
      <c r="M49" s="54" t="e">
        <f t="shared" si="6"/>
        <v>#REF!</v>
      </c>
    </row>
    <row r="50" spans="1:39" x14ac:dyDescent="0.25">
      <c r="L50" s="54"/>
      <c r="M50" s="54"/>
    </row>
    <row r="51" spans="1:39" x14ac:dyDescent="0.25">
      <c r="L51" s="54"/>
      <c r="M51" s="54"/>
    </row>
    <row r="52" spans="1:39" x14ac:dyDescent="0.25">
      <c r="L52" s="54"/>
      <c r="M52" s="54"/>
    </row>
    <row r="53" spans="1:39" x14ac:dyDescent="0.25">
      <c r="L53" s="54"/>
      <c r="M53" s="54"/>
    </row>
    <row r="54" spans="1:39" x14ac:dyDescent="0.25">
      <c r="L54" s="54"/>
      <c r="M54" s="54"/>
    </row>
    <row r="55" spans="1:39" x14ac:dyDescent="0.25">
      <c r="L55" s="54"/>
      <c r="M55" s="54"/>
    </row>
    <row r="56" spans="1:39" x14ac:dyDescent="0.25">
      <c r="L56" s="54"/>
      <c r="M56" s="54"/>
    </row>
    <row r="57" spans="1:39" s="51" customFormat="1" x14ac:dyDescent="0.25">
      <c r="A57" s="17"/>
      <c r="B57" s="52"/>
      <c r="C57" s="17"/>
      <c r="D57" s="17"/>
      <c r="E57" s="17"/>
      <c r="G57" s="43"/>
      <c r="H57" s="53"/>
      <c r="I57" s="17"/>
      <c r="J57" s="43"/>
      <c r="K57" s="17"/>
      <c r="L57" s="54"/>
      <c r="M57" s="54"/>
      <c r="N57" s="53"/>
      <c r="O57" s="53"/>
      <c r="P57" s="43"/>
      <c r="Q57" s="43"/>
      <c r="R57" s="17"/>
      <c r="S57" s="42"/>
      <c r="T57" s="17"/>
      <c r="U57" s="53"/>
      <c r="V57" s="17"/>
      <c r="W57" s="17"/>
      <c r="X57" s="17"/>
      <c r="Y57" s="54"/>
      <c r="Z57" s="17"/>
      <c r="AA57" s="53"/>
      <c r="AB57" s="17"/>
      <c r="AC57" s="17"/>
      <c r="AD57" s="17"/>
      <c r="AE57" s="17"/>
      <c r="AF57" s="17"/>
      <c r="AG57" s="17"/>
      <c r="AH57" s="17"/>
      <c r="AI57" s="17"/>
      <c r="AJ57" s="43"/>
      <c r="AK57" s="43"/>
      <c r="AL57" s="17"/>
      <c r="AM57" s="54"/>
    </row>
    <row r="58" spans="1:39" s="51" customFormat="1" x14ac:dyDescent="0.25">
      <c r="A58" s="17"/>
      <c r="B58" s="52"/>
      <c r="C58" s="17"/>
      <c r="D58" s="17"/>
      <c r="E58" s="17"/>
      <c r="G58" s="43"/>
      <c r="H58" s="53"/>
      <c r="I58" s="17"/>
      <c r="J58" s="43"/>
      <c r="K58" s="17"/>
      <c r="L58" s="54"/>
      <c r="M58" s="54"/>
      <c r="N58" s="53"/>
      <c r="O58" s="53"/>
      <c r="P58" s="43"/>
      <c r="Q58" s="43"/>
      <c r="R58" s="17"/>
      <c r="S58" s="42"/>
      <c r="T58" s="17"/>
      <c r="U58" s="53"/>
      <c r="V58" s="17"/>
      <c r="W58" s="17"/>
      <c r="X58" s="17"/>
      <c r="Y58" s="54"/>
      <c r="Z58" s="17"/>
      <c r="AA58" s="53"/>
      <c r="AB58" s="17"/>
      <c r="AC58" s="17"/>
      <c r="AD58" s="17"/>
      <c r="AE58" s="17"/>
      <c r="AF58" s="17"/>
      <c r="AG58" s="17"/>
      <c r="AH58" s="17"/>
      <c r="AI58" s="17"/>
      <c r="AJ58" s="43"/>
      <c r="AK58" s="43"/>
      <c r="AL58" s="17"/>
      <c r="AM58" s="54"/>
    </row>
    <row r="59" spans="1:39" s="51" customFormat="1" x14ac:dyDescent="0.25">
      <c r="A59" s="17"/>
      <c r="B59" s="52"/>
      <c r="C59" s="17"/>
      <c r="D59" s="17"/>
      <c r="E59" s="17"/>
      <c r="G59" s="43"/>
      <c r="H59" s="53"/>
      <c r="I59" s="17"/>
      <c r="J59" s="43"/>
      <c r="K59" s="17"/>
      <c r="L59" s="54"/>
      <c r="M59" s="54"/>
      <c r="N59" s="53"/>
      <c r="O59" s="53"/>
      <c r="P59" s="43"/>
      <c r="Q59" s="43"/>
      <c r="R59" s="17"/>
      <c r="S59" s="42"/>
      <c r="T59" s="17"/>
      <c r="U59" s="53"/>
      <c r="V59" s="17"/>
      <c r="W59" s="17"/>
      <c r="X59" s="17"/>
      <c r="Y59" s="54"/>
      <c r="Z59" s="17"/>
      <c r="AA59" s="53"/>
      <c r="AB59" s="17"/>
      <c r="AC59" s="17"/>
      <c r="AD59" s="17"/>
      <c r="AE59" s="17"/>
      <c r="AF59" s="17"/>
      <c r="AG59" s="17"/>
      <c r="AH59" s="17"/>
      <c r="AI59" s="17"/>
      <c r="AJ59" s="43"/>
      <c r="AK59" s="43"/>
      <c r="AL59" s="17"/>
      <c r="AM59" s="54"/>
    </row>
    <row r="60" spans="1:39" s="51" customFormat="1" x14ac:dyDescent="0.25">
      <c r="A60" s="17"/>
      <c r="B60" s="52"/>
      <c r="C60" s="17"/>
      <c r="D60" s="17"/>
      <c r="E60" s="17"/>
      <c r="G60" s="43"/>
      <c r="H60" s="53"/>
      <c r="I60" s="17"/>
      <c r="J60" s="43"/>
      <c r="K60" s="17"/>
      <c r="L60" s="54"/>
      <c r="M60" s="54"/>
      <c r="N60" s="53"/>
      <c r="O60" s="53"/>
      <c r="P60" s="43"/>
      <c r="Q60" s="43"/>
      <c r="R60" s="17"/>
      <c r="S60" s="42"/>
      <c r="T60" s="17"/>
      <c r="U60" s="53"/>
      <c r="V60" s="17"/>
      <c r="W60" s="17"/>
      <c r="X60" s="17"/>
      <c r="Y60" s="54"/>
      <c r="Z60" s="17"/>
      <c r="AA60" s="53"/>
      <c r="AB60" s="17"/>
      <c r="AC60" s="17"/>
      <c r="AD60" s="17"/>
      <c r="AE60" s="17"/>
      <c r="AF60" s="17"/>
      <c r="AG60" s="17"/>
      <c r="AH60" s="17"/>
      <c r="AI60" s="17"/>
      <c r="AJ60" s="43"/>
      <c r="AK60" s="43"/>
      <c r="AL60" s="17"/>
      <c r="AM60" s="54"/>
    </row>
    <row r="61" spans="1:39" s="51" customFormat="1" x14ac:dyDescent="0.25">
      <c r="A61" s="17"/>
      <c r="B61" s="52"/>
      <c r="C61" s="17"/>
      <c r="D61" s="17"/>
      <c r="E61" s="17"/>
      <c r="G61" s="43"/>
      <c r="H61" s="53"/>
      <c r="I61" s="17"/>
      <c r="J61" s="43"/>
      <c r="K61" s="17"/>
      <c r="L61" s="54"/>
      <c r="M61" s="54"/>
      <c r="N61" s="53"/>
      <c r="O61" s="53"/>
      <c r="P61" s="43"/>
      <c r="Q61" s="43"/>
      <c r="R61" s="17"/>
      <c r="S61" s="42"/>
      <c r="T61" s="17"/>
      <c r="U61" s="53"/>
      <c r="V61" s="17"/>
      <c r="W61" s="17"/>
      <c r="X61" s="17"/>
      <c r="Y61" s="54"/>
      <c r="Z61" s="17"/>
      <c r="AA61" s="53"/>
      <c r="AB61" s="17"/>
      <c r="AC61" s="17"/>
      <c r="AD61" s="17"/>
      <c r="AE61" s="17"/>
      <c r="AF61" s="17"/>
      <c r="AG61" s="17"/>
      <c r="AH61" s="17"/>
      <c r="AI61" s="17"/>
      <c r="AJ61" s="43"/>
      <c r="AK61" s="43"/>
      <c r="AL61" s="17"/>
      <c r="AM61" s="54"/>
    </row>
    <row r="62" spans="1:39" s="51" customFormat="1" x14ac:dyDescent="0.25">
      <c r="A62" s="17"/>
      <c r="B62" s="52"/>
      <c r="C62" s="17"/>
      <c r="D62" s="17"/>
      <c r="E62" s="17"/>
      <c r="G62" s="43"/>
      <c r="H62" s="53"/>
      <c r="I62" s="17"/>
      <c r="J62" s="43"/>
      <c r="K62" s="17"/>
      <c r="L62" s="54"/>
      <c r="M62" s="54"/>
      <c r="N62" s="53"/>
      <c r="O62" s="53"/>
      <c r="P62" s="43"/>
      <c r="Q62" s="43"/>
      <c r="R62" s="17"/>
      <c r="S62" s="42"/>
      <c r="T62" s="17"/>
      <c r="U62" s="53"/>
      <c r="V62" s="17"/>
      <c r="W62" s="17"/>
      <c r="X62" s="17"/>
      <c r="Y62" s="54"/>
      <c r="Z62" s="17"/>
      <c r="AA62" s="53"/>
      <c r="AB62" s="17"/>
      <c r="AC62" s="17"/>
      <c r="AD62" s="17"/>
      <c r="AE62" s="17"/>
      <c r="AF62" s="17"/>
      <c r="AG62" s="17"/>
      <c r="AH62" s="17"/>
      <c r="AI62" s="17"/>
      <c r="AJ62" s="43"/>
      <c r="AK62" s="43"/>
      <c r="AL62" s="17"/>
      <c r="AM62" s="54"/>
    </row>
    <row r="63" spans="1:39" s="51" customFormat="1" x14ac:dyDescent="0.25">
      <c r="A63" s="17"/>
      <c r="B63" s="52"/>
      <c r="C63" s="17"/>
      <c r="D63" s="17"/>
      <c r="E63" s="17"/>
      <c r="G63" s="43"/>
      <c r="H63" s="53"/>
      <c r="I63" s="17"/>
      <c r="J63" s="43"/>
      <c r="K63" s="17"/>
      <c r="L63" s="54"/>
      <c r="M63" s="54"/>
      <c r="N63" s="53"/>
      <c r="O63" s="53"/>
      <c r="P63" s="43"/>
      <c r="Q63" s="43"/>
      <c r="R63" s="17"/>
      <c r="S63" s="42"/>
      <c r="T63" s="17"/>
      <c r="U63" s="53"/>
      <c r="V63" s="17"/>
      <c r="W63" s="17"/>
      <c r="X63" s="17"/>
      <c r="Y63" s="54"/>
      <c r="Z63" s="17"/>
      <c r="AA63" s="53"/>
      <c r="AB63" s="17"/>
      <c r="AC63" s="17"/>
      <c r="AD63" s="17"/>
      <c r="AE63" s="17"/>
      <c r="AF63" s="17"/>
      <c r="AG63" s="17"/>
      <c r="AH63" s="17"/>
      <c r="AI63" s="17"/>
      <c r="AJ63" s="43"/>
      <c r="AK63" s="43"/>
      <c r="AL63" s="17"/>
      <c r="AM63" s="54"/>
    </row>
    <row r="64" spans="1:39" s="51" customFormat="1" x14ac:dyDescent="0.25">
      <c r="A64" s="17"/>
      <c r="B64" s="52"/>
      <c r="C64" s="17"/>
      <c r="D64" s="17"/>
      <c r="E64" s="17"/>
      <c r="G64" s="43"/>
      <c r="H64" s="53"/>
      <c r="I64" s="17"/>
      <c r="J64" s="43"/>
      <c r="K64" s="17"/>
      <c r="L64" s="54"/>
      <c r="M64" s="54"/>
      <c r="N64" s="53"/>
      <c r="O64" s="53"/>
      <c r="P64" s="43"/>
      <c r="Q64" s="43"/>
      <c r="R64" s="17"/>
      <c r="S64" s="42"/>
      <c r="T64" s="17"/>
      <c r="U64" s="53"/>
      <c r="V64" s="17"/>
      <c r="W64" s="17"/>
      <c r="X64" s="17"/>
      <c r="Y64" s="54"/>
      <c r="Z64" s="17"/>
      <c r="AA64" s="53"/>
      <c r="AB64" s="17"/>
      <c r="AC64" s="17"/>
      <c r="AD64" s="17"/>
      <c r="AE64" s="17"/>
      <c r="AF64" s="17"/>
      <c r="AG64" s="17"/>
      <c r="AH64" s="17"/>
      <c r="AI64" s="17"/>
      <c r="AJ64" s="43"/>
      <c r="AK64" s="43"/>
      <c r="AL64" s="17"/>
      <c r="AM64" s="54"/>
    </row>
    <row r="65" spans="1:39" s="51" customFormat="1" x14ac:dyDescent="0.25">
      <c r="A65" s="17"/>
      <c r="B65" s="52"/>
      <c r="C65" s="17"/>
      <c r="D65" s="17"/>
      <c r="E65" s="17"/>
      <c r="G65" s="43"/>
      <c r="H65" s="53"/>
      <c r="I65" s="17"/>
      <c r="J65" s="43"/>
      <c r="K65" s="17"/>
      <c r="L65" s="54"/>
      <c r="M65" s="54"/>
      <c r="N65" s="53"/>
      <c r="O65" s="53"/>
      <c r="P65" s="43"/>
      <c r="Q65" s="43"/>
      <c r="R65" s="17"/>
      <c r="S65" s="42"/>
      <c r="T65" s="17"/>
      <c r="U65" s="53"/>
      <c r="V65" s="17"/>
      <c r="W65" s="17"/>
      <c r="X65" s="17"/>
      <c r="Y65" s="54"/>
      <c r="Z65" s="17"/>
      <c r="AA65" s="53"/>
      <c r="AB65" s="17"/>
      <c r="AC65" s="17"/>
      <c r="AD65" s="17"/>
      <c r="AE65" s="17"/>
      <c r="AF65" s="17"/>
      <c r="AG65" s="17"/>
      <c r="AH65" s="17"/>
      <c r="AI65" s="17"/>
      <c r="AJ65" s="43"/>
      <c r="AK65" s="43"/>
      <c r="AL65" s="17"/>
      <c r="AM65" s="54"/>
    </row>
    <row r="66" spans="1:39" s="51" customFormat="1" x14ac:dyDescent="0.25">
      <c r="A66" s="17"/>
      <c r="B66" s="52"/>
      <c r="C66" s="17"/>
      <c r="D66" s="17"/>
      <c r="E66" s="17"/>
      <c r="G66" s="43"/>
      <c r="H66" s="53"/>
      <c r="I66" s="17"/>
      <c r="J66" s="43"/>
      <c r="K66" s="17"/>
      <c r="L66" s="54"/>
      <c r="M66" s="54"/>
      <c r="N66" s="53"/>
      <c r="O66" s="53"/>
      <c r="P66" s="43"/>
      <c r="Q66" s="43"/>
      <c r="R66" s="17"/>
      <c r="S66" s="42"/>
      <c r="T66" s="17"/>
      <c r="U66" s="53"/>
      <c r="V66" s="17"/>
      <c r="W66" s="17"/>
      <c r="X66" s="17"/>
      <c r="Y66" s="54"/>
      <c r="Z66" s="17"/>
      <c r="AA66" s="53"/>
      <c r="AB66" s="17"/>
      <c r="AC66" s="17"/>
      <c r="AD66" s="17"/>
      <c r="AE66" s="17"/>
      <c r="AF66" s="17"/>
      <c r="AG66" s="17"/>
      <c r="AH66" s="17"/>
      <c r="AI66" s="17"/>
      <c r="AJ66" s="43"/>
      <c r="AK66" s="43"/>
      <c r="AL66" s="17"/>
      <c r="AM66" s="54"/>
    </row>
    <row r="67" spans="1:39" s="51" customFormat="1" x14ac:dyDescent="0.25">
      <c r="A67" s="17"/>
      <c r="B67" s="52"/>
      <c r="C67" s="17"/>
      <c r="D67" s="17"/>
      <c r="E67" s="17"/>
      <c r="G67" s="43"/>
      <c r="H67" s="53"/>
      <c r="I67" s="17"/>
      <c r="J67" s="43"/>
      <c r="K67" s="17"/>
      <c r="L67" s="54"/>
      <c r="M67" s="54"/>
      <c r="N67" s="53"/>
      <c r="O67" s="53"/>
      <c r="P67" s="43"/>
      <c r="Q67" s="43"/>
      <c r="R67" s="17"/>
      <c r="S67" s="42"/>
      <c r="T67" s="17"/>
      <c r="U67" s="53"/>
      <c r="V67" s="17"/>
      <c r="W67" s="17"/>
      <c r="X67" s="17"/>
      <c r="Y67" s="54"/>
      <c r="Z67" s="17"/>
      <c r="AA67" s="53"/>
      <c r="AB67" s="17"/>
      <c r="AC67" s="17"/>
      <c r="AD67" s="17"/>
      <c r="AE67" s="17"/>
      <c r="AF67" s="17"/>
      <c r="AG67" s="17"/>
      <c r="AH67" s="17"/>
      <c r="AI67" s="17"/>
      <c r="AJ67" s="43"/>
      <c r="AK67" s="43"/>
      <c r="AL67" s="17"/>
      <c r="AM67" s="54"/>
    </row>
    <row r="68" spans="1:39" s="51" customFormat="1" x14ac:dyDescent="0.25">
      <c r="A68" s="17"/>
      <c r="B68" s="52"/>
      <c r="C68" s="17"/>
      <c r="D68" s="17"/>
      <c r="E68" s="17"/>
      <c r="G68" s="43"/>
      <c r="H68" s="53"/>
      <c r="I68" s="17"/>
      <c r="J68" s="43"/>
      <c r="K68" s="17"/>
      <c r="L68" s="54"/>
      <c r="M68" s="54"/>
      <c r="N68" s="53"/>
      <c r="O68" s="53"/>
      <c r="P68" s="43"/>
      <c r="Q68" s="43"/>
      <c r="R68" s="17"/>
      <c r="S68" s="42"/>
      <c r="T68" s="17"/>
      <c r="U68" s="53"/>
      <c r="V68" s="17"/>
      <c r="W68" s="17"/>
      <c r="X68" s="17"/>
      <c r="Y68" s="54"/>
      <c r="Z68" s="17"/>
      <c r="AA68" s="53"/>
      <c r="AB68" s="17"/>
      <c r="AC68" s="17"/>
      <c r="AD68" s="17"/>
      <c r="AE68" s="17"/>
      <c r="AF68" s="17"/>
      <c r="AG68" s="17"/>
      <c r="AH68" s="17"/>
      <c r="AI68" s="17"/>
      <c r="AJ68" s="43"/>
      <c r="AK68" s="43"/>
      <c r="AL68" s="17"/>
      <c r="AM68" s="54"/>
    </row>
    <row r="69" spans="1:39" s="51" customFormat="1" x14ac:dyDescent="0.25">
      <c r="A69" s="17"/>
      <c r="B69" s="52"/>
      <c r="C69" s="17"/>
      <c r="D69" s="17"/>
      <c r="E69" s="17"/>
      <c r="G69" s="43"/>
      <c r="H69" s="53"/>
      <c r="I69" s="17"/>
      <c r="J69" s="43"/>
      <c r="K69" s="17"/>
      <c r="L69" s="54"/>
      <c r="M69" s="54"/>
      <c r="N69" s="53"/>
      <c r="O69" s="53"/>
      <c r="P69" s="43"/>
      <c r="Q69" s="43"/>
      <c r="R69" s="17"/>
      <c r="S69" s="42"/>
      <c r="T69" s="17"/>
      <c r="U69" s="53"/>
      <c r="V69" s="17"/>
      <c r="W69" s="17"/>
      <c r="X69" s="17"/>
      <c r="Y69" s="54"/>
      <c r="Z69" s="17"/>
      <c r="AA69" s="53"/>
      <c r="AB69" s="17"/>
      <c r="AC69" s="17"/>
      <c r="AD69" s="17"/>
      <c r="AE69" s="17"/>
      <c r="AF69" s="17"/>
      <c r="AG69" s="17"/>
      <c r="AH69" s="17"/>
      <c r="AI69" s="17"/>
      <c r="AJ69" s="43"/>
      <c r="AK69" s="43"/>
      <c r="AL69" s="17"/>
      <c r="AM69" s="54"/>
    </row>
    <row r="70" spans="1:39" s="51" customFormat="1" x14ac:dyDescent="0.25">
      <c r="A70" s="17"/>
      <c r="B70" s="52"/>
      <c r="C70" s="17"/>
      <c r="D70" s="17"/>
      <c r="E70" s="17"/>
      <c r="G70" s="43"/>
      <c r="H70" s="53"/>
      <c r="I70" s="17"/>
      <c r="J70" s="43"/>
      <c r="K70" s="17"/>
      <c r="L70" s="54"/>
      <c r="M70" s="54"/>
      <c r="N70" s="53"/>
      <c r="O70" s="53"/>
      <c r="P70" s="43"/>
      <c r="Q70" s="43"/>
      <c r="R70" s="17"/>
      <c r="S70" s="42"/>
      <c r="T70" s="17"/>
      <c r="U70" s="53"/>
      <c r="V70" s="17"/>
      <c r="W70" s="17"/>
      <c r="X70" s="17"/>
      <c r="Y70" s="54"/>
      <c r="Z70" s="17"/>
      <c r="AA70" s="53"/>
      <c r="AB70" s="17"/>
      <c r="AC70" s="17"/>
      <c r="AD70" s="17"/>
      <c r="AE70" s="17"/>
      <c r="AF70" s="17"/>
      <c r="AG70" s="17"/>
      <c r="AH70" s="17"/>
      <c r="AI70" s="17"/>
      <c r="AJ70" s="43"/>
      <c r="AK70" s="43"/>
      <c r="AL70" s="17"/>
      <c r="AM70" s="54"/>
    </row>
    <row r="71" spans="1:39" s="51" customFormat="1" x14ac:dyDescent="0.25">
      <c r="A71" s="17"/>
      <c r="B71" s="52"/>
      <c r="C71" s="17"/>
      <c r="D71" s="17"/>
      <c r="E71" s="17"/>
      <c r="G71" s="43"/>
      <c r="H71" s="53"/>
      <c r="I71" s="17"/>
      <c r="J71" s="43"/>
      <c r="K71" s="17"/>
      <c r="L71" s="54"/>
      <c r="M71" s="54"/>
      <c r="N71" s="53"/>
      <c r="O71" s="53"/>
      <c r="P71" s="43"/>
      <c r="Q71" s="43"/>
      <c r="R71" s="17"/>
      <c r="S71" s="42"/>
      <c r="T71" s="17"/>
      <c r="U71" s="53"/>
      <c r="V71" s="17"/>
      <c r="W71" s="17"/>
      <c r="X71" s="17"/>
      <c r="Y71" s="54"/>
      <c r="Z71" s="17"/>
      <c r="AA71" s="53"/>
      <c r="AB71" s="17"/>
      <c r="AC71" s="17"/>
      <c r="AD71" s="17"/>
      <c r="AE71" s="17"/>
      <c r="AF71" s="17"/>
      <c r="AG71" s="17"/>
      <c r="AH71" s="17"/>
      <c r="AI71" s="17"/>
      <c r="AJ71" s="43"/>
      <c r="AK71" s="43"/>
      <c r="AL71" s="17"/>
      <c r="AM71" s="54"/>
    </row>
    <row r="72" spans="1:39" s="51" customFormat="1" x14ac:dyDescent="0.25">
      <c r="A72" s="17"/>
      <c r="B72" s="52"/>
      <c r="C72" s="17"/>
      <c r="D72" s="17"/>
      <c r="E72" s="17"/>
      <c r="G72" s="43"/>
      <c r="H72" s="53"/>
      <c r="I72" s="17"/>
      <c r="J72" s="43"/>
      <c r="K72" s="17"/>
      <c r="L72" s="54"/>
      <c r="M72" s="54"/>
      <c r="N72" s="53"/>
      <c r="O72" s="53"/>
      <c r="P72" s="43"/>
      <c r="Q72" s="43"/>
      <c r="R72" s="17"/>
      <c r="S72" s="42"/>
      <c r="T72" s="17"/>
      <c r="U72" s="53"/>
      <c r="V72" s="17"/>
      <c r="W72" s="17"/>
      <c r="X72" s="17"/>
      <c r="Y72" s="54"/>
      <c r="Z72" s="17"/>
      <c r="AA72" s="53"/>
      <c r="AB72" s="17"/>
      <c r="AC72" s="17"/>
      <c r="AD72" s="17"/>
      <c r="AE72" s="17"/>
      <c r="AF72" s="17"/>
      <c r="AG72" s="17"/>
      <c r="AH72" s="17"/>
      <c r="AI72" s="17"/>
      <c r="AJ72" s="43"/>
      <c r="AK72" s="43"/>
      <c r="AL72" s="17"/>
      <c r="AM72" s="54"/>
    </row>
    <row r="73" spans="1:39" s="51" customFormat="1" x14ac:dyDescent="0.25">
      <c r="A73" s="17"/>
      <c r="B73" s="52"/>
      <c r="C73" s="17"/>
      <c r="D73" s="17"/>
      <c r="E73" s="17"/>
      <c r="G73" s="43"/>
      <c r="H73" s="53"/>
      <c r="I73" s="17"/>
      <c r="J73" s="43"/>
      <c r="K73" s="17"/>
      <c r="L73" s="54"/>
      <c r="M73" s="54"/>
      <c r="N73" s="53"/>
      <c r="O73" s="53"/>
      <c r="P73" s="43"/>
      <c r="Q73" s="43"/>
      <c r="R73" s="17"/>
      <c r="S73" s="42"/>
      <c r="T73" s="17"/>
      <c r="U73" s="53"/>
      <c r="V73" s="17"/>
      <c r="W73" s="17"/>
      <c r="X73" s="17"/>
      <c r="Y73" s="54"/>
      <c r="Z73" s="17"/>
      <c r="AA73" s="53"/>
      <c r="AB73" s="17"/>
      <c r="AC73" s="17"/>
      <c r="AD73" s="17"/>
      <c r="AE73" s="17"/>
      <c r="AF73" s="17"/>
      <c r="AG73" s="17"/>
      <c r="AH73" s="17"/>
      <c r="AI73" s="17"/>
      <c r="AJ73" s="43"/>
      <c r="AK73" s="43"/>
      <c r="AL73" s="17"/>
      <c r="AM73" s="54"/>
    </row>
    <row r="74" spans="1:39" s="51" customFormat="1" x14ac:dyDescent="0.25">
      <c r="A74" s="17"/>
      <c r="B74" s="52"/>
      <c r="C74" s="17"/>
      <c r="D74" s="17"/>
      <c r="E74" s="17"/>
      <c r="G74" s="43"/>
      <c r="H74" s="53"/>
      <c r="I74" s="17"/>
      <c r="J74" s="43"/>
      <c r="K74" s="17"/>
      <c r="L74" s="54"/>
      <c r="M74" s="54"/>
      <c r="N74" s="53"/>
      <c r="O74" s="53"/>
      <c r="P74" s="43"/>
      <c r="Q74" s="43"/>
      <c r="R74" s="17"/>
      <c r="S74" s="42"/>
      <c r="T74" s="17"/>
      <c r="U74" s="53"/>
      <c r="V74" s="17"/>
      <c r="W74" s="17"/>
      <c r="X74" s="17"/>
      <c r="Y74" s="54"/>
      <c r="Z74" s="17"/>
      <c r="AA74" s="53"/>
      <c r="AB74" s="17"/>
      <c r="AC74" s="17"/>
      <c r="AD74" s="17"/>
      <c r="AE74" s="17"/>
      <c r="AF74" s="17"/>
      <c r="AG74" s="17"/>
      <c r="AH74" s="17"/>
      <c r="AI74" s="17"/>
      <c r="AJ74" s="43"/>
      <c r="AK74" s="43"/>
      <c r="AL74" s="17"/>
      <c r="AM74" s="54"/>
    </row>
    <row r="75" spans="1:39" s="51" customFormat="1" x14ac:dyDescent="0.25">
      <c r="A75" s="17"/>
      <c r="B75" s="52"/>
      <c r="C75" s="17"/>
      <c r="D75" s="17"/>
      <c r="E75" s="17"/>
      <c r="G75" s="43"/>
      <c r="H75" s="53"/>
      <c r="I75" s="17"/>
      <c r="J75" s="43"/>
      <c r="K75" s="17"/>
      <c r="L75" s="54"/>
      <c r="M75" s="54"/>
      <c r="N75" s="53"/>
      <c r="O75" s="53"/>
      <c r="P75" s="43"/>
      <c r="Q75" s="43"/>
      <c r="R75" s="17"/>
      <c r="S75" s="42"/>
      <c r="T75" s="17"/>
      <c r="U75" s="53"/>
      <c r="V75" s="17"/>
      <c r="W75" s="17"/>
      <c r="X75" s="17"/>
      <c r="Y75" s="54"/>
      <c r="Z75" s="17"/>
      <c r="AA75" s="53"/>
      <c r="AB75" s="17"/>
      <c r="AC75" s="17"/>
      <c r="AD75" s="17"/>
      <c r="AE75" s="17"/>
      <c r="AF75" s="17"/>
      <c r="AG75" s="17"/>
      <c r="AH75" s="17"/>
      <c r="AI75" s="17"/>
      <c r="AJ75" s="43"/>
      <c r="AK75" s="43"/>
      <c r="AL75" s="17"/>
      <c r="AM75" s="54"/>
    </row>
    <row r="76" spans="1:39" s="51" customFormat="1" x14ac:dyDescent="0.25">
      <c r="A76" s="17"/>
      <c r="B76" s="52"/>
      <c r="C76" s="17"/>
      <c r="D76" s="17"/>
      <c r="E76" s="17"/>
      <c r="G76" s="43"/>
      <c r="H76" s="53"/>
      <c r="I76" s="17"/>
      <c r="J76" s="43"/>
      <c r="K76" s="17"/>
      <c r="L76" s="54"/>
      <c r="M76" s="54"/>
      <c r="N76" s="53"/>
      <c r="O76" s="53"/>
      <c r="P76" s="43"/>
      <c r="Q76" s="43"/>
      <c r="R76" s="17"/>
      <c r="S76" s="42"/>
      <c r="T76" s="17"/>
      <c r="U76" s="53"/>
      <c r="V76" s="17"/>
      <c r="W76" s="17"/>
      <c r="X76" s="17"/>
      <c r="Y76" s="54"/>
      <c r="Z76" s="17"/>
      <c r="AA76" s="53"/>
      <c r="AB76" s="17"/>
      <c r="AC76" s="17"/>
      <c r="AD76" s="17"/>
      <c r="AE76" s="17"/>
      <c r="AF76" s="17"/>
      <c r="AG76" s="17"/>
      <c r="AH76" s="17"/>
      <c r="AI76" s="17"/>
      <c r="AJ76" s="43"/>
      <c r="AK76" s="43"/>
      <c r="AL76" s="17"/>
      <c r="AM76" s="54"/>
    </row>
  </sheetData>
  <autoFilter ref="A2:AN48" xr:uid="{6E921C56-9DB6-4115-BD8C-F98C262196EC}"/>
  <mergeCells count="19">
    <mergeCell ref="AN1:AN2"/>
    <mergeCell ref="R1:R2"/>
    <mergeCell ref="S1:S2"/>
    <mergeCell ref="T1:T2"/>
    <mergeCell ref="U1:U2"/>
    <mergeCell ref="V1:V2"/>
    <mergeCell ref="W1:W2"/>
    <mergeCell ref="L1:L2"/>
    <mergeCell ref="M1:M2"/>
    <mergeCell ref="N1:N2"/>
    <mergeCell ref="O1:O2"/>
    <mergeCell ref="P1:P2"/>
    <mergeCell ref="Q1:Q2"/>
    <mergeCell ref="A1:A2"/>
    <mergeCell ref="B1:B2"/>
    <mergeCell ref="C1:C2"/>
    <mergeCell ref="I1:I2"/>
    <mergeCell ref="J1:J2"/>
    <mergeCell ref="K1:K2"/>
  </mergeCells>
  <hyperlinks>
    <hyperlink ref="E3" r:id="rId1" xr:uid="{A3C3B04E-EA40-4DB4-BAB2-40E714A8B131}"/>
    <hyperlink ref="E4" r:id="rId2" xr:uid="{B03F8532-0FAF-4135-9211-80D9D7DFED0B}"/>
    <hyperlink ref="E5" r:id="rId3" xr:uid="{AB159FB2-625F-4936-9B51-EB77B875EFFF}"/>
    <hyperlink ref="E6" r:id="rId4" xr:uid="{A568C193-4EFB-4542-8DD5-33C5060C8061}"/>
    <hyperlink ref="E7" r:id="rId5" xr:uid="{4E3BEC93-2153-4787-91FC-6D9F2B0014C9}"/>
    <hyperlink ref="E8" r:id="rId6" xr:uid="{F081C8D3-D9C5-45BD-817F-7859F1E3F243}"/>
    <hyperlink ref="E9" r:id="rId7" xr:uid="{DECA2317-D921-44DA-A6CD-A2314BD04D39}"/>
    <hyperlink ref="E10" r:id="rId8" xr:uid="{9C1A6CCE-D7FA-4B10-8E55-E67A5933230B}"/>
    <hyperlink ref="E11" r:id="rId9" xr:uid="{D3326F64-F04C-43B9-9F2B-1638EFE0D5AC}"/>
    <hyperlink ref="E12" r:id="rId10" xr:uid="{21F5584C-88EE-4BBA-A0BC-4B5FCE1899FE}"/>
    <hyperlink ref="E13" r:id="rId11" xr:uid="{B9A8CAF3-EC28-4D26-A3E9-26DE2C4460CE}"/>
    <hyperlink ref="E14" r:id="rId12" xr:uid="{6569A24A-5768-496F-BFB9-60BC68366719}"/>
    <hyperlink ref="E15" r:id="rId13" xr:uid="{4B29127E-EDF8-42F9-9483-F7E394AB94C8}"/>
    <hyperlink ref="E16" r:id="rId14" xr:uid="{481644CB-900F-4E93-B20E-2AE6BC8D51D5}"/>
    <hyperlink ref="E17" r:id="rId15" xr:uid="{AE55B0D9-E459-411F-9370-C7350B9D1917}"/>
    <hyperlink ref="E18" r:id="rId16" xr:uid="{8ABF4765-3DE7-428C-B907-2A8F4F2831A9}"/>
    <hyperlink ref="E19" r:id="rId17" xr:uid="{D7E048CA-BE5A-429B-B287-C445D0E904A1}"/>
    <hyperlink ref="E20" r:id="rId18" xr:uid="{7D51D2D9-A3EA-4028-AE4C-6D77AFC61763}"/>
    <hyperlink ref="E21" r:id="rId19" xr:uid="{7E5361E2-B892-43C0-8386-464E0DBBC8A3}"/>
    <hyperlink ref="E22" r:id="rId20" xr:uid="{3EAEE8BC-66D3-495E-806C-9F854D3A4D33}"/>
    <hyperlink ref="E23" r:id="rId21" xr:uid="{10A44879-B379-48E0-A4BF-3E061976E95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3E7F1-3EB4-48CD-8968-CF1348FD6E7E}">
  <dimension ref="A1:AN76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defaultColWidth="9.140625" defaultRowHeight="15.75" x14ac:dyDescent="0.25"/>
  <cols>
    <col min="1" max="1" width="26.5703125" style="17" customWidth="1"/>
    <col min="2" max="2" width="15.140625" style="52" customWidth="1"/>
    <col min="3" max="3" width="16" style="17" customWidth="1"/>
    <col min="4" max="4" width="24.7109375" style="17" customWidth="1"/>
    <col min="5" max="5" width="25.7109375" style="17" customWidth="1"/>
    <col min="6" max="6" width="15.140625" style="51" customWidth="1"/>
    <col min="7" max="7" width="33.42578125" style="43" customWidth="1"/>
    <col min="8" max="8" width="19.140625" style="53" customWidth="1"/>
    <col min="9" max="9" width="32.85546875" style="17" customWidth="1"/>
    <col min="10" max="10" width="22.140625" style="43" customWidth="1"/>
    <col min="11" max="11" width="21.42578125" style="17" customWidth="1"/>
    <col min="12" max="12" width="23.5703125" style="17" customWidth="1"/>
    <col min="13" max="13" width="19.85546875" style="17" customWidth="1"/>
    <col min="14" max="14" width="16.28515625" style="53" customWidth="1"/>
    <col min="15" max="15" width="30.42578125" style="53" customWidth="1"/>
    <col min="16" max="16" width="19" style="43" customWidth="1"/>
    <col min="17" max="17" width="16.28515625" style="43" customWidth="1"/>
    <col min="18" max="18" width="11" style="17" customWidth="1"/>
    <col min="19" max="19" width="14.7109375" style="42" customWidth="1"/>
    <col min="20" max="20" width="12.5703125" style="17" customWidth="1"/>
    <col min="21" max="21" width="13.85546875" style="53" customWidth="1"/>
    <col min="22" max="22" width="15" style="17" customWidth="1"/>
    <col min="23" max="23" width="14.5703125" style="17" customWidth="1"/>
    <col min="24" max="24" width="20.140625" style="17" customWidth="1"/>
    <col min="25" max="25" width="17.5703125" style="54" customWidth="1"/>
    <col min="26" max="26" width="15.5703125" style="17" customWidth="1"/>
    <col min="27" max="27" width="15.5703125" style="53" customWidth="1"/>
    <col min="28" max="28" width="17.42578125" style="17" customWidth="1"/>
    <col min="29" max="31" width="17" style="17" customWidth="1"/>
    <col min="32" max="32" width="20.85546875" style="17" customWidth="1"/>
    <col min="33" max="33" width="16.42578125" style="17" customWidth="1"/>
    <col min="34" max="34" width="13.7109375" style="17" customWidth="1"/>
    <col min="35" max="35" width="14" style="17" customWidth="1"/>
    <col min="36" max="36" width="13.5703125" style="43" customWidth="1"/>
    <col min="37" max="37" width="14.85546875" style="43" customWidth="1"/>
    <col min="38" max="38" width="15.42578125" style="17" customWidth="1"/>
    <col min="39" max="39" width="14.85546875" style="54" customWidth="1"/>
    <col min="40" max="40" width="17.140625" style="17" customWidth="1"/>
    <col min="41" max="16384" width="9.140625" style="17"/>
  </cols>
  <sheetData>
    <row r="1" spans="1:40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7" t="s">
        <v>10</v>
      </c>
      <c r="L1" s="8" t="s">
        <v>11</v>
      </c>
      <c r="M1" s="7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7" t="s">
        <v>17</v>
      </c>
      <c r="S1" s="7" t="s">
        <v>18</v>
      </c>
      <c r="T1" s="8" t="s">
        <v>19</v>
      </c>
      <c r="U1" s="10" t="s">
        <v>20</v>
      </c>
      <c r="V1" s="8" t="s">
        <v>21</v>
      </c>
      <c r="W1" s="2" t="s">
        <v>22</v>
      </c>
      <c r="X1" s="11" t="s">
        <v>23</v>
      </c>
      <c r="Y1" s="12"/>
      <c r="Z1" s="12"/>
      <c r="AA1" s="12"/>
      <c r="AB1" s="12"/>
      <c r="AC1" s="12"/>
      <c r="AD1" s="12"/>
      <c r="AE1" s="12"/>
      <c r="AF1" s="12"/>
      <c r="AG1" s="13"/>
      <c r="AH1" s="14" t="s">
        <v>24</v>
      </c>
      <c r="AI1" s="15"/>
      <c r="AJ1" s="16"/>
      <c r="AK1" s="14" t="s">
        <v>25</v>
      </c>
      <c r="AL1" s="15"/>
      <c r="AM1" s="16"/>
      <c r="AN1" s="9" t="s">
        <v>26</v>
      </c>
    </row>
    <row r="2" spans="1:40" ht="45" customHeight="1" x14ac:dyDescent="0.25">
      <c r="A2" s="18"/>
      <c r="B2" s="19"/>
      <c r="C2" s="22"/>
      <c r="D2" s="23"/>
      <c r="E2" s="21"/>
      <c r="F2" s="20"/>
      <c r="G2" s="21"/>
      <c r="H2" s="21"/>
      <c r="I2" s="24"/>
      <c r="J2" s="25"/>
      <c r="K2" s="24"/>
      <c r="L2" s="24"/>
      <c r="M2" s="24"/>
      <c r="N2" s="26"/>
      <c r="O2" s="26"/>
      <c r="P2" s="26"/>
      <c r="Q2" s="26"/>
      <c r="R2" s="24"/>
      <c r="S2" s="24"/>
      <c r="T2" s="25"/>
      <c r="U2" s="27"/>
      <c r="V2" s="25"/>
      <c r="W2" s="19"/>
      <c r="X2" s="28" t="s">
        <v>27</v>
      </c>
      <c r="Y2" s="28" t="s">
        <v>28</v>
      </c>
      <c r="Z2" s="28" t="s">
        <v>29</v>
      </c>
      <c r="AA2" s="28" t="s">
        <v>30</v>
      </c>
      <c r="AB2" s="28" t="s">
        <v>31</v>
      </c>
      <c r="AC2" s="28" t="s">
        <v>32</v>
      </c>
      <c r="AD2" s="28" t="s">
        <v>33</v>
      </c>
      <c r="AE2" s="28" t="s">
        <v>34</v>
      </c>
      <c r="AF2" s="28" t="s">
        <v>35</v>
      </c>
      <c r="AG2" s="28" t="s">
        <v>36</v>
      </c>
      <c r="AH2" s="29" t="s">
        <v>28</v>
      </c>
      <c r="AI2" s="29" t="s">
        <v>29</v>
      </c>
      <c r="AJ2" s="29" t="s">
        <v>30</v>
      </c>
      <c r="AK2" s="29" t="s">
        <v>28</v>
      </c>
      <c r="AL2" s="29" t="s">
        <v>29</v>
      </c>
      <c r="AM2" s="29" t="s">
        <v>30</v>
      </c>
      <c r="AN2" s="26"/>
    </row>
    <row r="3" spans="1:40" ht="57" customHeight="1" x14ac:dyDescent="0.25">
      <c r="A3" s="31" t="s">
        <v>465</v>
      </c>
      <c r="B3" s="40">
        <v>45181</v>
      </c>
      <c r="C3" s="35" t="s">
        <v>466</v>
      </c>
      <c r="D3" s="33" t="s">
        <v>404</v>
      </c>
      <c r="E3" s="34" t="s">
        <v>467</v>
      </c>
      <c r="F3" s="32" t="s">
        <v>404</v>
      </c>
      <c r="G3" s="30" t="s">
        <v>468</v>
      </c>
      <c r="H3" s="35" t="s">
        <v>404</v>
      </c>
      <c r="I3" s="35" t="s">
        <v>469</v>
      </c>
      <c r="J3" s="45">
        <v>445239478.80000001</v>
      </c>
      <c r="K3" s="36">
        <v>0</v>
      </c>
      <c r="L3" s="28">
        <v>0</v>
      </c>
      <c r="M3" s="28">
        <v>0</v>
      </c>
      <c r="N3" s="35"/>
      <c r="O3" s="35"/>
      <c r="P3" s="35"/>
      <c r="Q3" s="35"/>
      <c r="R3" s="38"/>
      <c r="S3" s="30"/>
      <c r="T3" s="30"/>
      <c r="U3" s="39"/>
      <c r="V3" s="28" t="e">
        <v>#DIV/0!</v>
      </c>
      <c r="W3" s="36" t="e">
        <v>#DIV/0!</v>
      </c>
      <c r="X3" s="36">
        <v>0</v>
      </c>
      <c r="Y3" s="36">
        <v>0</v>
      </c>
      <c r="Z3" s="36">
        <v>0</v>
      </c>
      <c r="AA3" s="36">
        <v>0</v>
      </c>
      <c r="AB3" s="36"/>
      <c r="AC3" s="36" t="e">
        <v>#DIV/0!</v>
      </c>
      <c r="AD3" s="36"/>
      <c r="AE3" s="36"/>
      <c r="AF3" s="36" t="e">
        <v>#DIV/0!</v>
      </c>
      <c r="AG3" s="36" t="e">
        <v>#DIV/0!</v>
      </c>
      <c r="AH3" s="32">
        <v>45301</v>
      </c>
      <c r="AI3" s="32"/>
      <c r="AJ3" s="32"/>
      <c r="AK3" s="32">
        <v>45332</v>
      </c>
      <c r="AL3" s="32"/>
      <c r="AM3" s="40"/>
      <c r="AN3" s="35" t="s">
        <v>404</v>
      </c>
    </row>
    <row r="4" spans="1:40" ht="44.25" customHeight="1" x14ac:dyDescent="0.25">
      <c r="A4" s="31" t="s">
        <v>502</v>
      </c>
      <c r="B4" s="40">
        <v>45211</v>
      </c>
      <c r="C4" s="35" t="s">
        <v>466</v>
      </c>
      <c r="D4" s="33" t="s">
        <v>503</v>
      </c>
      <c r="E4" s="34" t="s">
        <v>504</v>
      </c>
      <c r="F4" s="32">
        <v>45230</v>
      </c>
      <c r="G4" s="30" t="s">
        <v>505</v>
      </c>
      <c r="H4" s="35" t="s">
        <v>135</v>
      </c>
      <c r="I4" s="35" t="s">
        <v>469</v>
      </c>
      <c r="J4" s="45">
        <v>288944067.75</v>
      </c>
      <c r="K4" s="36">
        <v>288944067.75</v>
      </c>
      <c r="L4" s="28">
        <v>288944067.75</v>
      </c>
      <c r="M4" s="28">
        <v>288944067.75</v>
      </c>
      <c r="N4" s="35" t="s">
        <v>506</v>
      </c>
      <c r="O4" s="35" t="s">
        <v>507</v>
      </c>
      <c r="P4" s="35" t="s">
        <v>508</v>
      </c>
      <c r="Q4" s="35" t="s">
        <v>80</v>
      </c>
      <c r="R4" s="38">
        <v>100</v>
      </c>
      <c r="S4" s="30">
        <v>0</v>
      </c>
      <c r="T4" s="30" t="s">
        <v>359</v>
      </c>
      <c r="U4" s="39">
        <v>188</v>
      </c>
      <c r="V4" s="28">
        <v>574.54999999999995</v>
      </c>
      <c r="W4" s="36">
        <v>108015.4</v>
      </c>
      <c r="X4" s="36">
        <v>502905</v>
      </c>
      <c r="Y4" s="36">
        <v>502905</v>
      </c>
      <c r="Z4" s="36">
        <v>0</v>
      </c>
      <c r="AA4" s="36">
        <v>0</v>
      </c>
      <c r="AB4" s="36"/>
      <c r="AC4" s="36">
        <v>0</v>
      </c>
      <c r="AD4" s="36"/>
      <c r="AE4" s="36"/>
      <c r="AF4" s="36">
        <v>2675.0265957446809</v>
      </c>
      <c r="AG4" s="36">
        <v>2676</v>
      </c>
      <c r="AH4" s="32">
        <v>45301</v>
      </c>
      <c r="AI4" s="32"/>
      <c r="AJ4" s="32"/>
      <c r="AK4" s="32">
        <v>45332</v>
      </c>
      <c r="AL4" s="32"/>
      <c r="AM4" s="40"/>
      <c r="AN4" s="35" t="s">
        <v>49</v>
      </c>
    </row>
    <row r="5" spans="1:40" ht="15.75" customHeight="1" x14ac:dyDescent="0.25">
      <c r="A5" s="31"/>
      <c r="B5" s="32"/>
      <c r="C5" s="30"/>
      <c r="D5" s="33"/>
      <c r="E5" s="35"/>
      <c r="F5" s="32"/>
      <c r="G5" s="30"/>
      <c r="H5" s="35"/>
      <c r="I5" s="35"/>
      <c r="J5" s="36"/>
      <c r="K5" s="36">
        <v>0</v>
      </c>
      <c r="L5" s="28">
        <f t="shared" ref="L3:M46" si="0">K5</f>
        <v>0</v>
      </c>
      <c r="M5" s="28">
        <f t="shared" si="0"/>
        <v>0</v>
      </c>
      <c r="N5" s="35"/>
      <c r="O5" s="35"/>
      <c r="P5" s="35"/>
      <c r="Q5" s="35"/>
      <c r="R5" s="38"/>
      <c r="S5" s="30"/>
      <c r="T5" s="30"/>
      <c r="U5" s="39"/>
      <c r="V5" s="28" t="e">
        <f>M5/X5</f>
        <v>#DIV/0!</v>
      </c>
      <c r="W5" s="36" t="e">
        <f t="shared" ref="W3:W48" si="1">V5*U5</f>
        <v>#DIV/0!</v>
      </c>
      <c r="X5" s="36">
        <f t="shared" ref="X3:X48" si="2">Y5+Z5+AA5</f>
        <v>0</v>
      </c>
      <c r="Y5" s="36">
        <v>0</v>
      </c>
      <c r="Z5" s="36">
        <v>0</v>
      </c>
      <c r="AA5" s="36">
        <v>0</v>
      </c>
      <c r="AB5" s="36"/>
      <c r="AC5" s="36" t="e">
        <f t="shared" ref="AC3:AC48" si="3">V5*AB5</f>
        <v>#DIV/0!</v>
      </c>
      <c r="AD5" s="36"/>
      <c r="AE5" s="36" t="e">
        <f t="shared" ref="AE3:AE48" si="4">V5*AD5</f>
        <v>#DIV/0!</v>
      </c>
      <c r="AF5" s="36" t="e">
        <f>X5/U5</f>
        <v>#DIV/0!</v>
      </c>
      <c r="AG5" s="36" t="e">
        <f t="shared" ref="AG3:AG48" si="5">_xlfn.CEILING.MATH(AF5)</f>
        <v>#DIV/0!</v>
      </c>
      <c r="AH5" s="32"/>
      <c r="AI5" s="32"/>
      <c r="AJ5" s="32"/>
      <c r="AK5" s="32"/>
      <c r="AL5" s="32"/>
      <c r="AM5" s="40"/>
      <c r="AN5" s="35"/>
    </row>
    <row r="6" spans="1:40" ht="15.75" customHeight="1" x14ac:dyDescent="0.25">
      <c r="A6" s="31"/>
      <c r="B6" s="32"/>
      <c r="C6" s="30"/>
      <c r="D6" s="33"/>
      <c r="E6" s="35"/>
      <c r="F6" s="32"/>
      <c r="G6" s="30"/>
      <c r="H6" s="35"/>
      <c r="I6" s="35"/>
      <c r="J6" s="36"/>
      <c r="K6" s="36">
        <v>0</v>
      </c>
      <c r="L6" s="28">
        <f t="shared" si="0"/>
        <v>0</v>
      </c>
      <c r="M6" s="28">
        <f t="shared" si="0"/>
        <v>0</v>
      </c>
      <c r="N6" s="35"/>
      <c r="O6" s="35"/>
      <c r="P6" s="35"/>
      <c r="Q6" s="35"/>
      <c r="R6" s="38"/>
      <c r="S6" s="30"/>
      <c r="T6" s="30"/>
      <c r="U6" s="39"/>
      <c r="V6" s="28" t="e">
        <f>M6/X6</f>
        <v>#DIV/0!</v>
      </c>
      <c r="W6" s="36" t="e">
        <f t="shared" si="1"/>
        <v>#DIV/0!</v>
      </c>
      <c r="X6" s="36">
        <f t="shared" si="2"/>
        <v>0</v>
      </c>
      <c r="Y6" s="36">
        <v>0</v>
      </c>
      <c r="Z6" s="36">
        <v>0</v>
      </c>
      <c r="AA6" s="36">
        <v>0</v>
      </c>
      <c r="AB6" s="36"/>
      <c r="AC6" s="36" t="e">
        <f t="shared" si="3"/>
        <v>#DIV/0!</v>
      </c>
      <c r="AD6" s="36"/>
      <c r="AE6" s="36" t="e">
        <f t="shared" si="4"/>
        <v>#DIV/0!</v>
      </c>
      <c r="AF6" s="36" t="e">
        <f>X6/U6</f>
        <v>#DIV/0!</v>
      </c>
      <c r="AG6" s="36" t="e">
        <f t="shared" si="5"/>
        <v>#DIV/0!</v>
      </c>
      <c r="AH6" s="32"/>
      <c r="AI6" s="32"/>
      <c r="AJ6" s="32"/>
      <c r="AK6" s="32"/>
      <c r="AL6" s="32"/>
      <c r="AM6" s="40"/>
      <c r="AN6" s="35"/>
    </row>
    <row r="7" spans="1:40" ht="15.75" customHeight="1" x14ac:dyDescent="0.25">
      <c r="A7" s="31"/>
      <c r="B7" s="32"/>
      <c r="C7" s="30"/>
      <c r="D7" s="33"/>
      <c r="E7" s="35"/>
      <c r="F7" s="32"/>
      <c r="G7" s="30"/>
      <c r="H7" s="35"/>
      <c r="I7" s="35"/>
      <c r="J7" s="36"/>
      <c r="K7" s="36">
        <v>0</v>
      </c>
      <c r="L7" s="28">
        <f t="shared" si="0"/>
        <v>0</v>
      </c>
      <c r="M7" s="28">
        <f t="shared" si="0"/>
        <v>0</v>
      </c>
      <c r="N7" s="35"/>
      <c r="O7" s="35"/>
      <c r="P7" s="35"/>
      <c r="Q7" s="35"/>
      <c r="R7" s="38"/>
      <c r="S7" s="30"/>
      <c r="T7" s="30"/>
      <c r="U7" s="39"/>
      <c r="V7" s="28" t="e">
        <f>M7/X7</f>
        <v>#DIV/0!</v>
      </c>
      <c r="W7" s="36" t="e">
        <f t="shared" si="1"/>
        <v>#DIV/0!</v>
      </c>
      <c r="X7" s="36">
        <f t="shared" si="2"/>
        <v>0</v>
      </c>
      <c r="Y7" s="36">
        <v>0</v>
      </c>
      <c r="Z7" s="36">
        <v>0</v>
      </c>
      <c r="AA7" s="36">
        <v>0</v>
      </c>
      <c r="AB7" s="36"/>
      <c r="AC7" s="36" t="e">
        <f t="shared" si="3"/>
        <v>#DIV/0!</v>
      </c>
      <c r="AD7" s="36"/>
      <c r="AE7" s="36" t="e">
        <f t="shared" si="4"/>
        <v>#DIV/0!</v>
      </c>
      <c r="AF7" s="36" t="e">
        <f>X7/U7</f>
        <v>#DIV/0!</v>
      </c>
      <c r="AG7" s="36" t="e">
        <f t="shared" si="5"/>
        <v>#DIV/0!</v>
      </c>
      <c r="AH7" s="32"/>
      <c r="AI7" s="32"/>
      <c r="AJ7" s="32"/>
      <c r="AK7" s="32"/>
      <c r="AL7" s="32"/>
      <c r="AM7" s="40"/>
      <c r="AN7" s="35"/>
    </row>
    <row r="8" spans="1:40" ht="15.75" customHeight="1" x14ac:dyDescent="0.25">
      <c r="A8" s="31"/>
      <c r="B8" s="32"/>
      <c r="C8" s="30"/>
      <c r="D8" s="33"/>
      <c r="E8" s="35"/>
      <c r="F8" s="32"/>
      <c r="G8" s="30"/>
      <c r="H8" s="35"/>
      <c r="I8" s="35"/>
      <c r="J8" s="36"/>
      <c r="K8" s="36">
        <v>0</v>
      </c>
      <c r="L8" s="28">
        <f t="shared" si="0"/>
        <v>0</v>
      </c>
      <c r="M8" s="28">
        <f t="shared" si="0"/>
        <v>0</v>
      </c>
      <c r="N8" s="35"/>
      <c r="O8" s="35"/>
      <c r="P8" s="35"/>
      <c r="Q8" s="35"/>
      <c r="R8" s="38"/>
      <c r="S8" s="30"/>
      <c r="T8" s="30"/>
      <c r="U8" s="39"/>
      <c r="V8" s="28" t="e">
        <f>M8/X8</f>
        <v>#DIV/0!</v>
      </c>
      <c r="W8" s="36" t="e">
        <f t="shared" si="1"/>
        <v>#DIV/0!</v>
      </c>
      <c r="X8" s="36">
        <f t="shared" si="2"/>
        <v>0</v>
      </c>
      <c r="Y8" s="36">
        <v>0</v>
      </c>
      <c r="Z8" s="36">
        <v>0</v>
      </c>
      <c r="AA8" s="36">
        <v>0</v>
      </c>
      <c r="AB8" s="36"/>
      <c r="AC8" s="36" t="e">
        <f t="shared" si="3"/>
        <v>#DIV/0!</v>
      </c>
      <c r="AD8" s="36"/>
      <c r="AE8" s="36" t="e">
        <f t="shared" si="4"/>
        <v>#DIV/0!</v>
      </c>
      <c r="AF8" s="36" t="e">
        <f>X8/U8</f>
        <v>#DIV/0!</v>
      </c>
      <c r="AG8" s="36" t="e">
        <f t="shared" si="5"/>
        <v>#DIV/0!</v>
      </c>
      <c r="AH8" s="32"/>
      <c r="AI8" s="32"/>
      <c r="AJ8" s="32"/>
      <c r="AK8" s="32"/>
      <c r="AL8" s="32"/>
      <c r="AM8" s="40"/>
      <c r="AN8" s="35"/>
    </row>
    <row r="9" spans="1:40" ht="15.75" customHeight="1" x14ac:dyDescent="0.25">
      <c r="A9" s="31"/>
      <c r="B9" s="32"/>
      <c r="C9" s="30"/>
      <c r="D9" s="33"/>
      <c r="E9" s="35"/>
      <c r="F9" s="32"/>
      <c r="G9" s="30"/>
      <c r="H9" s="35"/>
      <c r="I9" s="35"/>
      <c r="J9" s="36"/>
      <c r="K9" s="36">
        <v>0</v>
      </c>
      <c r="L9" s="28">
        <f t="shared" si="0"/>
        <v>0</v>
      </c>
      <c r="M9" s="28">
        <f t="shared" si="0"/>
        <v>0</v>
      </c>
      <c r="N9" s="35"/>
      <c r="O9" s="35"/>
      <c r="P9" s="35"/>
      <c r="Q9" s="35"/>
      <c r="R9" s="38"/>
      <c r="S9" s="30"/>
      <c r="T9" s="30"/>
      <c r="U9" s="39"/>
      <c r="V9" s="28" t="e">
        <f>M9/X9</f>
        <v>#DIV/0!</v>
      </c>
      <c r="W9" s="36" t="e">
        <f t="shared" si="1"/>
        <v>#DIV/0!</v>
      </c>
      <c r="X9" s="36">
        <f t="shared" si="2"/>
        <v>0</v>
      </c>
      <c r="Y9" s="36">
        <v>0</v>
      </c>
      <c r="Z9" s="36">
        <v>0</v>
      </c>
      <c r="AA9" s="36">
        <v>0</v>
      </c>
      <c r="AB9" s="36"/>
      <c r="AC9" s="36" t="e">
        <f t="shared" si="3"/>
        <v>#DIV/0!</v>
      </c>
      <c r="AD9" s="36"/>
      <c r="AE9" s="36" t="e">
        <f t="shared" si="4"/>
        <v>#DIV/0!</v>
      </c>
      <c r="AF9" s="36" t="e">
        <f>X9/U9</f>
        <v>#DIV/0!</v>
      </c>
      <c r="AG9" s="36" t="e">
        <f t="shared" si="5"/>
        <v>#DIV/0!</v>
      </c>
      <c r="AH9" s="32"/>
      <c r="AI9" s="32"/>
      <c r="AJ9" s="32"/>
      <c r="AK9" s="32"/>
      <c r="AL9" s="32"/>
      <c r="AM9" s="40"/>
      <c r="AN9" s="35"/>
    </row>
    <row r="10" spans="1:40" ht="15.75" customHeight="1" x14ac:dyDescent="0.25">
      <c r="A10" s="31"/>
      <c r="B10" s="32"/>
      <c r="C10" s="30"/>
      <c r="D10" s="33"/>
      <c r="E10" s="35"/>
      <c r="F10" s="32"/>
      <c r="G10" s="30"/>
      <c r="H10" s="35"/>
      <c r="I10" s="35"/>
      <c r="J10" s="36"/>
      <c r="K10" s="36">
        <v>0</v>
      </c>
      <c r="L10" s="28">
        <f t="shared" si="0"/>
        <v>0</v>
      </c>
      <c r="M10" s="28">
        <f t="shared" si="0"/>
        <v>0</v>
      </c>
      <c r="N10" s="35"/>
      <c r="O10" s="35"/>
      <c r="P10" s="35"/>
      <c r="Q10" s="35"/>
      <c r="R10" s="38"/>
      <c r="S10" s="30"/>
      <c r="T10" s="30"/>
      <c r="U10" s="39"/>
      <c r="V10" s="28" t="e">
        <f>M10/X10</f>
        <v>#DIV/0!</v>
      </c>
      <c r="W10" s="36" t="e">
        <f t="shared" si="1"/>
        <v>#DIV/0!</v>
      </c>
      <c r="X10" s="36">
        <f t="shared" si="2"/>
        <v>0</v>
      </c>
      <c r="Y10" s="36">
        <v>0</v>
      </c>
      <c r="Z10" s="36">
        <v>0</v>
      </c>
      <c r="AA10" s="36">
        <v>0</v>
      </c>
      <c r="AB10" s="36"/>
      <c r="AC10" s="36" t="e">
        <f t="shared" si="3"/>
        <v>#DIV/0!</v>
      </c>
      <c r="AD10" s="36"/>
      <c r="AE10" s="36" t="e">
        <f t="shared" si="4"/>
        <v>#DIV/0!</v>
      </c>
      <c r="AF10" s="36" t="e">
        <f>X10/U10</f>
        <v>#DIV/0!</v>
      </c>
      <c r="AG10" s="36" t="e">
        <f t="shared" si="5"/>
        <v>#DIV/0!</v>
      </c>
      <c r="AH10" s="32"/>
      <c r="AI10" s="32"/>
      <c r="AJ10" s="32"/>
      <c r="AK10" s="32"/>
      <c r="AL10" s="32"/>
      <c r="AM10" s="40"/>
      <c r="AN10" s="35"/>
    </row>
    <row r="11" spans="1:40" ht="15.75" customHeight="1" x14ac:dyDescent="0.25">
      <c r="A11" s="31"/>
      <c r="B11" s="32"/>
      <c r="C11" s="30"/>
      <c r="D11" s="33"/>
      <c r="E11" s="35"/>
      <c r="F11" s="32"/>
      <c r="G11" s="30"/>
      <c r="H11" s="35"/>
      <c r="I11" s="35"/>
      <c r="J11" s="36"/>
      <c r="K11" s="36">
        <v>0</v>
      </c>
      <c r="L11" s="28">
        <f t="shared" si="0"/>
        <v>0</v>
      </c>
      <c r="M11" s="28">
        <f t="shared" si="0"/>
        <v>0</v>
      </c>
      <c r="N11" s="35"/>
      <c r="O11" s="35"/>
      <c r="P11" s="35"/>
      <c r="Q11" s="35"/>
      <c r="R11" s="38"/>
      <c r="S11" s="30"/>
      <c r="T11" s="30"/>
      <c r="U11" s="39"/>
      <c r="V11" s="28" t="e">
        <f>M11/X11</f>
        <v>#DIV/0!</v>
      </c>
      <c r="W11" s="36" t="e">
        <f t="shared" si="1"/>
        <v>#DIV/0!</v>
      </c>
      <c r="X11" s="36">
        <f t="shared" si="2"/>
        <v>0</v>
      </c>
      <c r="Y11" s="36">
        <v>0</v>
      </c>
      <c r="Z11" s="36">
        <v>0</v>
      </c>
      <c r="AA11" s="36">
        <v>0</v>
      </c>
      <c r="AB11" s="36"/>
      <c r="AC11" s="36" t="e">
        <f t="shared" si="3"/>
        <v>#DIV/0!</v>
      </c>
      <c r="AD11" s="36"/>
      <c r="AE11" s="36" t="e">
        <f t="shared" si="4"/>
        <v>#DIV/0!</v>
      </c>
      <c r="AF11" s="36" t="e">
        <f>X11/U11</f>
        <v>#DIV/0!</v>
      </c>
      <c r="AG11" s="36" t="e">
        <f t="shared" si="5"/>
        <v>#DIV/0!</v>
      </c>
      <c r="AH11" s="32"/>
      <c r="AI11" s="32"/>
      <c r="AJ11" s="32"/>
      <c r="AK11" s="32"/>
      <c r="AL11" s="32"/>
      <c r="AM11" s="40"/>
      <c r="AN11" s="35"/>
    </row>
    <row r="12" spans="1:40" ht="15.75" customHeight="1" x14ac:dyDescent="0.25">
      <c r="A12" s="31"/>
      <c r="B12" s="32"/>
      <c r="C12" s="30"/>
      <c r="D12" s="33"/>
      <c r="E12" s="35"/>
      <c r="F12" s="32"/>
      <c r="G12" s="30"/>
      <c r="H12" s="35"/>
      <c r="I12" s="35"/>
      <c r="J12" s="36"/>
      <c r="K12" s="36">
        <v>0</v>
      </c>
      <c r="L12" s="28">
        <f t="shared" si="0"/>
        <v>0</v>
      </c>
      <c r="M12" s="28">
        <f t="shared" si="0"/>
        <v>0</v>
      </c>
      <c r="N12" s="35"/>
      <c r="O12" s="35"/>
      <c r="P12" s="35"/>
      <c r="Q12" s="35"/>
      <c r="R12" s="38"/>
      <c r="S12" s="30"/>
      <c r="T12" s="30"/>
      <c r="U12" s="39"/>
      <c r="V12" s="28" t="e">
        <f>M12/X12</f>
        <v>#DIV/0!</v>
      </c>
      <c r="W12" s="36" t="e">
        <f t="shared" si="1"/>
        <v>#DIV/0!</v>
      </c>
      <c r="X12" s="36">
        <f t="shared" si="2"/>
        <v>0</v>
      </c>
      <c r="Y12" s="36">
        <v>0</v>
      </c>
      <c r="Z12" s="36">
        <v>0</v>
      </c>
      <c r="AA12" s="36">
        <v>0</v>
      </c>
      <c r="AB12" s="36"/>
      <c r="AC12" s="36" t="e">
        <f t="shared" si="3"/>
        <v>#DIV/0!</v>
      </c>
      <c r="AD12" s="36"/>
      <c r="AE12" s="36" t="e">
        <f t="shared" si="4"/>
        <v>#DIV/0!</v>
      </c>
      <c r="AF12" s="36" t="e">
        <f>X12/U12</f>
        <v>#DIV/0!</v>
      </c>
      <c r="AG12" s="36" t="e">
        <f t="shared" si="5"/>
        <v>#DIV/0!</v>
      </c>
      <c r="AH12" s="32"/>
      <c r="AI12" s="32"/>
      <c r="AJ12" s="32"/>
      <c r="AK12" s="32"/>
      <c r="AL12" s="32"/>
      <c r="AM12" s="40"/>
      <c r="AN12" s="35"/>
    </row>
    <row r="13" spans="1:40" ht="15.75" customHeight="1" x14ac:dyDescent="0.25">
      <c r="A13" s="31"/>
      <c r="B13" s="32"/>
      <c r="C13" s="30"/>
      <c r="D13" s="33"/>
      <c r="E13" s="35"/>
      <c r="F13" s="32"/>
      <c r="G13" s="30"/>
      <c r="H13" s="35"/>
      <c r="I13" s="35"/>
      <c r="J13" s="36"/>
      <c r="K13" s="36">
        <v>0</v>
      </c>
      <c r="L13" s="28">
        <f t="shared" si="0"/>
        <v>0</v>
      </c>
      <c r="M13" s="28">
        <f t="shared" si="0"/>
        <v>0</v>
      </c>
      <c r="N13" s="35"/>
      <c r="O13" s="35"/>
      <c r="P13" s="35"/>
      <c r="Q13" s="35"/>
      <c r="R13" s="38"/>
      <c r="S13" s="30"/>
      <c r="T13" s="30"/>
      <c r="U13" s="39"/>
      <c r="V13" s="28" t="e">
        <f>M13/X13</f>
        <v>#DIV/0!</v>
      </c>
      <c r="W13" s="36" t="e">
        <f t="shared" si="1"/>
        <v>#DIV/0!</v>
      </c>
      <c r="X13" s="36">
        <f t="shared" si="2"/>
        <v>0</v>
      </c>
      <c r="Y13" s="36">
        <v>0</v>
      </c>
      <c r="Z13" s="36">
        <v>0</v>
      </c>
      <c r="AA13" s="36">
        <v>0</v>
      </c>
      <c r="AB13" s="36"/>
      <c r="AC13" s="36" t="e">
        <f t="shared" si="3"/>
        <v>#DIV/0!</v>
      </c>
      <c r="AD13" s="36"/>
      <c r="AE13" s="36" t="e">
        <f t="shared" si="4"/>
        <v>#DIV/0!</v>
      </c>
      <c r="AF13" s="36" t="e">
        <f>X13/U13</f>
        <v>#DIV/0!</v>
      </c>
      <c r="AG13" s="36" t="e">
        <f t="shared" si="5"/>
        <v>#DIV/0!</v>
      </c>
      <c r="AH13" s="32"/>
      <c r="AI13" s="32"/>
      <c r="AJ13" s="32"/>
      <c r="AK13" s="32"/>
      <c r="AL13" s="32"/>
      <c r="AM13" s="40"/>
      <c r="AN13" s="35"/>
    </row>
    <row r="14" spans="1:40" ht="15.75" customHeight="1" x14ac:dyDescent="0.25">
      <c r="A14" s="31"/>
      <c r="B14" s="32"/>
      <c r="C14" s="30"/>
      <c r="D14" s="33"/>
      <c r="E14" s="35"/>
      <c r="F14" s="32"/>
      <c r="G14" s="30"/>
      <c r="H14" s="35"/>
      <c r="I14" s="35"/>
      <c r="J14" s="36"/>
      <c r="K14" s="36">
        <v>0</v>
      </c>
      <c r="L14" s="28">
        <f t="shared" si="0"/>
        <v>0</v>
      </c>
      <c r="M14" s="28">
        <f t="shared" si="0"/>
        <v>0</v>
      </c>
      <c r="N14" s="35"/>
      <c r="O14" s="35"/>
      <c r="P14" s="35"/>
      <c r="Q14" s="35"/>
      <c r="R14" s="38"/>
      <c r="S14" s="30"/>
      <c r="T14" s="30"/>
      <c r="U14" s="39"/>
      <c r="V14" s="28" t="e">
        <f>M14/X14</f>
        <v>#DIV/0!</v>
      </c>
      <c r="W14" s="36" t="e">
        <f t="shared" si="1"/>
        <v>#DIV/0!</v>
      </c>
      <c r="X14" s="36">
        <f t="shared" si="2"/>
        <v>0</v>
      </c>
      <c r="Y14" s="36">
        <v>0</v>
      </c>
      <c r="Z14" s="36">
        <v>0</v>
      </c>
      <c r="AA14" s="36">
        <v>0</v>
      </c>
      <c r="AB14" s="36"/>
      <c r="AC14" s="36" t="e">
        <f t="shared" si="3"/>
        <v>#DIV/0!</v>
      </c>
      <c r="AD14" s="36"/>
      <c r="AE14" s="36" t="e">
        <f t="shared" si="4"/>
        <v>#DIV/0!</v>
      </c>
      <c r="AF14" s="36" t="e">
        <f>X14/U14</f>
        <v>#DIV/0!</v>
      </c>
      <c r="AG14" s="36" t="e">
        <f t="shared" si="5"/>
        <v>#DIV/0!</v>
      </c>
      <c r="AH14" s="32"/>
      <c r="AI14" s="32"/>
      <c r="AJ14" s="32"/>
      <c r="AK14" s="32"/>
      <c r="AL14" s="32"/>
      <c r="AM14" s="40"/>
      <c r="AN14" s="35"/>
    </row>
    <row r="15" spans="1:40" ht="15.75" customHeight="1" x14ac:dyDescent="0.25">
      <c r="A15" s="31"/>
      <c r="B15" s="32"/>
      <c r="C15" s="30"/>
      <c r="D15" s="33"/>
      <c r="E15" s="35"/>
      <c r="F15" s="32"/>
      <c r="G15" s="30"/>
      <c r="H15" s="35"/>
      <c r="I15" s="35"/>
      <c r="J15" s="36"/>
      <c r="K15" s="36">
        <v>0</v>
      </c>
      <c r="L15" s="28">
        <f t="shared" si="0"/>
        <v>0</v>
      </c>
      <c r="M15" s="28">
        <f t="shared" si="0"/>
        <v>0</v>
      </c>
      <c r="N15" s="35"/>
      <c r="O15" s="35"/>
      <c r="P15" s="35"/>
      <c r="Q15" s="35"/>
      <c r="R15" s="38"/>
      <c r="S15" s="30"/>
      <c r="T15" s="30"/>
      <c r="U15" s="39"/>
      <c r="V15" s="28" t="e">
        <f>M15/X15</f>
        <v>#DIV/0!</v>
      </c>
      <c r="W15" s="36" t="e">
        <f t="shared" si="1"/>
        <v>#DIV/0!</v>
      </c>
      <c r="X15" s="36">
        <f t="shared" si="2"/>
        <v>0</v>
      </c>
      <c r="Y15" s="36">
        <v>0</v>
      </c>
      <c r="Z15" s="36">
        <v>0</v>
      </c>
      <c r="AA15" s="36">
        <v>0</v>
      </c>
      <c r="AB15" s="36"/>
      <c r="AC15" s="36" t="e">
        <f t="shared" si="3"/>
        <v>#DIV/0!</v>
      </c>
      <c r="AD15" s="36"/>
      <c r="AE15" s="36" t="e">
        <f t="shared" si="4"/>
        <v>#DIV/0!</v>
      </c>
      <c r="AF15" s="36" t="e">
        <f>X15/U15</f>
        <v>#DIV/0!</v>
      </c>
      <c r="AG15" s="36" t="e">
        <f t="shared" si="5"/>
        <v>#DIV/0!</v>
      </c>
      <c r="AH15" s="32"/>
      <c r="AI15" s="32"/>
      <c r="AJ15" s="32"/>
      <c r="AK15" s="32"/>
      <c r="AL15" s="32"/>
      <c r="AM15" s="40"/>
      <c r="AN15" s="35"/>
    </row>
    <row r="16" spans="1:40" ht="15.75" customHeight="1" x14ac:dyDescent="0.25">
      <c r="A16" s="31"/>
      <c r="B16" s="32"/>
      <c r="C16" s="30"/>
      <c r="D16" s="33"/>
      <c r="E16" s="35"/>
      <c r="F16" s="32"/>
      <c r="G16" s="30"/>
      <c r="H16" s="35"/>
      <c r="I16" s="35"/>
      <c r="J16" s="36"/>
      <c r="K16" s="36">
        <v>0</v>
      </c>
      <c r="L16" s="28">
        <f t="shared" si="0"/>
        <v>0</v>
      </c>
      <c r="M16" s="28">
        <f t="shared" si="0"/>
        <v>0</v>
      </c>
      <c r="N16" s="35"/>
      <c r="O16" s="35"/>
      <c r="P16" s="35"/>
      <c r="Q16" s="35"/>
      <c r="R16" s="38"/>
      <c r="S16" s="30"/>
      <c r="T16" s="30"/>
      <c r="U16" s="39"/>
      <c r="V16" s="28" t="e">
        <f>M16/X16</f>
        <v>#DIV/0!</v>
      </c>
      <c r="W16" s="36" t="e">
        <f t="shared" si="1"/>
        <v>#DIV/0!</v>
      </c>
      <c r="X16" s="36">
        <f t="shared" si="2"/>
        <v>0</v>
      </c>
      <c r="Y16" s="36">
        <v>0</v>
      </c>
      <c r="Z16" s="36">
        <v>0</v>
      </c>
      <c r="AA16" s="36">
        <v>0</v>
      </c>
      <c r="AB16" s="36"/>
      <c r="AC16" s="36" t="e">
        <f t="shared" si="3"/>
        <v>#DIV/0!</v>
      </c>
      <c r="AD16" s="36"/>
      <c r="AE16" s="36" t="e">
        <f t="shared" si="4"/>
        <v>#DIV/0!</v>
      </c>
      <c r="AF16" s="36" t="e">
        <f>X16/U16</f>
        <v>#DIV/0!</v>
      </c>
      <c r="AG16" s="36" t="e">
        <f t="shared" si="5"/>
        <v>#DIV/0!</v>
      </c>
      <c r="AH16" s="32"/>
      <c r="AI16" s="32"/>
      <c r="AJ16" s="32"/>
      <c r="AK16" s="32"/>
      <c r="AL16" s="32"/>
      <c r="AM16" s="40"/>
      <c r="AN16" s="35"/>
    </row>
    <row r="17" spans="1:40" ht="15.75" customHeight="1" x14ac:dyDescent="0.25">
      <c r="A17" s="31"/>
      <c r="B17" s="32"/>
      <c r="C17" s="30"/>
      <c r="D17" s="33"/>
      <c r="E17" s="35"/>
      <c r="F17" s="32"/>
      <c r="G17" s="30"/>
      <c r="H17" s="35"/>
      <c r="I17" s="35"/>
      <c r="J17" s="36"/>
      <c r="K17" s="36">
        <v>0</v>
      </c>
      <c r="L17" s="28">
        <f t="shared" si="0"/>
        <v>0</v>
      </c>
      <c r="M17" s="28">
        <f t="shared" si="0"/>
        <v>0</v>
      </c>
      <c r="N17" s="35"/>
      <c r="O17" s="35"/>
      <c r="P17" s="35"/>
      <c r="Q17" s="35"/>
      <c r="R17" s="38"/>
      <c r="S17" s="30"/>
      <c r="T17" s="30"/>
      <c r="U17" s="39"/>
      <c r="V17" s="28" t="e">
        <f>M17/X17</f>
        <v>#DIV/0!</v>
      </c>
      <c r="W17" s="36" t="e">
        <f t="shared" si="1"/>
        <v>#DIV/0!</v>
      </c>
      <c r="X17" s="36">
        <f t="shared" si="2"/>
        <v>0</v>
      </c>
      <c r="Y17" s="36">
        <v>0</v>
      </c>
      <c r="Z17" s="36">
        <v>0</v>
      </c>
      <c r="AA17" s="36">
        <v>0</v>
      </c>
      <c r="AB17" s="36"/>
      <c r="AC17" s="36" t="e">
        <f t="shared" si="3"/>
        <v>#DIV/0!</v>
      </c>
      <c r="AD17" s="36"/>
      <c r="AE17" s="36" t="e">
        <f t="shared" si="4"/>
        <v>#DIV/0!</v>
      </c>
      <c r="AF17" s="36" t="e">
        <f>X17/U17</f>
        <v>#DIV/0!</v>
      </c>
      <c r="AG17" s="36" t="e">
        <f t="shared" si="5"/>
        <v>#DIV/0!</v>
      </c>
      <c r="AH17" s="32"/>
      <c r="AI17" s="32"/>
      <c r="AJ17" s="32"/>
      <c r="AK17" s="32"/>
      <c r="AL17" s="32"/>
      <c r="AM17" s="40"/>
      <c r="AN17" s="35"/>
    </row>
    <row r="18" spans="1:40" ht="15.75" customHeight="1" x14ac:dyDescent="0.25">
      <c r="A18" s="31"/>
      <c r="B18" s="32"/>
      <c r="C18" s="30"/>
      <c r="D18" s="33"/>
      <c r="E18" s="35"/>
      <c r="F18" s="32"/>
      <c r="G18" s="30"/>
      <c r="H18" s="35"/>
      <c r="I18" s="35"/>
      <c r="J18" s="36"/>
      <c r="K18" s="36">
        <v>0</v>
      </c>
      <c r="L18" s="28">
        <f t="shared" si="0"/>
        <v>0</v>
      </c>
      <c r="M18" s="28">
        <f t="shared" si="0"/>
        <v>0</v>
      </c>
      <c r="N18" s="35"/>
      <c r="O18" s="35"/>
      <c r="P18" s="35"/>
      <c r="Q18" s="35"/>
      <c r="R18" s="38"/>
      <c r="S18" s="30"/>
      <c r="T18" s="30"/>
      <c r="U18" s="39"/>
      <c r="V18" s="28" t="e">
        <f>M18/X18</f>
        <v>#DIV/0!</v>
      </c>
      <c r="W18" s="36" t="e">
        <f t="shared" si="1"/>
        <v>#DIV/0!</v>
      </c>
      <c r="X18" s="36">
        <f t="shared" si="2"/>
        <v>0</v>
      </c>
      <c r="Y18" s="36">
        <v>0</v>
      </c>
      <c r="Z18" s="36">
        <v>0</v>
      </c>
      <c r="AA18" s="36">
        <v>0</v>
      </c>
      <c r="AB18" s="36"/>
      <c r="AC18" s="36" t="e">
        <f t="shared" si="3"/>
        <v>#DIV/0!</v>
      </c>
      <c r="AD18" s="36"/>
      <c r="AE18" s="36" t="e">
        <f t="shared" si="4"/>
        <v>#DIV/0!</v>
      </c>
      <c r="AF18" s="36" t="e">
        <f>X18/U18</f>
        <v>#DIV/0!</v>
      </c>
      <c r="AG18" s="36" t="e">
        <f t="shared" si="5"/>
        <v>#DIV/0!</v>
      </c>
      <c r="AH18" s="32"/>
      <c r="AI18" s="32"/>
      <c r="AJ18" s="32"/>
      <c r="AK18" s="32"/>
      <c r="AL18" s="32"/>
      <c r="AM18" s="40"/>
      <c r="AN18" s="35"/>
    </row>
    <row r="19" spans="1:40" ht="15.75" customHeight="1" x14ac:dyDescent="0.25">
      <c r="A19" s="31"/>
      <c r="B19" s="32"/>
      <c r="C19" s="30"/>
      <c r="D19" s="33"/>
      <c r="E19" s="35"/>
      <c r="F19" s="32"/>
      <c r="G19" s="30"/>
      <c r="H19" s="35"/>
      <c r="I19" s="35"/>
      <c r="J19" s="36"/>
      <c r="K19" s="36">
        <v>0</v>
      </c>
      <c r="L19" s="28">
        <f t="shared" si="0"/>
        <v>0</v>
      </c>
      <c r="M19" s="28">
        <f t="shared" si="0"/>
        <v>0</v>
      </c>
      <c r="N19" s="35"/>
      <c r="O19" s="35"/>
      <c r="P19" s="35"/>
      <c r="Q19" s="35"/>
      <c r="R19" s="38"/>
      <c r="S19" s="30"/>
      <c r="T19" s="30"/>
      <c r="U19" s="39"/>
      <c r="V19" s="28" t="e">
        <f>M19/X19</f>
        <v>#DIV/0!</v>
      </c>
      <c r="W19" s="36" t="e">
        <f t="shared" si="1"/>
        <v>#DIV/0!</v>
      </c>
      <c r="X19" s="36">
        <f t="shared" si="2"/>
        <v>0</v>
      </c>
      <c r="Y19" s="36">
        <v>0</v>
      </c>
      <c r="Z19" s="36">
        <v>0</v>
      </c>
      <c r="AA19" s="36">
        <v>0</v>
      </c>
      <c r="AB19" s="36"/>
      <c r="AC19" s="36" t="e">
        <f t="shared" si="3"/>
        <v>#DIV/0!</v>
      </c>
      <c r="AD19" s="36"/>
      <c r="AE19" s="36" t="e">
        <f t="shared" si="4"/>
        <v>#DIV/0!</v>
      </c>
      <c r="AF19" s="36" t="e">
        <f>X19/U19</f>
        <v>#DIV/0!</v>
      </c>
      <c r="AG19" s="36" t="e">
        <f t="shared" si="5"/>
        <v>#DIV/0!</v>
      </c>
      <c r="AH19" s="32"/>
      <c r="AI19" s="32"/>
      <c r="AJ19" s="32"/>
      <c r="AK19" s="32"/>
      <c r="AL19" s="32"/>
      <c r="AM19" s="40"/>
      <c r="AN19" s="35"/>
    </row>
    <row r="20" spans="1:40" ht="15.75" customHeight="1" x14ac:dyDescent="0.25">
      <c r="A20" s="31"/>
      <c r="B20" s="32"/>
      <c r="C20" s="30"/>
      <c r="D20" s="33"/>
      <c r="E20" s="35"/>
      <c r="F20" s="32"/>
      <c r="G20" s="30"/>
      <c r="H20" s="35"/>
      <c r="I20" s="35"/>
      <c r="J20" s="36"/>
      <c r="K20" s="36">
        <v>0</v>
      </c>
      <c r="L20" s="28">
        <f t="shared" si="0"/>
        <v>0</v>
      </c>
      <c r="M20" s="28">
        <f t="shared" si="0"/>
        <v>0</v>
      </c>
      <c r="N20" s="35"/>
      <c r="O20" s="35"/>
      <c r="P20" s="35"/>
      <c r="Q20" s="35"/>
      <c r="R20" s="38"/>
      <c r="S20" s="30"/>
      <c r="T20" s="30"/>
      <c r="U20" s="39"/>
      <c r="V20" s="28" t="e">
        <f>M20/X20</f>
        <v>#DIV/0!</v>
      </c>
      <c r="W20" s="36" t="e">
        <f t="shared" si="1"/>
        <v>#DIV/0!</v>
      </c>
      <c r="X20" s="36">
        <f t="shared" si="2"/>
        <v>0</v>
      </c>
      <c r="Y20" s="36">
        <v>0</v>
      </c>
      <c r="Z20" s="36">
        <v>0</v>
      </c>
      <c r="AA20" s="36">
        <v>0</v>
      </c>
      <c r="AB20" s="36"/>
      <c r="AC20" s="36" t="e">
        <f t="shared" si="3"/>
        <v>#DIV/0!</v>
      </c>
      <c r="AD20" s="36"/>
      <c r="AE20" s="36" t="e">
        <f t="shared" si="4"/>
        <v>#DIV/0!</v>
      </c>
      <c r="AF20" s="36" t="e">
        <f>X20/U20</f>
        <v>#DIV/0!</v>
      </c>
      <c r="AG20" s="36" t="e">
        <f t="shared" si="5"/>
        <v>#DIV/0!</v>
      </c>
      <c r="AH20" s="32"/>
      <c r="AI20" s="32"/>
      <c r="AJ20" s="32"/>
      <c r="AK20" s="32"/>
      <c r="AL20" s="32"/>
      <c r="AM20" s="40"/>
      <c r="AN20" s="35"/>
    </row>
    <row r="21" spans="1:40" ht="15.75" customHeight="1" x14ac:dyDescent="0.25">
      <c r="A21" s="31"/>
      <c r="B21" s="32"/>
      <c r="C21" s="30"/>
      <c r="D21" s="33"/>
      <c r="E21" s="35"/>
      <c r="F21" s="32"/>
      <c r="G21" s="30"/>
      <c r="H21" s="35"/>
      <c r="I21" s="35"/>
      <c r="J21" s="36"/>
      <c r="K21" s="36">
        <v>0</v>
      </c>
      <c r="L21" s="28">
        <f t="shared" si="0"/>
        <v>0</v>
      </c>
      <c r="M21" s="28">
        <f t="shared" si="0"/>
        <v>0</v>
      </c>
      <c r="N21" s="35"/>
      <c r="O21" s="35"/>
      <c r="P21" s="35"/>
      <c r="Q21" s="35"/>
      <c r="R21" s="38"/>
      <c r="S21" s="30"/>
      <c r="T21" s="30"/>
      <c r="U21" s="39"/>
      <c r="V21" s="28" t="e">
        <f>M21/X21</f>
        <v>#DIV/0!</v>
      </c>
      <c r="W21" s="36" t="e">
        <f t="shared" si="1"/>
        <v>#DIV/0!</v>
      </c>
      <c r="X21" s="36">
        <f t="shared" si="2"/>
        <v>0</v>
      </c>
      <c r="Y21" s="36">
        <v>0</v>
      </c>
      <c r="Z21" s="36">
        <v>0</v>
      </c>
      <c r="AA21" s="36">
        <v>0</v>
      </c>
      <c r="AB21" s="36"/>
      <c r="AC21" s="36" t="e">
        <f t="shared" si="3"/>
        <v>#DIV/0!</v>
      </c>
      <c r="AD21" s="36"/>
      <c r="AE21" s="36" t="e">
        <f t="shared" si="4"/>
        <v>#DIV/0!</v>
      </c>
      <c r="AF21" s="36" t="e">
        <f>X21/U21</f>
        <v>#DIV/0!</v>
      </c>
      <c r="AG21" s="36" t="e">
        <f t="shared" si="5"/>
        <v>#DIV/0!</v>
      </c>
      <c r="AH21" s="32"/>
      <c r="AI21" s="32"/>
      <c r="AJ21" s="32"/>
      <c r="AK21" s="32"/>
      <c r="AL21" s="32"/>
      <c r="AM21" s="40"/>
      <c r="AN21" s="35"/>
    </row>
    <row r="22" spans="1:40" ht="15.75" customHeight="1" x14ac:dyDescent="0.25">
      <c r="A22" s="31"/>
      <c r="B22" s="32"/>
      <c r="C22" s="30"/>
      <c r="D22" s="33"/>
      <c r="E22" s="35"/>
      <c r="F22" s="32"/>
      <c r="G22" s="30"/>
      <c r="H22" s="35"/>
      <c r="I22" s="35"/>
      <c r="J22" s="36"/>
      <c r="K22" s="36">
        <v>0</v>
      </c>
      <c r="L22" s="28">
        <f t="shared" si="0"/>
        <v>0</v>
      </c>
      <c r="M22" s="28">
        <f t="shared" si="0"/>
        <v>0</v>
      </c>
      <c r="N22" s="35"/>
      <c r="O22" s="35"/>
      <c r="P22" s="35"/>
      <c r="Q22" s="35"/>
      <c r="R22" s="38"/>
      <c r="S22" s="30"/>
      <c r="T22" s="30"/>
      <c r="U22" s="39"/>
      <c r="V22" s="28" t="e">
        <f>M22/X22</f>
        <v>#DIV/0!</v>
      </c>
      <c r="W22" s="36" t="e">
        <f t="shared" si="1"/>
        <v>#DIV/0!</v>
      </c>
      <c r="X22" s="36">
        <f t="shared" si="2"/>
        <v>0</v>
      </c>
      <c r="Y22" s="36">
        <v>0</v>
      </c>
      <c r="Z22" s="36">
        <v>0</v>
      </c>
      <c r="AA22" s="36">
        <v>0</v>
      </c>
      <c r="AB22" s="36"/>
      <c r="AC22" s="36" t="e">
        <f t="shared" si="3"/>
        <v>#DIV/0!</v>
      </c>
      <c r="AD22" s="36"/>
      <c r="AE22" s="36" t="e">
        <f t="shared" si="4"/>
        <v>#DIV/0!</v>
      </c>
      <c r="AF22" s="36" t="e">
        <f>X22/U22</f>
        <v>#DIV/0!</v>
      </c>
      <c r="AG22" s="36" t="e">
        <f t="shared" si="5"/>
        <v>#DIV/0!</v>
      </c>
      <c r="AH22" s="32"/>
      <c r="AI22" s="32"/>
      <c r="AJ22" s="32"/>
      <c r="AK22" s="32"/>
      <c r="AL22" s="32"/>
      <c r="AM22" s="40"/>
      <c r="AN22" s="35"/>
    </row>
    <row r="23" spans="1:40" ht="15.75" customHeight="1" x14ac:dyDescent="0.25">
      <c r="A23" s="31"/>
      <c r="B23" s="32"/>
      <c r="C23" s="30"/>
      <c r="D23" s="33"/>
      <c r="E23" s="35"/>
      <c r="F23" s="32"/>
      <c r="G23" s="30"/>
      <c r="H23" s="35"/>
      <c r="I23" s="35"/>
      <c r="J23" s="36"/>
      <c r="K23" s="36">
        <v>0</v>
      </c>
      <c r="L23" s="28">
        <f t="shared" si="0"/>
        <v>0</v>
      </c>
      <c r="M23" s="28">
        <f t="shared" si="0"/>
        <v>0</v>
      </c>
      <c r="N23" s="35"/>
      <c r="O23" s="35"/>
      <c r="P23" s="35"/>
      <c r="Q23" s="35"/>
      <c r="R23" s="38"/>
      <c r="S23" s="30"/>
      <c r="T23" s="30"/>
      <c r="U23" s="39"/>
      <c r="V23" s="28" t="e">
        <f>M23/X23</f>
        <v>#DIV/0!</v>
      </c>
      <c r="W23" s="36" t="e">
        <f t="shared" si="1"/>
        <v>#DIV/0!</v>
      </c>
      <c r="X23" s="36">
        <f t="shared" si="2"/>
        <v>0</v>
      </c>
      <c r="Y23" s="36">
        <v>0</v>
      </c>
      <c r="Z23" s="36">
        <v>0</v>
      </c>
      <c r="AA23" s="36">
        <v>0</v>
      </c>
      <c r="AB23" s="36"/>
      <c r="AC23" s="36" t="e">
        <f t="shared" si="3"/>
        <v>#DIV/0!</v>
      </c>
      <c r="AD23" s="36"/>
      <c r="AE23" s="36" t="e">
        <f t="shared" si="4"/>
        <v>#DIV/0!</v>
      </c>
      <c r="AF23" s="36" t="e">
        <f>X23/U23</f>
        <v>#DIV/0!</v>
      </c>
      <c r="AG23" s="36" t="e">
        <f t="shared" si="5"/>
        <v>#DIV/0!</v>
      </c>
      <c r="AH23" s="32"/>
      <c r="AI23" s="32"/>
      <c r="AJ23" s="32"/>
      <c r="AK23" s="32"/>
      <c r="AL23" s="32"/>
      <c r="AM23" s="40"/>
      <c r="AN23" s="35"/>
    </row>
    <row r="24" spans="1:40" ht="15.75" customHeight="1" x14ac:dyDescent="0.25">
      <c r="A24" s="31"/>
      <c r="B24" s="32"/>
      <c r="C24" s="30"/>
      <c r="D24" s="33"/>
      <c r="E24" s="35"/>
      <c r="F24" s="32"/>
      <c r="G24" s="30"/>
      <c r="H24" s="35"/>
      <c r="I24" s="35"/>
      <c r="J24" s="36"/>
      <c r="K24" s="36">
        <v>0</v>
      </c>
      <c r="L24" s="28">
        <f t="shared" si="0"/>
        <v>0</v>
      </c>
      <c r="M24" s="28">
        <f t="shared" si="0"/>
        <v>0</v>
      </c>
      <c r="N24" s="35"/>
      <c r="O24" s="35"/>
      <c r="P24" s="35"/>
      <c r="Q24" s="35"/>
      <c r="R24" s="38"/>
      <c r="S24" s="30"/>
      <c r="T24" s="30"/>
      <c r="U24" s="39"/>
      <c r="V24" s="28" t="e">
        <f>M24/X24</f>
        <v>#DIV/0!</v>
      </c>
      <c r="W24" s="36" t="e">
        <f t="shared" si="1"/>
        <v>#DIV/0!</v>
      </c>
      <c r="X24" s="36">
        <f t="shared" si="2"/>
        <v>0</v>
      </c>
      <c r="Y24" s="36">
        <v>0</v>
      </c>
      <c r="Z24" s="36">
        <v>0</v>
      </c>
      <c r="AA24" s="36">
        <v>0</v>
      </c>
      <c r="AB24" s="36"/>
      <c r="AC24" s="36" t="e">
        <f t="shared" si="3"/>
        <v>#DIV/0!</v>
      </c>
      <c r="AD24" s="36"/>
      <c r="AE24" s="36" t="e">
        <f t="shared" si="4"/>
        <v>#DIV/0!</v>
      </c>
      <c r="AF24" s="36" t="e">
        <f>X24/U24</f>
        <v>#DIV/0!</v>
      </c>
      <c r="AG24" s="36" t="e">
        <f t="shared" si="5"/>
        <v>#DIV/0!</v>
      </c>
      <c r="AH24" s="32"/>
      <c r="AI24" s="32"/>
      <c r="AJ24" s="32"/>
      <c r="AK24" s="32"/>
      <c r="AL24" s="32"/>
      <c r="AM24" s="40"/>
      <c r="AN24" s="35"/>
    </row>
    <row r="25" spans="1:40" ht="15.75" customHeight="1" x14ac:dyDescent="0.25">
      <c r="A25" s="31"/>
      <c r="B25" s="32"/>
      <c r="C25" s="30"/>
      <c r="D25" s="33"/>
      <c r="E25" s="35"/>
      <c r="F25" s="32"/>
      <c r="G25" s="30"/>
      <c r="H25" s="35"/>
      <c r="I25" s="35"/>
      <c r="J25" s="36"/>
      <c r="K25" s="36">
        <v>0</v>
      </c>
      <c r="L25" s="28">
        <f t="shared" si="0"/>
        <v>0</v>
      </c>
      <c r="M25" s="28">
        <f t="shared" si="0"/>
        <v>0</v>
      </c>
      <c r="N25" s="35"/>
      <c r="O25" s="35"/>
      <c r="P25" s="35"/>
      <c r="Q25" s="35"/>
      <c r="R25" s="38"/>
      <c r="S25" s="30"/>
      <c r="T25" s="30"/>
      <c r="U25" s="39"/>
      <c r="V25" s="28" t="e">
        <f>M25/X25</f>
        <v>#DIV/0!</v>
      </c>
      <c r="W25" s="36" t="e">
        <f t="shared" si="1"/>
        <v>#DIV/0!</v>
      </c>
      <c r="X25" s="36">
        <f t="shared" si="2"/>
        <v>0</v>
      </c>
      <c r="Y25" s="36">
        <v>0</v>
      </c>
      <c r="Z25" s="36">
        <v>0</v>
      </c>
      <c r="AA25" s="36">
        <v>0</v>
      </c>
      <c r="AB25" s="36"/>
      <c r="AC25" s="36" t="e">
        <f t="shared" si="3"/>
        <v>#DIV/0!</v>
      </c>
      <c r="AD25" s="36"/>
      <c r="AE25" s="36" t="e">
        <f t="shared" si="4"/>
        <v>#DIV/0!</v>
      </c>
      <c r="AF25" s="36" t="e">
        <f>X25/U25</f>
        <v>#DIV/0!</v>
      </c>
      <c r="AG25" s="36" t="e">
        <f t="shared" si="5"/>
        <v>#DIV/0!</v>
      </c>
      <c r="AH25" s="32"/>
      <c r="AI25" s="32"/>
      <c r="AJ25" s="32"/>
      <c r="AK25" s="32"/>
      <c r="AL25" s="32"/>
      <c r="AM25" s="40"/>
      <c r="AN25" s="35"/>
    </row>
    <row r="26" spans="1:40" ht="15.75" customHeight="1" x14ac:dyDescent="0.25">
      <c r="A26" s="31"/>
      <c r="B26" s="32"/>
      <c r="C26" s="30"/>
      <c r="D26" s="33"/>
      <c r="E26" s="35"/>
      <c r="F26" s="32"/>
      <c r="G26" s="30"/>
      <c r="H26" s="35"/>
      <c r="I26" s="35"/>
      <c r="J26" s="36"/>
      <c r="K26" s="36">
        <v>0</v>
      </c>
      <c r="L26" s="28">
        <f t="shared" si="0"/>
        <v>0</v>
      </c>
      <c r="M26" s="28">
        <f t="shared" si="0"/>
        <v>0</v>
      </c>
      <c r="N26" s="35"/>
      <c r="O26" s="35"/>
      <c r="P26" s="35"/>
      <c r="Q26" s="35"/>
      <c r="R26" s="38"/>
      <c r="S26" s="30"/>
      <c r="T26" s="30"/>
      <c r="U26" s="39"/>
      <c r="V26" s="28" t="e">
        <f>M26/X26</f>
        <v>#DIV/0!</v>
      </c>
      <c r="W26" s="36" t="e">
        <f t="shared" si="1"/>
        <v>#DIV/0!</v>
      </c>
      <c r="X26" s="36">
        <f t="shared" si="2"/>
        <v>0</v>
      </c>
      <c r="Y26" s="36">
        <v>0</v>
      </c>
      <c r="Z26" s="36">
        <v>0</v>
      </c>
      <c r="AA26" s="36">
        <v>0</v>
      </c>
      <c r="AB26" s="36"/>
      <c r="AC26" s="36" t="e">
        <f t="shared" si="3"/>
        <v>#DIV/0!</v>
      </c>
      <c r="AD26" s="36"/>
      <c r="AE26" s="36" t="e">
        <f t="shared" si="4"/>
        <v>#DIV/0!</v>
      </c>
      <c r="AF26" s="36" t="e">
        <f>X26/U26</f>
        <v>#DIV/0!</v>
      </c>
      <c r="AG26" s="36" t="e">
        <f t="shared" si="5"/>
        <v>#DIV/0!</v>
      </c>
      <c r="AH26" s="32"/>
      <c r="AI26" s="32"/>
      <c r="AJ26" s="32"/>
      <c r="AK26" s="32"/>
      <c r="AL26" s="32"/>
      <c r="AM26" s="40"/>
      <c r="AN26" s="35"/>
    </row>
    <row r="27" spans="1:40" ht="15.75" customHeight="1" x14ac:dyDescent="0.25">
      <c r="A27" s="31"/>
      <c r="B27" s="32"/>
      <c r="C27" s="30"/>
      <c r="D27" s="33"/>
      <c r="E27" s="35"/>
      <c r="F27" s="32"/>
      <c r="G27" s="30"/>
      <c r="H27" s="35"/>
      <c r="I27" s="35"/>
      <c r="J27" s="36"/>
      <c r="K27" s="36">
        <v>0</v>
      </c>
      <c r="L27" s="28">
        <f t="shared" si="0"/>
        <v>0</v>
      </c>
      <c r="M27" s="28">
        <f t="shared" si="0"/>
        <v>0</v>
      </c>
      <c r="N27" s="35"/>
      <c r="O27" s="35"/>
      <c r="P27" s="35"/>
      <c r="Q27" s="35"/>
      <c r="R27" s="38"/>
      <c r="S27" s="30"/>
      <c r="T27" s="30"/>
      <c r="U27" s="39"/>
      <c r="V27" s="28" t="e">
        <f>M27/X27</f>
        <v>#DIV/0!</v>
      </c>
      <c r="W27" s="36" t="e">
        <f t="shared" si="1"/>
        <v>#DIV/0!</v>
      </c>
      <c r="X27" s="36">
        <f t="shared" si="2"/>
        <v>0</v>
      </c>
      <c r="Y27" s="36">
        <v>0</v>
      </c>
      <c r="Z27" s="36">
        <v>0</v>
      </c>
      <c r="AA27" s="36">
        <v>0</v>
      </c>
      <c r="AB27" s="36"/>
      <c r="AC27" s="36" t="e">
        <f t="shared" si="3"/>
        <v>#DIV/0!</v>
      </c>
      <c r="AD27" s="36"/>
      <c r="AE27" s="36" t="e">
        <f t="shared" si="4"/>
        <v>#DIV/0!</v>
      </c>
      <c r="AF27" s="36" t="e">
        <f>X27/U27</f>
        <v>#DIV/0!</v>
      </c>
      <c r="AG27" s="36" t="e">
        <f t="shared" si="5"/>
        <v>#DIV/0!</v>
      </c>
      <c r="AH27" s="32"/>
      <c r="AI27" s="32"/>
      <c r="AJ27" s="32"/>
      <c r="AK27" s="32"/>
      <c r="AL27" s="32"/>
      <c r="AM27" s="40"/>
      <c r="AN27" s="35"/>
    </row>
    <row r="28" spans="1:40" ht="15.75" customHeight="1" x14ac:dyDescent="0.25">
      <c r="A28" s="31"/>
      <c r="B28" s="32"/>
      <c r="C28" s="30"/>
      <c r="D28" s="33"/>
      <c r="E28" s="35"/>
      <c r="F28" s="32"/>
      <c r="G28" s="30"/>
      <c r="H28" s="35"/>
      <c r="I28" s="35"/>
      <c r="J28" s="36"/>
      <c r="K28" s="36">
        <v>0</v>
      </c>
      <c r="L28" s="28">
        <f t="shared" si="0"/>
        <v>0</v>
      </c>
      <c r="M28" s="28">
        <f t="shared" si="0"/>
        <v>0</v>
      </c>
      <c r="N28" s="35"/>
      <c r="O28" s="35"/>
      <c r="P28" s="35"/>
      <c r="Q28" s="35"/>
      <c r="R28" s="38"/>
      <c r="S28" s="30"/>
      <c r="T28" s="30"/>
      <c r="U28" s="39"/>
      <c r="V28" s="28" t="e">
        <f>M28/X28</f>
        <v>#DIV/0!</v>
      </c>
      <c r="W28" s="36" t="e">
        <f t="shared" si="1"/>
        <v>#DIV/0!</v>
      </c>
      <c r="X28" s="36">
        <f t="shared" si="2"/>
        <v>0</v>
      </c>
      <c r="Y28" s="36">
        <v>0</v>
      </c>
      <c r="Z28" s="36">
        <v>0</v>
      </c>
      <c r="AA28" s="36">
        <v>0</v>
      </c>
      <c r="AB28" s="36"/>
      <c r="AC28" s="36" t="e">
        <f t="shared" si="3"/>
        <v>#DIV/0!</v>
      </c>
      <c r="AD28" s="36"/>
      <c r="AE28" s="36" t="e">
        <f t="shared" si="4"/>
        <v>#DIV/0!</v>
      </c>
      <c r="AF28" s="36" t="e">
        <f>X28/U28</f>
        <v>#DIV/0!</v>
      </c>
      <c r="AG28" s="36" t="e">
        <f t="shared" si="5"/>
        <v>#DIV/0!</v>
      </c>
      <c r="AH28" s="32"/>
      <c r="AI28" s="32"/>
      <c r="AJ28" s="32"/>
      <c r="AK28" s="32"/>
      <c r="AL28" s="32"/>
      <c r="AM28" s="40"/>
      <c r="AN28" s="35"/>
    </row>
    <row r="29" spans="1:40" ht="15.75" customHeight="1" x14ac:dyDescent="0.25">
      <c r="A29" s="31"/>
      <c r="B29" s="32"/>
      <c r="C29" s="30"/>
      <c r="D29" s="33"/>
      <c r="E29" s="35"/>
      <c r="F29" s="32"/>
      <c r="G29" s="30"/>
      <c r="H29" s="35"/>
      <c r="I29" s="35"/>
      <c r="J29" s="36"/>
      <c r="K29" s="36">
        <v>0</v>
      </c>
      <c r="L29" s="28">
        <f t="shared" si="0"/>
        <v>0</v>
      </c>
      <c r="M29" s="28">
        <f t="shared" si="0"/>
        <v>0</v>
      </c>
      <c r="N29" s="35"/>
      <c r="O29" s="35"/>
      <c r="P29" s="35"/>
      <c r="Q29" s="35"/>
      <c r="R29" s="38"/>
      <c r="S29" s="30"/>
      <c r="T29" s="30"/>
      <c r="U29" s="39"/>
      <c r="V29" s="28" t="e">
        <f>M29/X29</f>
        <v>#DIV/0!</v>
      </c>
      <c r="W29" s="36" t="e">
        <f t="shared" si="1"/>
        <v>#DIV/0!</v>
      </c>
      <c r="X29" s="36">
        <f t="shared" si="2"/>
        <v>0</v>
      </c>
      <c r="Y29" s="36">
        <v>0</v>
      </c>
      <c r="Z29" s="36">
        <v>0</v>
      </c>
      <c r="AA29" s="36">
        <v>0</v>
      </c>
      <c r="AB29" s="36"/>
      <c r="AC29" s="36" t="e">
        <f t="shared" si="3"/>
        <v>#DIV/0!</v>
      </c>
      <c r="AD29" s="36"/>
      <c r="AE29" s="36" t="e">
        <f t="shared" si="4"/>
        <v>#DIV/0!</v>
      </c>
      <c r="AF29" s="36" t="e">
        <f>X29/U29</f>
        <v>#DIV/0!</v>
      </c>
      <c r="AG29" s="36" t="e">
        <f t="shared" si="5"/>
        <v>#DIV/0!</v>
      </c>
      <c r="AH29" s="32"/>
      <c r="AI29" s="32"/>
      <c r="AJ29" s="32"/>
      <c r="AK29" s="32"/>
      <c r="AL29" s="32"/>
      <c r="AM29" s="40"/>
      <c r="AN29" s="35"/>
    </row>
    <row r="30" spans="1:40" ht="15.75" customHeight="1" x14ac:dyDescent="0.25">
      <c r="A30" s="31"/>
      <c r="B30" s="32"/>
      <c r="C30" s="30"/>
      <c r="D30" s="33"/>
      <c r="E30" s="35"/>
      <c r="F30" s="32"/>
      <c r="G30" s="30"/>
      <c r="H30" s="35"/>
      <c r="I30" s="35"/>
      <c r="J30" s="36"/>
      <c r="K30" s="36">
        <v>0</v>
      </c>
      <c r="L30" s="28">
        <f t="shared" si="0"/>
        <v>0</v>
      </c>
      <c r="M30" s="28">
        <f t="shared" si="0"/>
        <v>0</v>
      </c>
      <c r="N30" s="35"/>
      <c r="O30" s="35"/>
      <c r="P30" s="35"/>
      <c r="Q30" s="35"/>
      <c r="R30" s="38"/>
      <c r="S30" s="30"/>
      <c r="T30" s="30"/>
      <c r="U30" s="39"/>
      <c r="V30" s="28" t="e">
        <f>M30/X30</f>
        <v>#DIV/0!</v>
      </c>
      <c r="W30" s="36" t="e">
        <f t="shared" si="1"/>
        <v>#DIV/0!</v>
      </c>
      <c r="X30" s="36">
        <f t="shared" si="2"/>
        <v>0</v>
      </c>
      <c r="Y30" s="36">
        <v>0</v>
      </c>
      <c r="Z30" s="36">
        <v>0</v>
      </c>
      <c r="AA30" s="36">
        <v>0</v>
      </c>
      <c r="AB30" s="36"/>
      <c r="AC30" s="36" t="e">
        <f t="shared" si="3"/>
        <v>#DIV/0!</v>
      </c>
      <c r="AD30" s="36"/>
      <c r="AE30" s="36" t="e">
        <f t="shared" si="4"/>
        <v>#DIV/0!</v>
      </c>
      <c r="AF30" s="36" t="e">
        <f>X30/U30</f>
        <v>#DIV/0!</v>
      </c>
      <c r="AG30" s="36" t="e">
        <f t="shared" si="5"/>
        <v>#DIV/0!</v>
      </c>
      <c r="AH30" s="32"/>
      <c r="AI30" s="32"/>
      <c r="AJ30" s="32"/>
      <c r="AK30" s="32"/>
      <c r="AL30" s="32"/>
      <c r="AM30" s="40"/>
      <c r="AN30" s="35"/>
    </row>
    <row r="31" spans="1:40" ht="15.75" customHeight="1" x14ac:dyDescent="0.25">
      <c r="A31" s="31"/>
      <c r="B31" s="32"/>
      <c r="C31" s="30"/>
      <c r="D31" s="33"/>
      <c r="E31" s="35"/>
      <c r="F31" s="32"/>
      <c r="G31" s="30"/>
      <c r="H31" s="35"/>
      <c r="I31" s="35"/>
      <c r="J31" s="36"/>
      <c r="K31" s="36">
        <v>0</v>
      </c>
      <c r="L31" s="28">
        <f t="shared" si="0"/>
        <v>0</v>
      </c>
      <c r="M31" s="28">
        <f t="shared" si="0"/>
        <v>0</v>
      </c>
      <c r="N31" s="35"/>
      <c r="O31" s="35"/>
      <c r="P31" s="35"/>
      <c r="Q31" s="35"/>
      <c r="R31" s="38"/>
      <c r="S31" s="30"/>
      <c r="T31" s="30"/>
      <c r="U31" s="39"/>
      <c r="V31" s="28" t="e">
        <f>M31/X31</f>
        <v>#DIV/0!</v>
      </c>
      <c r="W31" s="36" t="e">
        <f t="shared" si="1"/>
        <v>#DIV/0!</v>
      </c>
      <c r="X31" s="36">
        <f t="shared" si="2"/>
        <v>0</v>
      </c>
      <c r="Y31" s="36">
        <v>0</v>
      </c>
      <c r="Z31" s="36">
        <v>0</v>
      </c>
      <c r="AA31" s="36">
        <v>0</v>
      </c>
      <c r="AB31" s="36"/>
      <c r="AC31" s="36" t="e">
        <f t="shared" si="3"/>
        <v>#DIV/0!</v>
      </c>
      <c r="AD31" s="36"/>
      <c r="AE31" s="36" t="e">
        <f t="shared" si="4"/>
        <v>#DIV/0!</v>
      </c>
      <c r="AF31" s="36" t="e">
        <f>X31/U31</f>
        <v>#DIV/0!</v>
      </c>
      <c r="AG31" s="36" t="e">
        <f t="shared" si="5"/>
        <v>#DIV/0!</v>
      </c>
      <c r="AH31" s="32"/>
      <c r="AI31" s="32"/>
      <c r="AJ31" s="32"/>
      <c r="AK31" s="32"/>
      <c r="AL31" s="32"/>
      <c r="AM31" s="40"/>
      <c r="AN31" s="35"/>
    </row>
    <row r="32" spans="1:40" ht="15.75" customHeight="1" x14ac:dyDescent="0.25">
      <c r="A32" s="31"/>
      <c r="B32" s="32"/>
      <c r="C32" s="30"/>
      <c r="D32" s="33"/>
      <c r="E32" s="35"/>
      <c r="F32" s="32"/>
      <c r="G32" s="30"/>
      <c r="H32" s="35"/>
      <c r="I32" s="35"/>
      <c r="J32" s="36"/>
      <c r="K32" s="36">
        <v>0</v>
      </c>
      <c r="L32" s="28">
        <f t="shared" si="0"/>
        <v>0</v>
      </c>
      <c r="M32" s="28">
        <f t="shared" si="0"/>
        <v>0</v>
      </c>
      <c r="N32" s="35"/>
      <c r="O32" s="35"/>
      <c r="P32" s="35"/>
      <c r="Q32" s="35"/>
      <c r="R32" s="38"/>
      <c r="S32" s="30"/>
      <c r="T32" s="30"/>
      <c r="U32" s="39"/>
      <c r="V32" s="28" t="e">
        <f>M32/X32</f>
        <v>#DIV/0!</v>
      </c>
      <c r="W32" s="36" t="e">
        <f t="shared" si="1"/>
        <v>#DIV/0!</v>
      </c>
      <c r="X32" s="36">
        <f t="shared" si="2"/>
        <v>0</v>
      </c>
      <c r="Y32" s="36">
        <v>0</v>
      </c>
      <c r="Z32" s="36">
        <v>0</v>
      </c>
      <c r="AA32" s="36">
        <v>0</v>
      </c>
      <c r="AB32" s="36"/>
      <c r="AC32" s="36" t="e">
        <f t="shared" si="3"/>
        <v>#DIV/0!</v>
      </c>
      <c r="AD32" s="36"/>
      <c r="AE32" s="36" t="e">
        <f t="shared" si="4"/>
        <v>#DIV/0!</v>
      </c>
      <c r="AF32" s="36" t="e">
        <f>X32/U32</f>
        <v>#DIV/0!</v>
      </c>
      <c r="AG32" s="36" t="e">
        <f t="shared" si="5"/>
        <v>#DIV/0!</v>
      </c>
      <c r="AH32" s="32"/>
      <c r="AI32" s="32"/>
      <c r="AJ32" s="32"/>
      <c r="AK32" s="32"/>
      <c r="AL32" s="32"/>
      <c r="AM32" s="40"/>
      <c r="AN32" s="35"/>
    </row>
    <row r="33" spans="1:40" ht="15.75" customHeight="1" x14ac:dyDescent="0.25">
      <c r="A33" s="31"/>
      <c r="B33" s="32"/>
      <c r="C33" s="30"/>
      <c r="D33" s="33"/>
      <c r="E33" s="35"/>
      <c r="F33" s="32"/>
      <c r="G33" s="30"/>
      <c r="H33" s="35"/>
      <c r="I33" s="35"/>
      <c r="J33" s="36"/>
      <c r="K33" s="36">
        <v>0</v>
      </c>
      <c r="L33" s="28">
        <f t="shared" si="0"/>
        <v>0</v>
      </c>
      <c r="M33" s="28">
        <f t="shared" si="0"/>
        <v>0</v>
      </c>
      <c r="N33" s="35"/>
      <c r="O33" s="35"/>
      <c r="P33" s="35"/>
      <c r="Q33" s="35"/>
      <c r="R33" s="38"/>
      <c r="S33" s="30"/>
      <c r="T33" s="30"/>
      <c r="U33" s="39"/>
      <c r="V33" s="28" t="e">
        <f>M33/X33</f>
        <v>#DIV/0!</v>
      </c>
      <c r="W33" s="36" t="e">
        <f t="shared" si="1"/>
        <v>#DIV/0!</v>
      </c>
      <c r="X33" s="36">
        <f t="shared" si="2"/>
        <v>0</v>
      </c>
      <c r="Y33" s="36">
        <v>0</v>
      </c>
      <c r="Z33" s="36">
        <v>0</v>
      </c>
      <c r="AA33" s="36">
        <v>0</v>
      </c>
      <c r="AB33" s="36"/>
      <c r="AC33" s="36" t="e">
        <f t="shared" si="3"/>
        <v>#DIV/0!</v>
      </c>
      <c r="AD33" s="36"/>
      <c r="AE33" s="36" t="e">
        <f t="shared" si="4"/>
        <v>#DIV/0!</v>
      </c>
      <c r="AF33" s="36" t="e">
        <f>X33/U33</f>
        <v>#DIV/0!</v>
      </c>
      <c r="AG33" s="36" t="e">
        <f t="shared" si="5"/>
        <v>#DIV/0!</v>
      </c>
      <c r="AH33" s="32"/>
      <c r="AI33" s="32"/>
      <c r="AJ33" s="32"/>
      <c r="AK33" s="32"/>
      <c r="AL33" s="32"/>
      <c r="AM33" s="40"/>
      <c r="AN33" s="35"/>
    </row>
    <row r="34" spans="1:40" ht="15.75" customHeight="1" x14ac:dyDescent="0.25">
      <c r="A34" s="31"/>
      <c r="B34" s="32"/>
      <c r="C34" s="30"/>
      <c r="D34" s="33"/>
      <c r="E34" s="35"/>
      <c r="F34" s="32"/>
      <c r="G34" s="30"/>
      <c r="H34" s="35"/>
      <c r="I34" s="35"/>
      <c r="J34" s="36"/>
      <c r="K34" s="36">
        <v>0</v>
      </c>
      <c r="L34" s="28">
        <f t="shared" si="0"/>
        <v>0</v>
      </c>
      <c r="M34" s="28">
        <f t="shared" si="0"/>
        <v>0</v>
      </c>
      <c r="N34" s="35"/>
      <c r="O34" s="35"/>
      <c r="P34" s="35"/>
      <c r="Q34" s="35"/>
      <c r="R34" s="38"/>
      <c r="S34" s="30"/>
      <c r="T34" s="30"/>
      <c r="U34" s="39"/>
      <c r="V34" s="28" t="e">
        <f>M34/X34</f>
        <v>#DIV/0!</v>
      </c>
      <c r="W34" s="36" t="e">
        <f t="shared" si="1"/>
        <v>#DIV/0!</v>
      </c>
      <c r="X34" s="36">
        <f t="shared" si="2"/>
        <v>0</v>
      </c>
      <c r="Y34" s="36">
        <v>0</v>
      </c>
      <c r="Z34" s="36">
        <v>0</v>
      </c>
      <c r="AA34" s="36">
        <v>0</v>
      </c>
      <c r="AB34" s="36"/>
      <c r="AC34" s="36" t="e">
        <f t="shared" si="3"/>
        <v>#DIV/0!</v>
      </c>
      <c r="AD34" s="36"/>
      <c r="AE34" s="36" t="e">
        <f t="shared" si="4"/>
        <v>#DIV/0!</v>
      </c>
      <c r="AF34" s="36" t="e">
        <f>X34/U34</f>
        <v>#DIV/0!</v>
      </c>
      <c r="AG34" s="36" t="e">
        <f t="shared" si="5"/>
        <v>#DIV/0!</v>
      </c>
      <c r="AH34" s="32"/>
      <c r="AI34" s="32"/>
      <c r="AJ34" s="32"/>
      <c r="AK34" s="32"/>
      <c r="AL34" s="32"/>
      <c r="AM34" s="40"/>
      <c r="AN34" s="35"/>
    </row>
    <row r="35" spans="1:40" ht="15.75" customHeight="1" x14ac:dyDescent="0.25">
      <c r="A35" s="31"/>
      <c r="B35" s="32"/>
      <c r="C35" s="30"/>
      <c r="D35" s="33"/>
      <c r="E35" s="35"/>
      <c r="F35" s="32"/>
      <c r="G35" s="30"/>
      <c r="H35" s="35"/>
      <c r="I35" s="35"/>
      <c r="J35" s="36"/>
      <c r="K35" s="36">
        <v>0</v>
      </c>
      <c r="L35" s="28">
        <f t="shared" si="0"/>
        <v>0</v>
      </c>
      <c r="M35" s="28">
        <f t="shared" si="0"/>
        <v>0</v>
      </c>
      <c r="N35" s="35"/>
      <c r="O35" s="35"/>
      <c r="P35" s="35"/>
      <c r="Q35" s="35"/>
      <c r="R35" s="38"/>
      <c r="S35" s="30"/>
      <c r="T35" s="30"/>
      <c r="U35" s="39"/>
      <c r="V35" s="28" t="e">
        <f>M35/X35</f>
        <v>#DIV/0!</v>
      </c>
      <c r="W35" s="36" t="e">
        <f t="shared" si="1"/>
        <v>#DIV/0!</v>
      </c>
      <c r="X35" s="36">
        <f t="shared" si="2"/>
        <v>0</v>
      </c>
      <c r="Y35" s="36">
        <v>0</v>
      </c>
      <c r="Z35" s="36">
        <v>0</v>
      </c>
      <c r="AA35" s="36">
        <v>0</v>
      </c>
      <c r="AB35" s="36"/>
      <c r="AC35" s="36" t="e">
        <f t="shared" si="3"/>
        <v>#DIV/0!</v>
      </c>
      <c r="AD35" s="36"/>
      <c r="AE35" s="36" t="e">
        <f t="shared" si="4"/>
        <v>#DIV/0!</v>
      </c>
      <c r="AF35" s="36" t="e">
        <f>X35/U35</f>
        <v>#DIV/0!</v>
      </c>
      <c r="AG35" s="36" t="e">
        <f t="shared" si="5"/>
        <v>#DIV/0!</v>
      </c>
      <c r="AH35" s="32"/>
      <c r="AI35" s="32"/>
      <c r="AJ35" s="32"/>
      <c r="AK35" s="32"/>
      <c r="AL35" s="32"/>
      <c r="AM35" s="40"/>
      <c r="AN35" s="35"/>
    </row>
    <row r="36" spans="1:40" ht="15.75" customHeight="1" x14ac:dyDescent="0.25">
      <c r="A36" s="31"/>
      <c r="B36" s="32"/>
      <c r="C36" s="30"/>
      <c r="D36" s="33"/>
      <c r="E36" s="35"/>
      <c r="F36" s="32"/>
      <c r="G36" s="30"/>
      <c r="H36" s="35"/>
      <c r="I36" s="35"/>
      <c r="J36" s="36"/>
      <c r="K36" s="36">
        <v>0</v>
      </c>
      <c r="L36" s="28">
        <f t="shared" si="0"/>
        <v>0</v>
      </c>
      <c r="M36" s="28">
        <f t="shared" si="0"/>
        <v>0</v>
      </c>
      <c r="N36" s="35"/>
      <c r="O36" s="35"/>
      <c r="P36" s="35"/>
      <c r="Q36" s="35"/>
      <c r="R36" s="38"/>
      <c r="S36" s="30"/>
      <c r="T36" s="30"/>
      <c r="U36" s="39"/>
      <c r="V36" s="28" t="e">
        <f>M36/X36</f>
        <v>#DIV/0!</v>
      </c>
      <c r="W36" s="36" t="e">
        <f t="shared" si="1"/>
        <v>#DIV/0!</v>
      </c>
      <c r="X36" s="36">
        <f t="shared" si="2"/>
        <v>0</v>
      </c>
      <c r="Y36" s="36">
        <v>0</v>
      </c>
      <c r="Z36" s="36">
        <v>0</v>
      </c>
      <c r="AA36" s="36">
        <v>0</v>
      </c>
      <c r="AB36" s="36"/>
      <c r="AC36" s="36" t="e">
        <f t="shared" si="3"/>
        <v>#DIV/0!</v>
      </c>
      <c r="AD36" s="36"/>
      <c r="AE36" s="36" t="e">
        <f t="shared" si="4"/>
        <v>#DIV/0!</v>
      </c>
      <c r="AF36" s="36" t="e">
        <f>X36/U36</f>
        <v>#DIV/0!</v>
      </c>
      <c r="AG36" s="36" t="e">
        <f t="shared" si="5"/>
        <v>#DIV/0!</v>
      </c>
      <c r="AH36" s="32"/>
      <c r="AI36" s="32"/>
      <c r="AJ36" s="32"/>
      <c r="AK36" s="32"/>
      <c r="AL36" s="32"/>
      <c r="AM36" s="40"/>
      <c r="AN36" s="35"/>
    </row>
    <row r="37" spans="1:40" ht="15.75" customHeight="1" x14ac:dyDescent="0.25">
      <c r="A37" s="31"/>
      <c r="B37" s="32"/>
      <c r="C37" s="30"/>
      <c r="D37" s="33"/>
      <c r="E37" s="35"/>
      <c r="F37" s="32"/>
      <c r="G37" s="30"/>
      <c r="H37" s="35"/>
      <c r="I37" s="35"/>
      <c r="J37" s="36"/>
      <c r="K37" s="36">
        <v>0</v>
      </c>
      <c r="L37" s="28">
        <f t="shared" si="0"/>
        <v>0</v>
      </c>
      <c r="M37" s="28">
        <f t="shared" si="0"/>
        <v>0</v>
      </c>
      <c r="N37" s="35"/>
      <c r="O37" s="35"/>
      <c r="P37" s="35"/>
      <c r="Q37" s="35"/>
      <c r="R37" s="38"/>
      <c r="S37" s="30"/>
      <c r="T37" s="30"/>
      <c r="U37" s="39"/>
      <c r="V37" s="28" t="e">
        <f>M37/X37</f>
        <v>#DIV/0!</v>
      </c>
      <c r="W37" s="36" t="e">
        <f t="shared" si="1"/>
        <v>#DIV/0!</v>
      </c>
      <c r="X37" s="36">
        <f t="shared" si="2"/>
        <v>0</v>
      </c>
      <c r="Y37" s="36">
        <v>0</v>
      </c>
      <c r="Z37" s="36">
        <v>0</v>
      </c>
      <c r="AA37" s="36">
        <v>0</v>
      </c>
      <c r="AB37" s="36"/>
      <c r="AC37" s="36" t="e">
        <f t="shared" si="3"/>
        <v>#DIV/0!</v>
      </c>
      <c r="AD37" s="36"/>
      <c r="AE37" s="36" t="e">
        <f t="shared" si="4"/>
        <v>#DIV/0!</v>
      </c>
      <c r="AF37" s="36" t="e">
        <f>X37/U37</f>
        <v>#DIV/0!</v>
      </c>
      <c r="AG37" s="36" t="e">
        <f t="shared" si="5"/>
        <v>#DIV/0!</v>
      </c>
      <c r="AH37" s="32"/>
      <c r="AI37" s="32"/>
      <c r="AJ37" s="32"/>
      <c r="AK37" s="32"/>
      <c r="AL37" s="32"/>
      <c r="AM37" s="40"/>
      <c r="AN37" s="35"/>
    </row>
    <row r="38" spans="1:40" ht="15.75" customHeight="1" x14ac:dyDescent="0.25">
      <c r="A38" s="31"/>
      <c r="B38" s="32"/>
      <c r="C38" s="30"/>
      <c r="D38" s="33"/>
      <c r="E38" s="35"/>
      <c r="F38" s="32"/>
      <c r="G38" s="30"/>
      <c r="H38" s="35"/>
      <c r="I38" s="35"/>
      <c r="J38" s="36"/>
      <c r="K38" s="36">
        <v>0</v>
      </c>
      <c r="L38" s="28">
        <f t="shared" si="0"/>
        <v>0</v>
      </c>
      <c r="M38" s="28">
        <f t="shared" si="0"/>
        <v>0</v>
      </c>
      <c r="N38" s="35"/>
      <c r="O38" s="35"/>
      <c r="P38" s="35"/>
      <c r="Q38" s="35"/>
      <c r="R38" s="38"/>
      <c r="S38" s="30"/>
      <c r="T38" s="30"/>
      <c r="U38" s="39"/>
      <c r="V38" s="28" t="e">
        <f>M38/X38</f>
        <v>#DIV/0!</v>
      </c>
      <c r="W38" s="36" t="e">
        <f t="shared" si="1"/>
        <v>#DIV/0!</v>
      </c>
      <c r="X38" s="36">
        <f t="shared" si="2"/>
        <v>0</v>
      </c>
      <c r="Y38" s="36">
        <v>0</v>
      </c>
      <c r="Z38" s="36">
        <v>0</v>
      </c>
      <c r="AA38" s="36">
        <v>0</v>
      </c>
      <c r="AB38" s="36"/>
      <c r="AC38" s="36" t="e">
        <f t="shared" si="3"/>
        <v>#DIV/0!</v>
      </c>
      <c r="AD38" s="36"/>
      <c r="AE38" s="36" t="e">
        <f t="shared" si="4"/>
        <v>#DIV/0!</v>
      </c>
      <c r="AF38" s="36" t="e">
        <f>X38/U38</f>
        <v>#DIV/0!</v>
      </c>
      <c r="AG38" s="36" t="e">
        <f t="shared" si="5"/>
        <v>#DIV/0!</v>
      </c>
      <c r="AH38" s="32"/>
      <c r="AI38" s="32"/>
      <c r="AJ38" s="32"/>
      <c r="AK38" s="32"/>
      <c r="AL38" s="32"/>
      <c r="AM38" s="40"/>
      <c r="AN38" s="35"/>
    </row>
    <row r="39" spans="1:40" ht="15.75" customHeight="1" x14ac:dyDescent="0.25">
      <c r="A39" s="31"/>
      <c r="B39" s="32"/>
      <c r="C39" s="30"/>
      <c r="D39" s="33"/>
      <c r="E39" s="35"/>
      <c r="F39" s="32"/>
      <c r="G39" s="30"/>
      <c r="H39" s="35"/>
      <c r="I39" s="35"/>
      <c r="J39" s="36"/>
      <c r="K39" s="36">
        <v>0</v>
      </c>
      <c r="L39" s="28">
        <f t="shared" si="0"/>
        <v>0</v>
      </c>
      <c r="M39" s="28">
        <f t="shared" si="0"/>
        <v>0</v>
      </c>
      <c r="N39" s="35"/>
      <c r="O39" s="35"/>
      <c r="P39" s="35"/>
      <c r="Q39" s="35"/>
      <c r="R39" s="38"/>
      <c r="S39" s="30"/>
      <c r="T39" s="30"/>
      <c r="U39" s="39"/>
      <c r="V39" s="28" t="e">
        <f>M39/X39</f>
        <v>#DIV/0!</v>
      </c>
      <c r="W39" s="36" t="e">
        <f t="shared" si="1"/>
        <v>#DIV/0!</v>
      </c>
      <c r="X39" s="36">
        <f t="shared" si="2"/>
        <v>0</v>
      </c>
      <c r="Y39" s="36">
        <v>0</v>
      </c>
      <c r="Z39" s="36">
        <v>0</v>
      </c>
      <c r="AA39" s="36">
        <v>0</v>
      </c>
      <c r="AB39" s="36"/>
      <c r="AC39" s="36" t="e">
        <f t="shared" si="3"/>
        <v>#DIV/0!</v>
      </c>
      <c r="AD39" s="36"/>
      <c r="AE39" s="36" t="e">
        <f t="shared" si="4"/>
        <v>#DIV/0!</v>
      </c>
      <c r="AF39" s="36" t="e">
        <f>X39/U39</f>
        <v>#DIV/0!</v>
      </c>
      <c r="AG39" s="36" t="e">
        <f t="shared" si="5"/>
        <v>#DIV/0!</v>
      </c>
      <c r="AH39" s="32"/>
      <c r="AI39" s="32"/>
      <c r="AJ39" s="32"/>
      <c r="AK39" s="32"/>
      <c r="AL39" s="32"/>
      <c r="AM39" s="40"/>
      <c r="AN39" s="35"/>
    </row>
    <row r="40" spans="1:40" ht="15.75" customHeight="1" x14ac:dyDescent="0.25">
      <c r="A40" s="31"/>
      <c r="B40" s="32"/>
      <c r="C40" s="30"/>
      <c r="D40" s="33"/>
      <c r="E40" s="35"/>
      <c r="F40" s="32"/>
      <c r="G40" s="30"/>
      <c r="H40" s="35"/>
      <c r="I40" s="35"/>
      <c r="J40" s="36"/>
      <c r="K40" s="36">
        <v>0</v>
      </c>
      <c r="L40" s="28">
        <f t="shared" si="0"/>
        <v>0</v>
      </c>
      <c r="M40" s="28">
        <f t="shared" si="0"/>
        <v>0</v>
      </c>
      <c r="N40" s="35"/>
      <c r="O40" s="35"/>
      <c r="P40" s="35"/>
      <c r="Q40" s="35"/>
      <c r="R40" s="38"/>
      <c r="S40" s="30"/>
      <c r="T40" s="30"/>
      <c r="U40" s="39"/>
      <c r="V40" s="28" t="e">
        <f>M40/X40</f>
        <v>#DIV/0!</v>
      </c>
      <c r="W40" s="36" t="e">
        <f t="shared" si="1"/>
        <v>#DIV/0!</v>
      </c>
      <c r="X40" s="36">
        <f t="shared" si="2"/>
        <v>0</v>
      </c>
      <c r="Y40" s="36">
        <v>0</v>
      </c>
      <c r="Z40" s="36">
        <v>0</v>
      </c>
      <c r="AA40" s="36">
        <v>0</v>
      </c>
      <c r="AB40" s="36"/>
      <c r="AC40" s="36" t="e">
        <f t="shared" si="3"/>
        <v>#DIV/0!</v>
      </c>
      <c r="AD40" s="36"/>
      <c r="AE40" s="36" t="e">
        <f t="shared" si="4"/>
        <v>#DIV/0!</v>
      </c>
      <c r="AF40" s="36" t="e">
        <f>X40/U40</f>
        <v>#DIV/0!</v>
      </c>
      <c r="AG40" s="36" t="e">
        <f t="shared" si="5"/>
        <v>#DIV/0!</v>
      </c>
      <c r="AH40" s="32"/>
      <c r="AI40" s="32"/>
      <c r="AJ40" s="32"/>
      <c r="AK40" s="32"/>
      <c r="AL40" s="32"/>
      <c r="AM40" s="40"/>
      <c r="AN40" s="35"/>
    </row>
    <row r="41" spans="1:40" ht="15.75" customHeight="1" x14ac:dyDescent="0.25">
      <c r="A41" s="31"/>
      <c r="B41" s="32"/>
      <c r="C41" s="30"/>
      <c r="D41" s="33"/>
      <c r="E41" s="35"/>
      <c r="F41" s="32"/>
      <c r="G41" s="30"/>
      <c r="H41" s="35"/>
      <c r="I41" s="35"/>
      <c r="J41" s="36"/>
      <c r="K41" s="36">
        <v>0</v>
      </c>
      <c r="L41" s="28">
        <f t="shared" si="0"/>
        <v>0</v>
      </c>
      <c r="M41" s="28">
        <f t="shared" si="0"/>
        <v>0</v>
      </c>
      <c r="N41" s="35"/>
      <c r="O41" s="35"/>
      <c r="P41" s="35"/>
      <c r="Q41" s="35"/>
      <c r="R41" s="38"/>
      <c r="S41" s="30"/>
      <c r="T41" s="30"/>
      <c r="U41" s="39"/>
      <c r="V41" s="28" t="e">
        <f>M41/X41</f>
        <v>#DIV/0!</v>
      </c>
      <c r="W41" s="36" t="e">
        <f t="shared" si="1"/>
        <v>#DIV/0!</v>
      </c>
      <c r="X41" s="36">
        <f t="shared" si="2"/>
        <v>0</v>
      </c>
      <c r="Y41" s="36">
        <v>0</v>
      </c>
      <c r="Z41" s="36">
        <v>0</v>
      </c>
      <c r="AA41" s="36">
        <v>0</v>
      </c>
      <c r="AB41" s="36"/>
      <c r="AC41" s="36" t="e">
        <f t="shared" si="3"/>
        <v>#DIV/0!</v>
      </c>
      <c r="AD41" s="36"/>
      <c r="AE41" s="36" t="e">
        <f t="shared" si="4"/>
        <v>#DIV/0!</v>
      </c>
      <c r="AF41" s="36" t="e">
        <f>X41/U41</f>
        <v>#DIV/0!</v>
      </c>
      <c r="AG41" s="36" t="e">
        <f t="shared" si="5"/>
        <v>#DIV/0!</v>
      </c>
      <c r="AH41" s="32"/>
      <c r="AI41" s="32"/>
      <c r="AJ41" s="32"/>
      <c r="AK41" s="32"/>
      <c r="AL41" s="32"/>
      <c r="AM41" s="40"/>
      <c r="AN41" s="35"/>
    </row>
    <row r="42" spans="1:40" ht="15.75" customHeight="1" x14ac:dyDescent="0.25">
      <c r="A42" s="31"/>
      <c r="B42" s="32"/>
      <c r="C42" s="30"/>
      <c r="D42" s="33"/>
      <c r="E42" s="35"/>
      <c r="F42" s="32"/>
      <c r="G42" s="30"/>
      <c r="H42" s="35"/>
      <c r="I42" s="35"/>
      <c r="J42" s="36"/>
      <c r="K42" s="36">
        <v>0</v>
      </c>
      <c r="L42" s="28">
        <f t="shared" si="0"/>
        <v>0</v>
      </c>
      <c r="M42" s="28">
        <f t="shared" si="0"/>
        <v>0</v>
      </c>
      <c r="N42" s="35"/>
      <c r="O42" s="35"/>
      <c r="P42" s="35"/>
      <c r="Q42" s="35"/>
      <c r="R42" s="38"/>
      <c r="S42" s="30"/>
      <c r="T42" s="30"/>
      <c r="U42" s="39"/>
      <c r="V42" s="28" t="e">
        <f>M42/X42</f>
        <v>#DIV/0!</v>
      </c>
      <c r="W42" s="36" t="e">
        <f t="shared" si="1"/>
        <v>#DIV/0!</v>
      </c>
      <c r="X42" s="36">
        <f t="shared" si="2"/>
        <v>0</v>
      </c>
      <c r="Y42" s="36">
        <v>0</v>
      </c>
      <c r="Z42" s="36">
        <v>0</v>
      </c>
      <c r="AA42" s="36">
        <v>0</v>
      </c>
      <c r="AB42" s="36"/>
      <c r="AC42" s="36" t="e">
        <f t="shared" si="3"/>
        <v>#DIV/0!</v>
      </c>
      <c r="AD42" s="36"/>
      <c r="AE42" s="36" t="e">
        <f t="shared" si="4"/>
        <v>#DIV/0!</v>
      </c>
      <c r="AF42" s="36" t="e">
        <f>X42/U42</f>
        <v>#DIV/0!</v>
      </c>
      <c r="AG42" s="36" t="e">
        <f t="shared" si="5"/>
        <v>#DIV/0!</v>
      </c>
      <c r="AH42" s="32"/>
      <c r="AI42" s="32"/>
      <c r="AJ42" s="32"/>
      <c r="AK42" s="32"/>
      <c r="AL42" s="32"/>
      <c r="AM42" s="40"/>
      <c r="AN42" s="35"/>
    </row>
    <row r="43" spans="1:40" ht="15.75" customHeight="1" x14ac:dyDescent="0.25">
      <c r="A43" s="31"/>
      <c r="B43" s="32"/>
      <c r="C43" s="30"/>
      <c r="D43" s="33"/>
      <c r="E43" s="35"/>
      <c r="F43" s="32"/>
      <c r="G43" s="30"/>
      <c r="H43" s="35"/>
      <c r="I43" s="35"/>
      <c r="J43" s="36"/>
      <c r="K43" s="36">
        <v>0</v>
      </c>
      <c r="L43" s="28">
        <f t="shared" si="0"/>
        <v>0</v>
      </c>
      <c r="M43" s="28">
        <f t="shared" si="0"/>
        <v>0</v>
      </c>
      <c r="N43" s="35"/>
      <c r="O43" s="35"/>
      <c r="P43" s="35"/>
      <c r="Q43" s="35"/>
      <c r="R43" s="38"/>
      <c r="S43" s="30"/>
      <c r="T43" s="30"/>
      <c r="U43" s="39"/>
      <c r="V43" s="28" t="e">
        <f>M43/X43</f>
        <v>#DIV/0!</v>
      </c>
      <c r="W43" s="36" t="e">
        <f t="shared" si="1"/>
        <v>#DIV/0!</v>
      </c>
      <c r="X43" s="36">
        <f t="shared" si="2"/>
        <v>0</v>
      </c>
      <c r="Y43" s="36">
        <v>0</v>
      </c>
      <c r="Z43" s="36">
        <v>0</v>
      </c>
      <c r="AA43" s="36">
        <v>0</v>
      </c>
      <c r="AB43" s="36"/>
      <c r="AC43" s="36" t="e">
        <f t="shared" si="3"/>
        <v>#DIV/0!</v>
      </c>
      <c r="AD43" s="36"/>
      <c r="AE43" s="36" t="e">
        <f t="shared" si="4"/>
        <v>#DIV/0!</v>
      </c>
      <c r="AF43" s="36" t="e">
        <f>X43/U43</f>
        <v>#DIV/0!</v>
      </c>
      <c r="AG43" s="36" t="e">
        <f t="shared" si="5"/>
        <v>#DIV/0!</v>
      </c>
      <c r="AH43" s="32"/>
      <c r="AI43" s="32"/>
      <c r="AJ43" s="32"/>
      <c r="AK43" s="32"/>
      <c r="AL43" s="32"/>
      <c r="AM43" s="40"/>
      <c r="AN43" s="35"/>
    </row>
    <row r="44" spans="1:40" ht="15.75" customHeight="1" x14ac:dyDescent="0.25">
      <c r="A44" s="31"/>
      <c r="B44" s="32"/>
      <c r="C44" s="30"/>
      <c r="D44" s="33"/>
      <c r="E44" s="35"/>
      <c r="F44" s="32"/>
      <c r="G44" s="30"/>
      <c r="H44" s="35"/>
      <c r="I44" s="35"/>
      <c r="J44" s="36"/>
      <c r="K44" s="36">
        <v>0</v>
      </c>
      <c r="L44" s="28">
        <f t="shared" si="0"/>
        <v>0</v>
      </c>
      <c r="M44" s="28">
        <f t="shared" si="0"/>
        <v>0</v>
      </c>
      <c r="N44" s="35"/>
      <c r="O44" s="35"/>
      <c r="P44" s="35"/>
      <c r="Q44" s="35"/>
      <c r="R44" s="38"/>
      <c r="S44" s="30"/>
      <c r="T44" s="30"/>
      <c r="U44" s="39"/>
      <c r="V44" s="28" t="e">
        <f>M44/X44</f>
        <v>#DIV/0!</v>
      </c>
      <c r="W44" s="36" t="e">
        <f t="shared" si="1"/>
        <v>#DIV/0!</v>
      </c>
      <c r="X44" s="36">
        <f t="shared" si="2"/>
        <v>0</v>
      </c>
      <c r="Y44" s="36">
        <v>0</v>
      </c>
      <c r="Z44" s="36">
        <v>0</v>
      </c>
      <c r="AA44" s="36">
        <v>0</v>
      </c>
      <c r="AB44" s="36"/>
      <c r="AC44" s="36" t="e">
        <f t="shared" si="3"/>
        <v>#DIV/0!</v>
      </c>
      <c r="AD44" s="36"/>
      <c r="AE44" s="36" t="e">
        <f t="shared" si="4"/>
        <v>#DIV/0!</v>
      </c>
      <c r="AF44" s="36" t="e">
        <f>X44/U44</f>
        <v>#DIV/0!</v>
      </c>
      <c r="AG44" s="36" t="e">
        <f t="shared" si="5"/>
        <v>#DIV/0!</v>
      </c>
      <c r="AH44" s="32"/>
      <c r="AI44" s="32"/>
      <c r="AJ44" s="32"/>
      <c r="AK44" s="32"/>
      <c r="AL44" s="32"/>
      <c r="AM44" s="40"/>
      <c r="AN44" s="35"/>
    </row>
    <row r="45" spans="1:40" ht="15.75" customHeight="1" x14ac:dyDescent="0.25">
      <c r="A45" s="31"/>
      <c r="B45" s="32"/>
      <c r="C45" s="30"/>
      <c r="D45" s="33"/>
      <c r="E45" s="35"/>
      <c r="F45" s="32"/>
      <c r="G45" s="30"/>
      <c r="H45" s="35"/>
      <c r="I45" s="35"/>
      <c r="J45" s="36"/>
      <c r="K45" s="36">
        <v>0</v>
      </c>
      <c r="L45" s="28">
        <f t="shared" si="0"/>
        <v>0</v>
      </c>
      <c r="M45" s="28">
        <f t="shared" si="0"/>
        <v>0</v>
      </c>
      <c r="N45" s="35"/>
      <c r="O45" s="35"/>
      <c r="P45" s="35"/>
      <c r="Q45" s="35"/>
      <c r="R45" s="38"/>
      <c r="S45" s="30"/>
      <c r="T45" s="30"/>
      <c r="U45" s="39"/>
      <c r="V45" s="28" t="e">
        <f>M45/X45</f>
        <v>#DIV/0!</v>
      </c>
      <c r="W45" s="36" t="e">
        <f t="shared" si="1"/>
        <v>#DIV/0!</v>
      </c>
      <c r="X45" s="36">
        <f t="shared" si="2"/>
        <v>0</v>
      </c>
      <c r="Y45" s="36">
        <v>0</v>
      </c>
      <c r="Z45" s="36">
        <v>0</v>
      </c>
      <c r="AA45" s="36">
        <v>0</v>
      </c>
      <c r="AB45" s="36"/>
      <c r="AC45" s="36" t="e">
        <f t="shared" si="3"/>
        <v>#DIV/0!</v>
      </c>
      <c r="AD45" s="36"/>
      <c r="AE45" s="36" t="e">
        <f t="shared" si="4"/>
        <v>#DIV/0!</v>
      </c>
      <c r="AF45" s="36" t="e">
        <f>X45/U45</f>
        <v>#DIV/0!</v>
      </c>
      <c r="AG45" s="36" t="e">
        <f t="shared" si="5"/>
        <v>#DIV/0!</v>
      </c>
      <c r="AH45" s="32"/>
      <c r="AI45" s="32"/>
      <c r="AJ45" s="32"/>
      <c r="AK45" s="32"/>
      <c r="AL45" s="32"/>
      <c r="AM45" s="40"/>
      <c r="AN45" s="35"/>
    </row>
    <row r="46" spans="1:40" ht="15.75" customHeight="1" x14ac:dyDescent="0.25">
      <c r="A46" s="31"/>
      <c r="B46" s="32"/>
      <c r="C46" s="30"/>
      <c r="D46" s="33"/>
      <c r="E46" s="35"/>
      <c r="F46" s="32"/>
      <c r="G46" s="30"/>
      <c r="H46" s="35"/>
      <c r="I46" s="35"/>
      <c r="J46" s="36"/>
      <c r="K46" s="36">
        <v>0</v>
      </c>
      <c r="L46" s="28">
        <f t="shared" si="0"/>
        <v>0</v>
      </c>
      <c r="M46" s="28">
        <f t="shared" si="0"/>
        <v>0</v>
      </c>
      <c r="N46" s="35"/>
      <c r="O46" s="35"/>
      <c r="P46" s="35"/>
      <c r="Q46" s="35"/>
      <c r="R46" s="38"/>
      <c r="S46" s="30"/>
      <c r="T46" s="30"/>
      <c r="U46" s="39"/>
      <c r="V46" s="28" t="e">
        <f>M46/X46</f>
        <v>#DIV/0!</v>
      </c>
      <c r="W46" s="36" t="e">
        <f t="shared" si="1"/>
        <v>#DIV/0!</v>
      </c>
      <c r="X46" s="36">
        <f t="shared" si="2"/>
        <v>0</v>
      </c>
      <c r="Y46" s="36">
        <v>0</v>
      </c>
      <c r="Z46" s="36">
        <v>0</v>
      </c>
      <c r="AA46" s="36">
        <v>0</v>
      </c>
      <c r="AB46" s="36"/>
      <c r="AC46" s="36" t="e">
        <f t="shared" si="3"/>
        <v>#DIV/0!</v>
      </c>
      <c r="AD46" s="36"/>
      <c r="AE46" s="36" t="e">
        <f t="shared" si="4"/>
        <v>#DIV/0!</v>
      </c>
      <c r="AF46" s="36" t="e">
        <f>X46/U46</f>
        <v>#DIV/0!</v>
      </c>
      <c r="AG46" s="36" t="e">
        <f t="shared" si="5"/>
        <v>#DIV/0!</v>
      </c>
      <c r="AH46" s="32"/>
      <c r="AI46" s="32"/>
      <c r="AJ46" s="32"/>
      <c r="AK46" s="32"/>
      <c r="AL46" s="32"/>
      <c r="AM46" s="40"/>
      <c r="AN46" s="35"/>
    </row>
    <row r="47" spans="1:40" ht="15.75" customHeight="1" x14ac:dyDescent="0.25">
      <c r="A47" s="31"/>
      <c r="B47" s="32"/>
      <c r="C47" s="30"/>
      <c r="D47" s="33"/>
      <c r="E47" s="35"/>
      <c r="F47" s="32"/>
      <c r="G47" s="30"/>
      <c r="H47" s="35"/>
      <c r="I47" s="35"/>
      <c r="J47" s="36"/>
      <c r="K47" s="36">
        <v>0</v>
      </c>
      <c r="L47" s="28">
        <f t="shared" ref="L47:M49" si="6">K47</f>
        <v>0</v>
      </c>
      <c r="M47" s="28">
        <f t="shared" si="6"/>
        <v>0</v>
      </c>
      <c r="N47" s="35"/>
      <c r="O47" s="35"/>
      <c r="P47" s="35"/>
      <c r="Q47" s="35"/>
      <c r="R47" s="38"/>
      <c r="S47" s="30"/>
      <c r="T47" s="30"/>
      <c r="U47" s="39"/>
      <c r="V47" s="28" t="e">
        <f>M47/X47</f>
        <v>#DIV/0!</v>
      </c>
      <c r="W47" s="36" t="e">
        <f t="shared" si="1"/>
        <v>#DIV/0!</v>
      </c>
      <c r="X47" s="36">
        <f t="shared" si="2"/>
        <v>0</v>
      </c>
      <c r="Y47" s="36">
        <v>0</v>
      </c>
      <c r="Z47" s="36">
        <v>0</v>
      </c>
      <c r="AA47" s="36">
        <v>0</v>
      </c>
      <c r="AB47" s="36"/>
      <c r="AC47" s="36" t="e">
        <f t="shared" si="3"/>
        <v>#DIV/0!</v>
      </c>
      <c r="AD47" s="36"/>
      <c r="AE47" s="36" t="e">
        <f t="shared" si="4"/>
        <v>#DIV/0!</v>
      </c>
      <c r="AF47" s="36" t="e">
        <f>X47/U47</f>
        <v>#DIV/0!</v>
      </c>
      <c r="AG47" s="36" t="e">
        <f t="shared" si="5"/>
        <v>#DIV/0!</v>
      </c>
      <c r="AH47" s="32"/>
      <c r="AI47" s="32"/>
      <c r="AJ47" s="32"/>
      <c r="AK47" s="32"/>
      <c r="AL47" s="32"/>
      <c r="AM47" s="40"/>
      <c r="AN47" s="35"/>
    </row>
    <row r="48" spans="1:40" ht="15.75" customHeight="1" x14ac:dyDescent="0.25">
      <c r="A48" s="31"/>
      <c r="B48" s="32"/>
      <c r="C48" s="30"/>
      <c r="D48" s="33"/>
      <c r="E48" s="35"/>
      <c r="F48" s="32"/>
      <c r="G48" s="30"/>
      <c r="H48" s="35"/>
      <c r="I48" s="35"/>
      <c r="J48" s="36"/>
      <c r="K48" s="36">
        <v>0</v>
      </c>
      <c r="L48" s="28">
        <f t="shared" si="6"/>
        <v>0</v>
      </c>
      <c r="M48" s="28">
        <f t="shared" si="6"/>
        <v>0</v>
      </c>
      <c r="N48" s="35"/>
      <c r="O48" s="35"/>
      <c r="P48" s="35"/>
      <c r="Q48" s="35"/>
      <c r="R48" s="38"/>
      <c r="S48" s="30"/>
      <c r="T48" s="30"/>
      <c r="U48" s="39"/>
      <c r="V48" s="28" t="e">
        <f>M48/X48</f>
        <v>#DIV/0!</v>
      </c>
      <c r="W48" s="36" t="e">
        <f t="shared" si="1"/>
        <v>#DIV/0!</v>
      </c>
      <c r="X48" s="36">
        <f t="shared" si="2"/>
        <v>0</v>
      </c>
      <c r="Y48" s="36">
        <v>0</v>
      </c>
      <c r="Z48" s="36">
        <v>0</v>
      </c>
      <c r="AA48" s="36">
        <v>0</v>
      </c>
      <c r="AB48" s="36"/>
      <c r="AC48" s="36" t="e">
        <f t="shared" si="3"/>
        <v>#DIV/0!</v>
      </c>
      <c r="AD48" s="36"/>
      <c r="AE48" s="36" t="e">
        <f t="shared" si="4"/>
        <v>#DIV/0!</v>
      </c>
      <c r="AF48" s="36" t="e">
        <f>X48/U48</f>
        <v>#DIV/0!</v>
      </c>
      <c r="AG48" s="36" t="e">
        <f t="shared" si="5"/>
        <v>#DIV/0!</v>
      </c>
      <c r="AH48" s="32"/>
      <c r="AI48" s="32"/>
      <c r="AJ48" s="32"/>
      <c r="AK48" s="32"/>
      <c r="AL48" s="32"/>
      <c r="AM48" s="40"/>
      <c r="AN48" s="35"/>
    </row>
    <row r="49" spans="1:39" x14ac:dyDescent="0.25">
      <c r="L49" s="54" t="e">
        <f>SUBTOTAL(9,#REF!)</f>
        <v>#REF!</v>
      </c>
      <c r="M49" s="54" t="e">
        <f t="shared" si="6"/>
        <v>#REF!</v>
      </c>
    </row>
    <row r="50" spans="1:39" x14ac:dyDescent="0.25">
      <c r="L50" s="54"/>
      <c r="M50" s="54"/>
    </row>
    <row r="51" spans="1:39" x14ac:dyDescent="0.25">
      <c r="L51" s="54"/>
      <c r="M51" s="54"/>
    </row>
    <row r="52" spans="1:39" x14ac:dyDescent="0.25">
      <c r="L52" s="54"/>
      <c r="M52" s="54"/>
    </row>
    <row r="53" spans="1:39" x14ac:dyDescent="0.25">
      <c r="L53" s="54"/>
      <c r="M53" s="54"/>
    </row>
    <row r="54" spans="1:39" x14ac:dyDescent="0.25">
      <c r="L54" s="54"/>
      <c r="M54" s="54"/>
    </row>
    <row r="55" spans="1:39" x14ac:dyDescent="0.25">
      <c r="L55" s="54"/>
      <c r="M55" s="54"/>
    </row>
    <row r="56" spans="1:39" x14ac:dyDescent="0.25">
      <c r="L56" s="54"/>
      <c r="M56" s="54"/>
    </row>
    <row r="57" spans="1:39" s="51" customFormat="1" x14ac:dyDescent="0.25">
      <c r="A57" s="17"/>
      <c r="B57" s="52"/>
      <c r="C57" s="17"/>
      <c r="D57" s="17"/>
      <c r="E57" s="17"/>
      <c r="G57" s="43"/>
      <c r="H57" s="53"/>
      <c r="I57" s="17"/>
      <c r="J57" s="43"/>
      <c r="K57" s="17"/>
      <c r="L57" s="54"/>
      <c r="M57" s="54"/>
      <c r="N57" s="53"/>
      <c r="O57" s="53"/>
      <c r="P57" s="43"/>
      <c r="Q57" s="43"/>
      <c r="R57" s="17"/>
      <c r="S57" s="42"/>
      <c r="T57" s="17"/>
      <c r="U57" s="53"/>
      <c r="V57" s="17"/>
      <c r="W57" s="17"/>
      <c r="X57" s="17"/>
      <c r="Y57" s="54"/>
      <c r="Z57" s="17"/>
      <c r="AA57" s="53"/>
      <c r="AB57" s="17"/>
      <c r="AC57" s="17"/>
      <c r="AD57" s="17"/>
      <c r="AE57" s="17"/>
      <c r="AF57" s="17"/>
      <c r="AG57" s="17"/>
      <c r="AH57" s="17"/>
      <c r="AI57" s="17"/>
      <c r="AJ57" s="43"/>
      <c r="AK57" s="43"/>
      <c r="AL57" s="17"/>
      <c r="AM57" s="54"/>
    </row>
    <row r="58" spans="1:39" s="51" customFormat="1" x14ac:dyDescent="0.25">
      <c r="A58" s="17"/>
      <c r="B58" s="52"/>
      <c r="C58" s="17"/>
      <c r="D58" s="17"/>
      <c r="E58" s="17"/>
      <c r="G58" s="43"/>
      <c r="H58" s="53"/>
      <c r="I58" s="17"/>
      <c r="J58" s="43"/>
      <c r="K58" s="17"/>
      <c r="L58" s="54"/>
      <c r="M58" s="54"/>
      <c r="N58" s="53"/>
      <c r="O58" s="53"/>
      <c r="P58" s="43"/>
      <c r="Q58" s="43"/>
      <c r="R58" s="17"/>
      <c r="S58" s="42"/>
      <c r="T58" s="17"/>
      <c r="U58" s="53"/>
      <c r="V58" s="17"/>
      <c r="W58" s="17"/>
      <c r="X58" s="17"/>
      <c r="Y58" s="54"/>
      <c r="Z58" s="17"/>
      <c r="AA58" s="53"/>
      <c r="AB58" s="17"/>
      <c r="AC58" s="17"/>
      <c r="AD58" s="17"/>
      <c r="AE58" s="17"/>
      <c r="AF58" s="17"/>
      <c r="AG58" s="17"/>
      <c r="AH58" s="17"/>
      <c r="AI58" s="17"/>
      <c r="AJ58" s="43"/>
      <c r="AK58" s="43"/>
      <c r="AL58" s="17"/>
      <c r="AM58" s="54"/>
    </row>
    <row r="59" spans="1:39" s="51" customFormat="1" x14ac:dyDescent="0.25">
      <c r="A59" s="17"/>
      <c r="B59" s="52"/>
      <c r="C59" s="17"/>
      <c r="D59" s="17"/>
      <c r="E59" s="17"/>
      <c r="G59" s="43"/>
      <c r="H59" s="53"/>
      <c r="I59" s="17"/>
      <c r="J59" s="43"/>
      <c r="K59" s="17"/>
      <c r="L59" s="54"/>
      <c r="M59" s="54"/>
      <c r="N59" s="53"/>
      <c r="O59" s="53"/>
      <c r="P59" s="43"/>
      <c r="Q59" s="43"/>
      <c r="R59" s="17"/>
      <c r="S59" s="42"/>
      <c r="T59" s="17"/>
      <c r="U59" s="53"/>
      <c r="V59" s="17"/>
      <c r="W59" s="17"/>
      <c r="X59" s="17"/>
      <c r="Y59" s="54"/>
      <c r="Z59" s="17"/>
      <c r="AA59" s="53"/>
      <c r="AB59" s="17"/>
      <c r="AC59" s="17"/>
      <c r="AD59" s="17"/>
      <c r="AE59" s="17"/>
      <c r="AF59" s="17"/>
      <c r="AG59" s="17"/>
      <c r="AH59" s="17"/>
      <c r="AI59" s="17"/>
      <c r="AJ59" s="43"/>
      <c r="AK59" s="43"/>
      <c r="AL59" s="17"/>
      <c r="AM59" s="54"/>
    </row>
    <row r="60" spans="1:39" s="51" customFormat="1" x14ac:dyDescent="0.25">
      <c r="A60" s="17"/>
      <c r="B60" s="52"/>
      <c r="C60" s="17"/>
      <c r="D60" s="17"/>
      <c r="E60" s="17"/>
      <c r="G60" s="43"/>
      <c r="H60" s="53"/>
      <c r="I60" s="17"/>
      <c r="J60" s="43"/>
      <c r="K60" s="17"/>
      <c r="L60" s="54"/>
      <c r="M60" s="54"/>
      <c r="N60" s="53"/>
      <c r="O60" s="53"/>
      <c r="P60" s="43"/>
      <c r="Q60" s="43"/>
      <c r="R60" s="17"/>
      <c r="S60" s="42"/>
      <c r="T60" s="17"/>
      <c r="U60" s="53"/>
      <c r="V60" s="17"/>
      <c r="W60" s="17"/>
      <c r="X60" s="17"/>
      <c r="Y60" s="54"/>
      <c r="Z60" s="17"/>
      <c r="AA60" s="53"/>
      <c r="AB60" s="17"/>
      <c r="AC60" s="17"/>
      <c r="AD60" s="17"/>
      <c r="AE60" s="17"/>
      <c r="AF60" s="17"/>
      <c r="AG60" s="17"/>
      <c r="AH60" s="17"/>
      <c r="AI60" s="17"/>
      <c r="AJ60" s="43"/>
      <c r="AK60" s="43"/>
      <c r="AL60" s="17"/>
      <c r="AM60" s="54"/>
    </row>
    <row r="61" spans="1:39" s="51" customFormat="1" x14ac:dyDescent="0.25">
      <c r="A61" s="17"/>
      <c r="B61" s="52"/>
      <c r="C61" s="17"/>
      <c r="D61" s="17"/>
      <c r="E61" s="17"/>
      <c r="G61" s="43"/>
      <c r="H61" s="53"/>
      <c r="I61" s="17"/>
      <c r="J61" s="43"/>
      <c r="K61" s="17"/>
      <c r="L61" s="54"/>
      <c r="M61" s="54"/>
      <c r="N61" s="53"/>
      <c r="O61" s="53"/>
      <c r="P61" s="43"/>
      <c r="Q61" s="43"/>
      <c r="R61" s="17"/>
      <c r="S61" s="42"/>
      <c r="T61" s="17"/>
      <c r="U61" s="53"/>
      <c r="V61" s="17"/>
      <c r="W61" s="17"/>
      <c r="X61" s="17"/>
      <c r="Y61" s="54"/>
      <c r="Z61" s="17"/>
      <c r="AA61" s="53"/>
      <c r="AB61" s="17"/>
      <c r="AC61" s="17"/>
      <c r="AD61" s="17"/>
      <c r="AE61" s="17"/>
      <c r="AF61" s="17"/>
      <c r="AG61" s="17"/>
      <c r="AH61" s="17"/>
      <c r="AI61" s="17"/>
      <c r="AJ61" s="43"/>
      <c r="AK61" s="43"/>
      <c r="AL61" s="17"/>
      <c r="AM61" s="54"/>
    </row>
    <row r="62" spans="1:39" s="51" customFormat="1" x14ac:dyDescent="0.25">
      <c r="A62" s="17"/>
      <c r="B62" s="52"/>
      <c r="C62" s="17"/>
      <c r="D62" s="17"/>
      <c r="E62" s="17"/>
      <c r="G62" s="43"/>
      <c r="H62" s="53"/>
      <c r="I62" s="17"/>
      <c r="J62" s="43"/>
      <c r="K62" s="17"/>
      <c r="L62" s="54"/>
      <c r="M62" s="54"/>
      <c r="N62" s="53"/>
      <c r="O62" s="53"/>
      <c r="P62" s="43"/>
      <c r="Q62" s="43"/>
      <c r="R62" s="17"/>
      <c r="S62" s="42"/>
      <c r="T62" s="17"/>
      <c r="U62" s="53"/>
      <c r="V62" s="17"/>
      <c r="W62" s="17"/>
      <c r="X62" s="17"/>
      <c r="Y62" s="54"/>
      <c r="Z62" s="17"/>
      <c r="AA62" s="53"/>
      <c r="AB62" s="17"/>
      <c r="AC62" s="17"/>
      <c r="AD62" s="17"/>
      <c r="AE62" s="17"/>
      <c r="AF62" s="17"/>
      <c r="AG62" s="17"/>
      <c r="AH62" s="17"/>
      <c r="AI62" s="17"/>
      <c r="AJ62" s="43"/>
      <c r="AK62" s="43"/>
      <c r="AL62" s="17"/>
      <c r="AM62" s="54"/>
    </row>
    <row r="63" spans="1:39" s="51" customFormat="1" x14ac:dyDescent="0.25">
      <c r="A63" s="17"/>
      <c r="B63" s="52"/>
      <c r="C63" s="17"/>
      <c r="D63" s="17"/>
      <c r="E63" s="17"/>
      <c r="G63" s="43"/>
      <c r="H63" s="53"/>
      <c r="I63" s="17"/>
      <c r="J63" s="43"/>
      <c r="K63" s="17"/>
      <c r="L63" s="54"/>
      <c r="M63" s="54"/>
      <c r="N63" s="53"/>
      <c r="O63" s="53"/>
      <c r="P63" s="43"/>
      <c r="Q63" s="43"/>
      <c r="R63" s="17"/>
      <c r="S63" s="42"/>
      <c r="T63" s="17"/>
      <c r="U63" s="53"/>
      <c r="V63" s="17"/>
      <c r="W63" s="17"/>
      <c r="X63" s="17"/>
      <c r="Y63" s="54"/>
      <c r="Z63" s="17"/>
      <c r="AA63" s="53"/>
      <c r="AB63" s="17"/>
      <c r="AC63" s="17"/>
      <c r="AD63" s="17"/>
      <c r="AE63" s="17"/>
      <c r="AF63" s="17"/>
      <c r="AG63" s="17"/>
      <c r="AH63" s="17"/>
      <c r="AI63" s="17"/>
      <c r="AJ63" s="43"/>
      <c r="AK63" s="43"/>
      <c r="AL63" s="17"/>
      <c r="AM63" s="54"/>
    </row>
    <row r="64" spans="1:39" s="51" customFormat="1" x14ac:dyDescent="0.25">
      <c r="A64" s="17"/>
      <c r="B64" s="52"/>
      <c r="C64" s="17"/>
      <c r="D64" s="17"/>
      <c r="E64" s="17"/>
      <c r="G64" s="43"/>
      <c r="H64" s="53"/>
      <c r="I64" s="17"/>
      <c r="J64" s="43"/>
      <c r="K64" s="17"/>
      <c r="L64" s="54"/>
      <c r="M64" s="54"/>
      <c r="N64" s="53"/>
      <c r="O64" s="53"/>
      <c r="P64" s="43"/>
      <c r="Q64" s="43"/>
      <c r="R64" s="17"/>
      <c r="S64" s="42"/>
      <c r="T64" s="17"/>
      <c r="U64" s="53"/>
      <c r="V64" s="17"/>
      <c r="W64" s="17"/>
      <c r="X64" s="17"/>
      <c r="Y64" s="54"/>
      <c r="Z64" s="17"/>
      <c r="AA64" s="53"/>
      <c r="AB64" s="17"/>
      <c r="AC64" s="17"/>
      <c r="AD64" s="17"/>
      <c r="AE64" s="17"/>
      <c r="AF64" s="17"/>
      <c r="AG64" s="17"/>
      <c r="AH64" s="17"/>
      <c r="AI64" s="17"/>
      <c r="AJ64" s="43"/>
      <c r="AK64" s="43"/>
      <c r="AL64" s="17"/>
      <c r="AM64" s="54"/>
    </row>
    <row r="65" spans="1:39" s="51" customFormat="1" x14ac:dyDescent="0.25">
      <c r="A65" s="17"/>
      <c r="B65" s="52"/>
      <c r="C65" s="17"/>
      <c r="D65" s="17"/>
      <c r="E65" s="17"/>
      <c r="G65" s="43"/>
      <c r="H65" s="53"/>
      <c r="I65" s="17"/>
      <c r="J65" s="43"/>
      <c r="K65" s="17"/>
      <c r="L65" s="54"/>
      <c r="M65" s="54"/>
      <c r="N65" s="53"/>
      <c r="O65" s="53"/>
      <c r="P65" s="43"/>
      <c r="Q65" s="43"/>
      <c r="R65" s="17"/>
      <c r="S65" s="42"/>
      <c r="T65" s="17"/>
      <c r="U65" s="53"/>
      <c r="V65" s="17"/>
      <c r="W65" s="17"/>
      <c r="X65" s="17"/>
      <c r="Y65" s="54"/>
      <c r="Z65" s="17"/>
      <c r="AA65" s="53"/>
      <c r="AB65" s="17"/>
      <c r="AC65" s="17"/>
      <c r="AD65" s="17"/>
      <c r="AE65" s="17"/>
      <c r="AF65" s="17"/>
      <c r="AG65" s="17"/>
      <c r="AH65" s="17"/>
      <c r="AI65" s="17"/>
      <c r="AJ65" s="43"/>
      <c r="AK65" s="43"/>
      <c r="AL65" s="17"/>
      <c r="AM65" s="54"/>
    </row>
    <row r="66" spans="1:39" s="51" customFormat="1" x14ac:dyDescent="0.25">
      <c r="A66" s="17"/>
      <c r="B66" s="52"/>
      <c r="C66" s="17"/>
      <c r="D66" s="17"/>
      <c r="E66" s="17"/>
      <c r="G66" s="43"/>
      <c r="H66" s="53"/>
      <c r="I66" s="17"/>
      <c r="J66" s="43"/>
      <c r="K66" s="17"/>
      <c r="L66" s="54"/>
      <c r="M66" s="54"/>
      <c r="N66" s="53"/>
      <c r="O66" s="53"/>
      <c r="P66" s="43"/>
      <c r="Q66" s="43"/>
      <c r="R66" s="17"/>
      <c r="S66" s="42"/>
      <c r="T66" s="17"/>
      <c r="U66" s="53"/>
      <c r="V66" s="17"/>
      <c r="W66" s="17"/>
      <c r="X66" s="17"/>
      <c r="Y66" s="54"/>
      <c r="Z66" s="17"/>
      <c r="AA66" s="53"/>
      <c r="AB66" s="17"/>
      <c r="AC66" s="17"/>
      <c r="AD66" s="17"/>
      <c r="AE66" s="17"/>
      <c r="AF66" s="17"/>
      <c r="AG66" s="17"/>
      <c r="AH66" s="17"/>
      <c r="AI66" s="17"/>
      <c r="AJ66" s="43"/>
      <c r="AK66" s="43"/>
      <c r="AL66" s="17"/>
      <c r="AM66" s="54"/>
    </row>
    <row r="67" spans="1:39" s="51" customFormat="1" x14ac:dyDescent="0.25">
      <c r="A67" s="17"/>
      <c r="B67" s="52"/>
      <c r="C67" s="17"/>
      <c r="D67" s="17"/>
      <c r="E67" s="17"/>
      <c r="G67" s="43"/>
      <c r="H67" s="53"/>
      <c r="I67" s="17"/>
      <c r="J67" s="43"/>
      <c r="K67" s="17"/>
      <c r="L67" s="54"/>
      <c r="M67" s="54"/>
      <c r="N67" s="53"/>
      <c r="O67" s="53"/>
      <c r="P67" s="43"/>
      <c r="Q67" s="43"/>
      <c r="R67" s="17"/>
      <c r="S67" s="42"/>
      <c r="T67" s="17"/>
      <c r="U67" s="53"/>
      <c r="V67" s="17"/>
      <c r="W67" s="17"/>
      <c r="X67" s="17"/>
      <c r="Y67" s="54"/>
      <c r="Z67" s="17"/>
      <c r="AA67" s="53"/>
      <c r="AB67" s="17"/>
      <c r="AC67" s="17"/>
      <c r="AD67" s="17"/>
      <c r="AE67" s="17"/>
      <c r="AF67" s="17"/>
      <c r="AG67" s="17"/>
      <c r="AH67" s="17"/>
      <c r="AI67" s="17"/>
      <c r="AJ67" s="43"/>
      <c r="AK67" s="43"/>
      <c r="AL67" s="17"/>
      <c r="AM67" s="54"/>
    </row>
    <row r="68" spans="1:39" s="51" customFormat="1" x14ac:dyDescent="0.25">
      <c r="A68" s="17"/>
      <c r="B68" s="52"/>
      <c r="C68" s="17"/>
      <c r="D68" s="17"/>
      <c r="E68" s="17"/>
      <c r="G68" s="43"/>
      <c r="H68" s="53"/>
      <c r="I68" s="17"/>
      <c r="J68" s="43"/>
      <c r="K68" s="17"/>
      <c r="L68" s="54"/>
      <c r="M68" s="54"/>
      <c r="N68" s="53"/>
      <c r="O68" s="53"/>
      <c r="P68" s="43"/>
      <c r="Q68" s="43"/>
      <c r="R68" s="17"/>
      <c r="S68" s="42"/>
      <c r="T68" s="17"/>
      <c r="U68" s="53"/>
      <c r="V68" s="17"/>
      <c r="W68" s="17"/>
      <c r="X68" s="17"/>
      <c r="Y68" s="54"/>
      <c r="Z68" s="17"/>
      <c r="AA68" s="53"/>
      <c r="AB68" s="17"/>
      <c r="AC68" s="17"/>
      <c r="AD68" s="17"/>
      <c r="AE68" s="17"/>
      <c r="AF68" s="17"/>
      <c r="AG68" s="17"/>
      <c r="AH68" s="17"/>
      <c r="AI68" s="17"/>
      <c r="AJ68" s="43"/>
      <c r="AK68" s="43"/>
      <c r="AL68" s="17"/>
      <c r="AM68" s="54"/>
    </row>
    <row r="69" spans="1:39" s="51" customFormat="1" x14ac:dyDescent="0.25">
      <c r="A69" s="17"/>
      <c r="B69" s="52"/>
      <c r="C69" s="17"/>
      <c r="D69" s="17"/>
      <c r="E69" s="17"/>
      <c r="G69" s="43"/>
      <c r="H69" s="53"/>
      <c r="I69" s="17"/>
      <c r="J69" s="43"/>
      <c r="K69" s="17"/>
      <c r="L69" s="54"/>
      <c r="M69" s="54"/>
      <c r="N69" s="53"/>
      <c r="O69" s="53"/>
      <c r="P69" s="43"/>
      <c r="Q69" s="43"/>
      <c r="R69" s="17"/>
      <c r="S69" s="42"/>
      <c r="T69" s="17"/>
      <c r="U69" s="53"/>
      <c r="V69" s="17"/>
      <c r="W69" s="17"/>
      <c r="X69" s="17"/>
      <c r="Y69" s="54"/>
      <c r="Z69" s="17"/>
      <c r="AA69" s="53"/>
      <c r="AB69" s="17"/>
      <c r="AC69" s="17"/>
      <c r="AD69" s="17"/>
      <c r="AE69" s="17"/>
      <c r="AF69" s="17"/>
      <c r="AG69" s="17"/>
      <c r="AH69" s="17"/>
      <c r="AI69" s="17"/>
      <c r="AJ69" s="43"/>
      <c r="AK69" s="43"/>
      <c r="AL69" s="17"/>
      <c r="AM69" s="54"/>
    </row>
    <row r="70" spans="1:39" s="51" customFormat="1" x14ac:dyDescent="0.25">
      <c r="A70" s="17"/>
      <c r="B70" s="52"/>
      <c r="C70" s="17"/>
      <c r="D70" s="17"/>
      <c r="E70" s="17"/>
      <c r="G70" s="43"/>
      <c r="H70" s="53"/>
      <c r="I70" s="17"/>
      <c r="J70" s="43"/>
      <c r="K70" s="17"/>
      <c r="L70" s="54"/>
      <c r="M70" s="54"/>
      <c r="N70" s="53"/>
      <c r="O70" s="53"/>
      <c r="P70" s="43"/>
      <c r="Q70" s="43"/>
      <c r="R70" s="17"/>
      <c r="S70" s="42"/>
      <c r="T70" s="17"/>
      <c r="U70" s="53"/>
      <c r="V70" s="17"/>
      <c r="W70" s="17"/>
      <c r="X70" s="17"/>
      <c r="Y70" s="54"/>
      <c r="Z70" s="17"/>
      <c r="AA70" s="53"/>
      <c r="AB70" s="17"/>
      <c r="AC70" s="17"/>
      <c r="AD70" s="17"/>
      <c r="AE70" s="17"/>
      <c r="AF70" s="17"/>
      <c r="AG70" s="17"/>
      <c r="AH70" s="17"/>
      <c r="AI70" s="17"/>
      <c r="AJ70" s="43"/>
      <c r="AK70" s="43"/>
      <c r="AL70" s="17"/>
      <c r="AM70" s="54"/>
    </row>
    <row r="71" spans="1:39" s="51" customFormat="1" x14ac:dyDescent="0.25">
      <c r="A71" s="17"/>
      <c r="B71" s="52"/>
      <c r="C71" s="17"/>
      <c r="D71" s="17"/>
      <c r="E71" s="17"/>
      <c r="G71" s="43"/>
      <c r="H71" s="53"/>
      <c r="I71" s="17"/>
      <c r="J71" s="43"/>
      <c r="K71" s="17"/>
      <c r="L71" s="54"/>
      <c r="M71" s="54"/>
      <c r="N71" s="53"/>
      <c r="O71" s="53"/>
      <c r="P71" s="43"/>
      <c r="Q71" s="43"/>
      <c r="R71" s="17"/>
      <c r="S71" s="42"/>
      <c r="T71" s="17"/>
      <c r="U71" s="53"/>
      <c r="V71" s="17"/>
      <c r="W71" s="17"/>
      <c r="X71" s="17"/>
      <c r="Y71" s="54"/>
      <c r="Z71" s="17"/>
      <c r="AA71" s="53"/>
      <c r="AB71" s="17"/>
      <c r="AC71" s="17"/>
      <c r="AD71" s="17"/>
      <c r="AE71" s="17"/>
      <c r="AF71" s="17"/>
      <c r="AG71" s="17"/>
      <c r="AH71" s="17"/>
      <c r="AI71" s="17"/>
      <c r="AJ71" s="43"/>
      <c r="AK71" s="43"/>
      <c r="AL71" s="17"/>
      <c r="AM71" s="54"/>
    </row>
    <row r="72" spans="1:39" s="51" customFormat="1" x14ac:dyDescent="0.25">
      <c r="A72" s="17"/>
      <c r="B72" s="52"/>
      <c r="C72" s="17"/>
      <c r="D72" s="17"/>
      <c r="E72" s="17"/>
      <c r="G72" s="43"/>
      <c r="H72" s="53"/>
      <c r="I72" s="17"/>
      <c r="J72" s="43"/>
      <c r="K72" s="17"/>
      <c r="L72" s="54"/>
      <c r="M72" s="54"/>
      <c r="N72" s="53"/>
      <c r="O72" s="53"/>
      <c r="P72" s="43"/>
      <c r="Q72" s="43"/>
      <c r="R72" s="17"/>
      <c r="S72" s="42"/>
      <c r="T72" s="17"/>
      <c r="U72" s="53"/>
      <c r="V72" s="17"/>
      <c r="W72" s="17"/>
      <c r="X72" s="17"/>
      <c r="Y72" s="54"/>
      <c r="Z72" s="17"/>
      <c r="AA72" s="53"/>
      <c r="AB72" s="17"/>
      <c r="AC72" s="17"/>
      <c r="AD72" s="17"/>
      <c r="AE72" s="17"/>
      <c r="AF72" s="17"/>
      <c r="AG72" s="17"/>
      <c r="AH72" s="17"/>
      <c r="AI72" s="17"/>
      <c r="AJ72" s="43"/>
      <c r="AK72" s="43"/>
      <c r="AL72" s="17"/>
      <c r="AM72" s="54"/>
    </row>
    <row r="73" spans="1:39" s="51" customFormat="1" x14ac:dyDescent="0.25">
      <c r="A73" s="17"/>
      <c r="B73" s="52"/>
      <c r="C73" s="17"/>
      <c r="D73" s="17"/>
      <c r="E73" s="17"/>
      <c r="G73" s="43"/>
      <c r="H73" s="53"/>
      <c r="I73" s="17"/>
      <c r="J73" s="43"/>
      <c r="K73" s="17"/>
      <c r="L73" s="54"/>
      <c r="M73" s="54"/>
      <c r="N73" s="53"/>
      <c r="O73" s="53"/>
      <c r="P73" s="43"/>
      <c r="Q73" s="43"/>
      <c r="R73" s="17"/>
      <c r="S73" s="42"/>
      <c r="T73" s="17"/>
      <c r="U73" s="53"/>
      <c r="V73" s="17"/>
      <c r="W73" s="17"/>
      <c r="X73" s="17"/>
      <c r="Y73" s="54"/>
      <c r="Z73" s="17"/>
      <c r="AA73" s="53"/>
      <c r="AB73" s="17"/>
      <c r="AC73" s="17"/>
      <c r="AD73" s="17"/>
      <c r="AE73" s="17"/>
      <c r="AF73" s="17"/>
      <c r="AG73" s="17"/>
      <c r="AH73" s="17"/>
      <c r="AI73" s="17"/>
      <c r="AJ73" s="43"/>
      <c r="AK73" s="43"/>
      <c r="AL73" s="17"/>
      <c r="AM73" s="54"/>
    </row>
    <row r="74" spans="1:39" s="51" customFormat="1" x14ac:dyDescent="0.25">
      <c r="A74" s="17"/>
      <c r="B74" s="52"/>
      <c r="C74" s="17"/>
      <c r="D74" s="17"/>
      <c r="E74" s="17"/>
      <c r="G74" s="43"/>
      <c r="H74" s="53"/>
      <c r="I74" s="17"/>
      <c r="J74" s="43"/>
      <c r="K74" s="17"/>
      <c r="L74" s="54"/>
      <c r="M74" s="54"/>
      <c r="N74" s="53"/>
      <c r="O74" s="53"/>
      <c r="P74" s="43"/>
      <c r="Q74" s="43"/>
      <c r="R74" s="17"/>
      <c r="S74" s="42"/>
      <c r="T74" s="17"/>
      <c r="U74" s="53"/>
      <c r="V74" s="17"/>
      <c r="W74" s="17"/>
      <c r="X74" s="17"/>
      <c r="Y74" s="54"/>
      <c r="Z74" s="17"/>
      <c r="AA74" s="53"/>
      <c r="AB74" s="17"/>
      <c r="AC74" s="17"/>
      <c r="AD74" s="17"/>
      <c r="AE74" s="17"/>
      <c r="AF74" s="17"/>
      <c r="AG74" s="17"/>
      <c r="AH74" s="17"/>
      <c r="AI74" s="17"/>
      <c r="AJ74" s="43"/>
      <c r="AK74" s="43"/>
      <c r="AL74" s="17"/>
      <c r="AM74" s="54"/>
    </row>
    <row r="75" spans="1:39" s="51" customFormat="1" x14ac:dyDescent="0.25">
      <c r="A75" s="17"/>
      <c r="B75" s="52"/>
      <c r="C75" s="17"/>
      <c r="D75" s="17"/>
      <c r="E75" s="17"/>
      <c r="G75" s="43"/>
      <c r="H75" s="53"/>
      <c r="I75" s="17"/>
      <c r="J75" s="43"/>
      <c r="K75" s="17"/>
      <c r="L75" s="54"/>
      <c r="M75" s="54"/>
      <c r="N75" s="53"/>
      <c r="O75" s="53"/>
      <c r="P75" s="43"/>
      <c r="Q75" s="43"/>
      <c r="R75" s="17"/>
      <c r="S75" s="42"/>
      <c r="T75" s="17"/>
      <c r="U75" s="53"/>
      <c r="V75" s="17"/>
      <c r="W75" s="17"/>
      <c r="X75" s="17"/>
      <c r="Y75" s="54"/>
      <c r="Z75" s="17"/>
      <c r="AA75" s="53"/>
      <c r="AB75" s="17"/>
      <c r="AC75" s="17"/>
      <c r="AD75" s="17"/>
      <c r="AE75" s="17"/>
      <c r="AF75" s="17"/>
      <c r="AG75" s="17"/>
      <c r="AH75" s="17"/>
      <c r="AI75" s="17"/>
      <c r="AJ75" s="43"/>
      <c r="AK75" s="43"/>
      <c r="AL75" s="17"/>
      <c r="AM75" s="54"/>
    </row>
    <row r="76" spans="1:39" s="51" customFormat="1" x14ac:dyDescent="0.25">
      <c r="A76" s="17"/>
      <c r="B76" s="52"/>
      <c r="C76" s="17"/>
      <c r="D76" s="17"/>
      <c r="E76" s="17"/>
      <c r="G76" s="43"/>
      <c r="H76" s="53"/>
      <c r="I76" s="17"/>
      <c r="J76" s="43"/>
      <c r="K76" s="17"/>
      <c r="L76" s="54"/>
      <c r="M76" s="54"/>
      <c r="N76" s="53"/>
      <c r="O76" s="53"/>
      <c r="P76" s="43"/>
      <c r="Q76" s="43"/>
      <c r="R76" s="17"/>
      <c r="S76" s="42"/>
      <c r="T76" s="17"/>
      <c r="U76" s="53"/>
      <c r="V76" s="17"/>
      <c r="W76" s="17"/>
      <c r="X76" s="17"/>
      <c r="Y76" s="54"/>
      <c r="Z76" s="17"/>
      <c r="AA76" s="53"/>
      <c r="AB76" s="17"/>
      <c r="AC76" s="17"/>
      <c r="AD76" s="17"/>
      <c r="AE76" s="17"/>
      <c r="AF76" s="17"/>
      <c r="AG76" s="17"/>
      <c r="AH76" s="17"/>
      <c r="AI76" s="17"/>
      <c r="AJ76" s="43"/>
      <c r="AK76" s="43"/>
      <c r="AL76" s="17"/>
      <c r="AM76" s="54"/>
    </row>
  </sheetData>
  <autoFilter ref="A2:AN48" xr:uid="{6E921C56-9DB6-4115-BD8C-F98C262196EC}"/>
  <mergeCells count="19">
    <mergeCell ref="AN1:AN2"/>
    <mergeCell ref="R1:R2"/>
    <mergeCell ref="S1:S2"/>
    <mergeCell ref="T1:T2"/>
    <mergeCell ref="U1:U2"/>
    <mergeCell ref="V1:V2"/>
    <mergeCell ref="W1:W2"/>
    <mergeCell ref="L1:L2"/>
    <mergeCell ref="M1:M2"/>
    <mergeCell ref="N1:N2"/>
    <mergeCell ref="O1:O2"/>
    <mergeCell ref="P1:P2"/>
    <mergeCell ref="Q1:Q2"/>
    <mergeCell ref="A1:A2"/>
    <mergeCell ref="B1:B2"/>
    <mergeCell ref="C1:C2"/>
    <mergeCell ref="I1:I2"/>
    <mergeCell ref="J1:J2"/>
    <mergeCell ref="K1:K2"/>
  </mergeCells>
  <hyperlinks>
    <hyperlink ref="E3" r:id="rId1" xr:uid="{6ED080F0-BAD9-46E8-998C-86BEBA90A150}"/>
    <hyperlink ref="E4" r:id="rId2" xr:uid="{D158688E-138D-48F0-BC17-8907EC47462F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669C7-F0DA-4F71-BB09-0F3A18053C04}">
  <dimension ref="A1:AN76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C6" sqref="C6"/>
    </sheetView>
  </sheetViews>
  <sheetFormatPr defaultColWidth="9.140625" defaultRowHeight="15.75" x14ac:dyDescent="0.25"/>
  <cols>
    <col min="1" max="1" width="26.5703125" style="17" customWidth="1"/>
    <col min="2" max="2" width="15.140625" style="52" customWidth="1"/>
    <col min="3" max="3" width="16" style="17" customWidth="1"/>
    <col min="4" max="4" width="24.7109375" style="17" customWidth="1"/>
    <col min="5" max="5" width="25.7109375" style="17" customWidth="1"/>
    <col min="6" max="6" width="15.140625" style="51" customWidth="1"/>
    <col min="7" max="7" width="33.42578125" style="43" customWidth="1"/>
    <col min="8" max="8" width="19.140625" style="53" customWidth="1"/>
    <col min="9" max="9" width="32.85546875" style="17" customWidth="1"/>
    <col min="10" max="10" width="22.140625" style="43" customWidth="1"/>
    <col min="11" max="11" width="21.42578125" style="17" customWidth="1"/>
    <col min="12" max="12" width="23.5703125" style="17" customWidth="1"/>
    <col min="13" max="13" width="19.85546875" style="17" customWidth="1"/>
    <col min="14" max="14" width="16.28515625" style="53" customWidth="1"/>
    <col min="15" max="15" width="30.42578125" style="53" customWidth="1"/>
    <col min="16" max="16" width="19" style="43" customWidth="1"/>
    <col min="17" max="17" width="16.28515625" style="43" customWidth="1"/>
    <col min="18" max="18" width="11" style="17" customWidth="1"/>
    <col min="19" max="19" width="14.7109375" style="42" customWidth="1"/>
    <col min="20" max="20" width="12.5703125" style="17" customWidth="1"/>
    <col min="21" max="21" width="13.85546875" style="53" customWidth="1"/>
    <col min="22" max="22" width="15" style="17" customWidth="1"/>
    <col min="23" max="23" width="14.5703125" style="17" customWidth="1"/>
    <col min="24" max="24" width="20.140625" style="17" customWidth="1"/>
    <col min="25" max="25" width="17.5703125" style="54" customWidth="1"/>
    <col min="26" max="26" width="15.5703125" style="17" customWidth="1"/>
    <col min="27" max="27" width="15.5703125" style="53" customWidth="1"/>
    <col min="28" max="28" width="17.42578125" style="17" customWidth="1"/>
    <col min="29" max="31" width="17" style="17" customWidth="1"/>
    <col min="32" max="32" width="20.85546875" style="17" customWidth="1"/>
    <col min="33" max="33" width="16.42578125" style="17" customWidth="1"/>
    <col min="34" max="34" width="13.7109375" style="17" customWidth="1"/>
    <col min="35" max="35" width="14" style="17" customWidth="1"/>
    <col min="36" max="36" width="13.5703125" style="43" customWidth="1"/>
    <col min="37" max="37" width="14.85546875" style="43" customWidth="1"/>
    <col min="38" max="38" width="15.42578125" style="17" customWidth="1"/>
    <col min="39" max="39" width="14.85546875" style="54" customWidth="1"/>
    <col min="40" max="40" width="17.140625" style="17" customWidth="1"/>
    <col min="41" max="16384" width="9.140625" style="17"/>
  </cols>
  <sheetData>
    <row r="1" spans="1:40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7" t="s">
        <v>10</v>
      </c>
      <c r="L1" s="8" t="s">
        <v>11</v>
      </c>
      <c r="M1" s="7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7" t="s">
        <v>17</v>
      </c>
      <c r="S1" s="7" t="s">
        <v>18</v>
      </c>
      <c r="T1" s="8" t="s">
        <v>19</v>
      </c>
      <c r="U1" s="10" t="s">
        <v>20</v>
      </c>
      <c r="V1" s="8" t="s">
        <v>21</v>
      </c>
      <c r="W1" s="2" t="s">
        <v>22</v>
      </c>
      <c r="X1" s="11" t="s">
        <v>23</v>
      </c>
      <c r="Y1" s="12"/>
      <c r="Z1" s="12"/>
      <c r="AA1" s="12"/>
      <c r="AB1" s="12"/>
      <c r="AC1" s="12"/>
      <c r="AD1" s="12"/>
      <c r="AE1" s="12"/>
      <c r="AF1" s="12"/>
      <c r="AG1" s="13"/>
      <c r="AH1" s="14" t="s">
        <v>24</v>
      </c>
      <c r="AI1" s="15"/>
      <c r="AJ1" s="16"/>
      <c r="AK1" s="14" t="s">
        <v>25</v>
      </c>
      <c r="AL1" s="15"/>
      <c r="AM1" s="16"/>
      <c r="AN1" s="9" t="s">
        <v>26</v>
      </c>
    </row>
    <row r="2" spans="1:40" ht="45" customHeight="1" x14ac:dyDescent="0.25">
      <c r="A2" s="18"/>
      <c r="B2" s="19"/>
      <c r="C2" s="22"/>
      <c r="D2" s="23"/>
      <c r="E2" s="21"/>
      <c r="F2" s="20"/>
      <c r="G2" s="21"/>
      <c r="H2" s="21"/>
      <c r="I2" s="24"/>
      <c r="J2" s="25"/>
      <c r="K2" s="24"/>
      <c r="L2" s="24"/>
      <c r="M2" s="24"/>
      <c r="N2" s="26"/>
      <c r="O2" s="26"/>
      <c r="P2" s="26"/>
      <c r="Q2" s="26"/>
      <c r="R2" s="24"/>
      <c r="S2" s="24"/>
      <c r="T2" s="25"/>
      <c r="U2" s="27"/>
      <c r="V2" s="25"/>
      <c r="W2" s="19"/>
      <c r="X2" s="28" t="s">
        <v>27</v>
      </c>
      <c r="Y2" s="28" t="s">
        <v>28</v>
      </c>
      <c r="Z2" s="28" t="s">
        <v>29</v>
      </c>
      <c r="AA2" s="28" t="s">
        <v>30</v>
      </c>
      <c r="AB2" s="28" t="s">
        <v>31</v>
      </c>
      <c r="AC2" s="28" t="s">
        <v>32</v>
      </c>
      <c r="AD2" s="28" t="s">
        <v>33</v>
      </c>
      <c r="AE2" s="28" t="s">
        <v>34</v>
      </c>
      <c r="AF2" s="28" t="s">
        <v>35</v>
      </c>
      <c r="AG2" s="28" t="s">
        <v>36</v>
      </c>
      <c r="AH2" s="29" t="s">
        <v>28</v>
      </c>
      <c r="AI2" s="29" t="s">
        <v>29</v>
      </c>
      <c r="AJ2" s="29" t="s">
        <v>30</v>
      </c>
      <c r="AK2" s="29" t="s">
        <v>28</v>
      </c>
      <c r="AL2" s="29" t="s">
        <v>29</v>
      </c>
      <c r="AM2" s="29" t="s">
        <v>30</v>
      </c>
      <c r="AN2" s="26"/>
    </row>
    <row r="3" spans="1:40" ht="49.5" customHeight="1" x14ac:dyDescent="0.25">
      <c r="A3" s="31" t="s">
        <v>277</v>
      </c>
      <c r="B3" s="32">
        <v>45044</v>
      </c>
      <c r="C3" s="30">
        <v>1688</v>
      </c>
      <c r="D3" s="33" t="s">
        <v>278</v>
      </c>
      <c r="E3" s="34" t="s">
        <v>279</v>
      </c>
      <c r="F3" s="32">
        <v>45072</v>
      </c>
      <c r="G3" s="30" t="s">
        <v>280</v>
      </c>
      <c r="H3" s="35" t="s">
        <v>281</v>
      </c>
      <c r="I3" s="35" t="s">
        <v>282</v>
      </c>
      <c r="J3" s="36">
        <v>6205835185.9200001</v>
      </c>
      <c r="K3" s="36">
        <v>3102917592.96</v>
      </c>
      <c r="L3" s="28">
        <v>3102917592.96</v>
      </c>
      <c r="M3" s="28">
        <v>6205835185.9200001</v>
      </c>
      <c r="N3" s="35" t="s">
        <v>283</v>
      </c>
      <c r="O3" s="35" t="s">
        <v>284</v>
      </c>
      <c r="P3" s="35" t="s">
        <v>285</v>
      </c>
      <c r="Q3" s="35" t="s">
        <v>47</v>
      </c>
      <c r="R3" s="38">
        <v>0</v>
      </c>
      <c r="S3" s="30">
        <v>100</v>
      </c>
      <c r="T3" s="30" t="s">
        <v>286</v>
      </c>
      <c r="U3" s="39">
        <v>1</v>
      </c>
      <c r="V3" s="28">
        <v>1137.6600000000001</v>
      </c>
      <c r="W3" s="36">
        <v>1137.6600000000001</v>
      </c>
      <c r="X3" s="36">
        <v>5454912</v>
      </c>
      <c r="Y3" s="36">
        <v>2055847</v>
      </c>
      <c r="Z3" s="36">
        <v>671609</v>
      </c>
      <c r="AA3" s="36">
        <v>2727456</v>
      </c>
      <c r="AB3" s="36"/>
      <c r="AC3" s="36">
        <v>0</v>
      </c>
      <c r="AD3" s="36"/>
      <c r="AE3" s="36"/>
      <c r="AF3" s="36">
        <v>5454912</v>
      </c>
      <c r="AG3" s="36">
        <v>5454912</v>
      </c>
      <c r="AH3" s="32">
        <v>45107</v>
      </c>
      <c r="AI3" s="32">
        <v>45214</v>
      </c>
      <c r="AJ3" s="32">
        <v>45323</v>
      </c>
      <c r="AK3" s="32">
        <v>45122</v>
      </c>
      <c r="AL3" s="32">
        <v>45229</v>
      </c>
      <c r="AM3" s="40">
        <v>45352</v>
      </c>
      <c r="AN3" s="35" t="s">
        <v>287</v>
      </c>
    </row>
    <row r="4" spans="1:40" ht="58.5" customHeight="1" x14ac:dyDescent="0.25">
      <c r="A4" s="31" t="s">
        <v>1177</v>
      </c>
      <c r="B4" s="40">
        <v>45289</v>
      </c>
      <c r="C4" s="35">
        <v>1688</v>
      </c>
      <c r="D4" s="33"/>
      <c r="E4" s="34" t="s">
        <v>1178</v>
      </c>
      <c r="F4" s="32"/>
      <c r="G4" s="30"/>
      <c r="H4" s="35"/>
      <c r="I4" s="35" t="s">
        <v>1179</v>
      </c>
      <c r="J4" s="45">
        <v>2263398</v>
      </c>
      <c r="K4" s="36">
        <v>0</v>
      </c>
      <c r="L4" s="28">
        <v>0</v>
      </c>
      <c r="M4" s="28">
        <v>0</v>
      </c>
      <c r="N4" s="35"/>
      <c r="O4" s="35"/>
      <c r="P4" s="35"/>
      <c r="Q4" s="35"/>
      <c r="R4" s="38"/>
      <c r="S4" s="30"/>
      <c r="T4" s="30"/>
      <c r="U4" s="39"/>
      <c r="V4" s="28" t="e">
        <v>#DIV/0!</v>
      </c>
      <c r="W4" s="36" t="e">
        <v>#DIV/0!</v>
      </c>
      <c r="X4" s="36">
        <v>0</v>
      </c>
      <c r="Y4" s="36">
        <v>0</v>
      </c>
      <c r="Z4" s="36">
        <v>0</v>
      </c>
      <c r="AA4" s="36">
        <v>0</v>
      </c>
      <c r="AB4" s="36"/>
      <c r="AC4" s="36" t="e">
        <v>#DIV/0!</v>
      </c>
      <c r="AD4" s="36"/>
      <c r="AE4" s="36" t="e">
        <v>#DIV/0!</v>
      </c>
      <c r="AF4" s="36" t="e">
        <v>#DIV/0!</v>
      </c>
      <c r="AG4" s="36" t="e">
        <v>#DIV/0!</v>
      </c>
      <c r="AH4" s="32">
        <v>45337</v>
      </c>
      <c r="AI4" s="32"/>
      <c r="AJ4" s="32"/>
      <c r="AK4" s="32"/>
      <c r="AL4" s="32"/>
      <c r="AM4" s="40"/>
      <c r="AN4" s="35"/>
    </row>
    <row r="5" spans="1:40" ht="58.5" customHeight="1" x14ac:dyDescent="0.25">
      <c r="A5" s="31" t="s">
        <v>1192</v>
      </c>
      <c r="B5" s="40">
        <v>45289</v>
      </c>
      <c r="C5" s="35">
        <v>1688</v>
      </c>
      <c r="D5" s="33"/>
      <c r="E5" s="34" t="s">
        <v>1193</v>
      </c>
      <c r="F5" s="32"/>
      <c r="G5" s="30"/>
      <c r="H5" s="35"/>
      <c r="I5" s="35" t="s">
        <v>1194</v>
      </c>
      <c r="J5" s="45">
        <v>18480709.800000001</v>
      </c>
      <c r="K5" s="36">
        <v>0</v>
      </c>
      <c r="L5" s="28">
        <v>0</v>
      </c>
      <c r="M5" s="28">
        <v>0</v>
      </c>
      <c r="N5" s="35"/>
      <c r="O5" s="35"/>
      <c r="P5" s="35"/>
      <c r="Q5" s="35"/>
      <c r="R5" s="38"/>
      <c r="S5" s="30"/>
      <c r="T5" s="30"/>
      <c r="U5" s="39"/>
      <c r="V5" s="28" t="e">
        <v>#DIV/0!</v>
      </c>
      <c r="W5" s="36" t="e">
        <v>#DIV/0!</v>
      </c>
      <c r="X5" s="36">
        <v>0</v>
      </c>
      <c r="Y5" s="36">
        <v>0</v>
      </c>
      <c r="Z5" s="36">
        <v>0</v>
      </c>
      <c r="AA5" s="36">
        <v>0</v>
      </c>
      <c r="AB5" s="36"/>
      <c r="AC5" s="36" t="e">
        <v>#DIV/0!</v>
      </c>
      <c r="AD5" s="36"/>
      <c r="AE5" s="36" t="e">
        <v>#DIV/0!</v>
      </c>
      <c r="AF5" s="36" t="e">
        <v>#DIV/0!</v>
      </c>
      <c r="AG5" s="36" t="e">
        <v>#DIV/0!</v>
      </c>
      <c r="AH5" s="32">
        <v>45337</v>
      </c>
      <c r="AI5" s="32"/>
      <c r="AJ5" s="32"/>
      <c r="AK5" s="32"/>
      <c r="AL5" s="32"/>
      <c r="AM5" s="40"/>
      <c r="AN5" s="35"/>
    </row>
    <row r="6" spans="1:40" ht="58.5" customHeight="1" x14ac:dyDescent="0.25">
      <c r="A6" s="31" t="s">
        <v>1195</v>
      </c>
      <c r="B6" s="40">
        <v>45289</v>
      </c>
      <c r="C6" s="35">
        <v>1688</v>
      </c>
      <c r="D6" s="33"/>
      <c r="E6" s="34" t="s">
        <v>1196</v>
      </c>
      <c r="F6" s="32"/>
      <c r="G6" s="30"/>
      <c r="H6" s="35"/>
      <c r="I6" s="35" t="s">
        <v>1197</v>
      </c>
      <c r="J6" s="45">
        <v>22320340.800000001</v>
      </c>
      <c r="K6" s="36">
        <v>0</v>
      </c>
      <c r="L6" s="28">
        <v>0</v>
      </c>
      <c r="M6" s="28">
        <v>0</v>
      </c>
      <c r="N6" s="35"/>
      <c r="O6" s="35"/>
      <c r="P6" s="35"/>
      <c r="Q6" s="35"/>
      <c r="R6" s="38"/>
      <c r="S6" s="30"/>
      <c r="T6" s="30"/>
      <c r="U6" s="39"/>
      <c r="V6" s="28" t="e">
        <v>#DIV/0!</v>
      </c>
      <c r="W6" s="36" t="e">
        <v>#DIV/0!</v>
      </c>
      <c r="X6" s="36">
        <v>0</v>
      </c>
      <c r="Y6" s="36">
        <v>0</v>
      </c>
      <c r="Z6" s="36">
        <v>0</v>
      </c>
      <c r="AA6" s="36">
        <v>0</v>
      </c>
      <c r="AB6" s="36"/>
      <c r="AC6" s="36" t="e">
        <v>#DIV/0!</v>
      </c>
      <c r="AD6" s="36"/>
      <c r="AE6" s="36" t="e">
        <v>#DIV/0!</v>
      </c>
      <c r="AF6" s="36" t="e">
        <v>#DIV/0!</v>
      </c>
      <c r="AG6" s="36" t="e">
        <v>#DIV/0!</v>
      </c>
      <c r="AH6" s="32">
        <v>45337</v>
      </c>
      <c r="AI6" s="32"/>
      <c r="AJ6" s="32"/>
      <c r="AK6" s="32"/>
      <c r="AL6" s="32"/>
      <c r="AM6" s="40"/>
      <c r="AN6" s="35"/>
    </row>
    <row r="7" spans="1:40" ht="58.5" customHeight="1" x14ac:dyDescent="0.25">
      <c r="A7" s="31" t="s">
        <v>1198</v>
      </c>
      <c r="B7" s="40">
        <v>45289</v>
      </c>
      <c r="C7" s="35">
        <v>1688</v>
      </c>
      <c r="D7" s="33"/>
      <c r="E7" s="34" t="s">
        <v>1199</v>
      </c>
      <c r="F7" s="32"/>
      <c r="G7" s="30"/>
      <c r="H7" s="35"/>
      <c r="I7" s="35" t="s">
        <v>1200</v>
      </c>
      <c r="J7" s="45">
        <v>1681405.5</v>
      </c>
      <c r="K7" s="36">
        <v>0</v>
      </c>
      <c r="L7" s="28">
        <v>0</v>
      </c>
      <c r="M7" s="28">
        <v>0</v>
      </c>
      <c r="N7" s="35"/>
      <c r="O7" s="35"/>
      <c r="P7" s="35"/>
      <c r="Q7" s="35"/>
      <c r="R7" s="38"/>
      <c r="S7" s="30"/>
      <c r="T7" s="30"/>
      <c r="U7" s="39"/>
      <c r="V7" s="28" t="e">
        <v>#DIV/0!</v>
      </c>
      <c r="W7" s="36" t="e">
        <v>#DIV/0!</v>
      </c>
      <c r="X7" s="36">
        <v>0</v>
      </c>
      <c r="Y7" s="36">
        <v>0</v>
      </c>
      <c r="Z7" s="36">
        <v>0</v>
      </c>
      <c r="AA7" s="36">
        <v>0</v>
      </c>
      <c r="AB7" s="36"/>
      <c r="AC7" s="36" t="e">
        <v>#DIV/0!</v>
      </c>
      <c r="AD7" s="36"/>
      <c r="AE7" s="36" t="e">
        <v>#DIV/0!</v>
      </c>
      <c r="AF7" s="36" t="e">
        <v>#DIV/0!</v>
      </c>
      <c r="AG7" s="36" t="e">
        <v>#DIV/0!</v>
      </c>
      <c r="AH7" s="32">
        <v>45337</v>
      </c>
      <c r="AI7" s="32"/>
      <c r="AJ7" s="32"/>
      <c r="AK7" s="32"/>
      <c r="AL7" s="32"/>
      <c r="AM7" s="40"/>
      <c r="AN7" s="35"/>
    </row>
    <row r="8" spans="1:40" ht="58.5" customHeight="1" x14ac:dyDescent="0.25">
      <c r="A8" s="31" t="s">
        <v>1201</v>
      </c>
      <c r="B8" s="40">
        <v>45289</v>
      </c>
      <c r="C8" s="35">
        <v>1688</v>
      </c>
      <c r="D8" s="33"/>
      <c r="E8" s="34" t="s">
        <v>1202</v>
      </c>
      <c r="F8" s="32"/>
      <c r="G8" s="30"/>
      <c r="H8" s="35"/>
      <c r="I8" s="35" t="s">
        <v>1203</v>
      </c>
      <c r="J8" s="45">
        <v>1575266</v>
      </c>
      <c r="K8" s="36">
        <v>0</v>
      </c>
      <c r="L8" s="28">
        <v>0</v>
      </c>
      <c r="M8" s="28">
        <v>0</v>
      </c>
      <c r="N8" s="35"/>
      <c r="O8" s="35"/>
      <c r="P8" s="35"/>
      <c r="Q8" s="35"/>
      <c r="R8" s="38"/>
      <c r="S8" s="30"/>
      <c r="T8" s="30"/>
      <c r="U8" s="39"/>
      <c r="V8" s="28" t="e">
        <v>#DIV/0!</v>
      </c>
      <c r="W8" s="36" t="e">
        <v>#DIV/0!</v>
      </c>
      <c r="X8" s="36">
        <v>0</v>
      </c>
      <c r="Y8" s="36">
        <v>0</v>
      </c>
      <c r="Z8" s="36">
        <v>0</v>
      </c>
      <c r="AA8" s="36">
        <v>0</v>
      </c>
      <c r="AB8" s="36"/>
      <c r="AC8" s="36" t="e">
        <v>#DIV/0!</v>
      </c>
      <c r="AD8" s="36"/>
      <c r="AE8" s="36" t="e">
        <v>#DIV/0!</v>
      </c>
      <c r="AF8" s="36" t="e">
        <v>#DIV/0!</v>
      </c>
      <c r="AG8" s="36" t="e">
        <v>#DIV/0!</v>
      </c>
      <c r="AH8" s="32">
        <v>45337</v>
      </c>
      <c r="AI8" s="32"/>
      <c r="AJ8" s="32"/>
      <c r="AK8" s="32"/>
      <c r="AL8" s="32"/>
      <c r="AM8" s="40"/>
      <c r="AN8" s="35"/>
    </row>
    <row r="9" spans="1:40" ht="58.5" customHeight="1" x14ac:dyDescent="0.25">
      <c r="A9" s="31" t="s">
        <v>1204</v>
      </c>
      <c r="B9" s="40">
        <v>45289</v>
      </c>
      <c r="C9" s="35">
        <v>1688</v>
      </c>
      <c r="D9" s="33"/>
      <c r="E9" s="34" t="s">
        <v>1205</v>
      </c>
      <c r="F9" s="32"/>
      <c r="G9" s="30"/>
      <c r="H9" s="35"/>
      <c r="I9" s="35" t="s">
        <v>1206</v>
      </c>
      <c r="J9" s="45">
        <v>9131068.6500000004</v>
      </c>
      <c r="K9" s="36">
        <v>0</v>
      </c>
      <c r="L9" s="28">
        <v>0</v>
      </c>
      <c r="M9" s="28">
        <v>0</v>
      </c>
      <c r="N9" s="35"/>
      <c r="O9" s="35"/>
      <c r="P9" s="35"/>
      <c r="Q9" s="35"/>
      <c r="R9" s="38"/>
      <c r="S9" s="30"/>
      <c r="T9" s="30"/>
      <c r="U9" s="39"/>
      <c r="V9" s="28" t="e">
        <v>#DIV/0!</v>
      </c>
      <c r="W9" s="36" t="e">
        <v>#DIV/0!</v>
      </c>
      <c r="X9" s="36">
        <v>0</v>
      </c>
      <c r="Y9" s="36">
        <v>0</v>
      </c>
      <c r="Z9" s="36">
        <v>0</v>
      </c>
      <c r="AA9" s="36">
        <v>0</v>
      </c>
      <c r="AB9" s="36"/>
      <c r="AC9" s="36" t="e">
        <v>#DIV/0!</v>
      </c>
      <c r="AD9" s="36"/>
      <c r="AE9" s="36" t="e">
        <v>#DIV/0!</v>
      </c>
      <c r="AF9" s="36" t="e">
        <v>#DIV/0!</v>
      </c>
      <c r="AG9" s="36" t="e">
        <v>#DIV/0!</v>
      </c>
      <c r="AH9" s="32">
        <v>45337</v>
      </c>
      <c r="AI9" s="32"/>
      <c r="AJ9" s="32"/>
      <c r="AK9" s="32"/>
      <c r="AL9" s="32"/>
      <c r="AM9" s="40"/>
      <c r="AN9" s="35"/>
    </row>
    <row r="10" spans="1:40" ht="58.5" customHeight="1" x14ac:dyDescent="0.25">
      <c r="A10" s="31" t="s">
        <v>1207</v>
      </c>
      <c r="B10" s="40">
        <v>45289</v>
      </c>
      <c r="C10" s="35">
        <v>1688</v>
      </c>
      <c r="D10" s="33"/>
      <c r="E10" s="34" t="s">
        <v>1208</v>
      </c>
      <c r="F10" s="32"/>
      <c r="G10" s="30"/>
      <c r="H10" s="35"/>
      <c r="I10" s="35" t="s">
        <v>1209</v>
      </c>
      <c r="J10" s="45">
        <v>5736354</v>
      </c>
      <c r="K10" s="36">
        <v>0</v>
      </c>
      <c r="L10" s="28">
        <v>0</v>
      </c>
      <c r="M10" s="28">
        <v>0</v>
      </c>
      <c r="N10" s="35"/>
      <c r="O10" s="35"/>
      <c r="P10" s="35"/>
      <c r="Q10" s="35"/>
      <c r="R10" s="38"/>
      <c r="S10" s="30"/>
      <c r="T10" s="30"/>
      <c r="U10" s="39"/>
      <c r="V10" s="28" t="e">
        <v>#DIV/0!</v>
      </c>
      <c r="W10" s="36" t="e">
        <v>#DIV/0!</v>
      </c>
      <c r="X10" s="36">
        <v>0</v>
      </c>
      <c r="Y10" s="36">
        <v>0</v>
      </c>
      <c r="Z10" s="36">
        <v>0</v>
      </c>
      <c r="AA10" s="36">
        <v>0</v>
      </c>
      <c r="AB10" s="36"/>
      <c r="AC10" s="36" t="e">
        <v>#DIV/0!</v>
      </c>
      <c r="AD10" s="36"/>
      <c r="AE10" s="36" t="e">
        <v>#DIV/0!</v>
      </c>
      <c r="AF10" s="36" t="e">
        <v>#DIV/0!</v>
      </c>
      <c r="AG10" s="36" t="e">
        <v>#DIV/0!</v>
      </c>
      <c r="AH10" s="32">
        <v>45337</v>
      </c>
      <c r="AI10" s="32"/>
      <c r="AJ10" s="32"/>
      <c r="AK10" s="32"/>
      <c r="AL10" s="32"/>
      <c r="AM10" s="40"/>
      <c r="AN10" s="35"/>
    </row>
    <row r="11" spans="1:40" ht="58.5" customHeight="1" x14ac:dyDescent="0.25">
      <c r="A11" s="31" t="s">
        <v>1210</v>
      </c>
      <c r="B11" s="40">
        <v>45289</v>
      </c>
      <c r="C11" s="35">
        <v>1688</v>
      </c>
      <c r="D11" s="33"/>
      <c r="E11" s="34" t="s">
        <v>1211</v>
      </c>
      <c r="F11" s="32"/>
      <c r="G11" s="30"/>
      <c r="H11" s="35"/>
      <c r="I11" s="35" t="s">
        <v>1212</v>
      </c>
      <c r="J11" s="45">
        <v>48510</v>
      </c>
      <c r="K11" s="36">
        <v>0</v>
      </c>
      <c r="L11" s="28">
        <v>0</v>
      </c>
      <c r="M11" s="28">
        <v>0</v>
      </c>
      <c r="N11" s="35"/>
      <c r="O11" s="35"/>
      <c r="P11" s="35"/>
      <c r="Q11" s="35"/>
      <c r="R11" s="38"/>
      <c r="S11" s="30"/>
      <c r="T11" s="30"/>
      <c r="U11" s="39"/>
      <c r="V11" s="28" t="e">
        <v>#DIV/0!</v>
      </c>
      <c r="W11" s="36" t="e">
        <v>#DIV/0!</v>
      </c>
      <c r="X11" s="36">
        <v>0</v>
      </c>
      <c r="Y11" s="36">
        <v>0</v>
      </c>
      <c r="Z11" s="36">
        <v>0</v>
      </c>
      <c r="AA11" s="36">
        <v>0</v>
      </c>
      <c r="AB11" s="36"/>
      <c r="AC11" s="36" t="e">
        <v>#DIV/0!</v>
      </c>
      <c r="AD11" s="36"/>
      <c r="AE11" s="36" t="e">
        <v>#DIV/0!</v>
      </c>
      <c r="AF11" s="36" t="e">
        <v>#DIV/0!</v>
      </c>
      <c r="AG11" s="36" t="e">
        <v>#DIV/0!</v>
      </c>
      <c r="AH11" s="32">
        <v>45337</v>
      </c>
      <c r="AI11" s="32"/>
      <c r="AJ11" s="32"/>
      <c r="AK11" s="32"/>
      <c r="AL11" s="32"/>
      <c r="AM11" s="40"/>
      <c r="AN11" s="35"/>
    </row>
    <row r="12" spans="1:40" ht="58.5" customHeight="1" x14ac:dyDescent="0.25">
      <c r="A12" s="31" t="s">
        <v>1213</v>
      </c>
      <c r="B12" s="40">
        <v>45289</v>
      </c>
      <c r="C12" s="35">
        <v>1688</v>
      </c>
      <c r="D12" s="33"/>
      <c r="E12" s="34" t="s">
        <v>1214</v>
      </c>
      <c r="F12" s="32"/>
      <c r="G12" s="30"/>
      <c r="H12" s="35"/>
      <c r="I12" s="35" t="s">
        <v>1215</v>
      </c>
      <c r="J12" s="45">
        <v>2140185.6000000001</v>
      </c>
      <c r="K12" s="36">
        <v>0</v>
      </c>
      <c r="L12" s="28">
        <v>0</v>
      </c>
      <c r="M12" s="28">
        <v>0</v>
      </c>
      <c r="N12" s="35"/>
      <c r="O12" s="35"/>
      <c r="P12" s="35"/>
      <c r="Q12" s="35"/>
      <c r="R12" s="38"/>
      <c r="S12" s="30"/>
      <c r="T12" s="30"/>
      <c r="U12" s="39"/>
      <c r="V12" s="28" t="e">
        <v>#DIV/0!</v>
      </c>
      <c r="W12" s="36" t="e">
        <v>#DIV/0!</v>
      </c>
      <c r="X12" s="36">
        <v>0</v>
      </c>
      <c r="Y12" s="36">
        <v>0</v>
      </c>
      <c r="Z12" s="36">
        <v>0</v>
      </c>
      <c r="AA12" s="36">
        <v>0</v>
      </c>
      <c r="AB12" s="36"/>
      <c r="AC12" s="36" t="e">
        <v>#DIV/0!</v>
      </c>
      <c r="AD12" s="36"/>
      <c r="AE12" s="36" t="e">
        <v>#DIV/0!</v>
      </c>
      <c r="AF12" s="36" t="e">
        <v>#DIV/0!</v>
      </c>
      <c r="AG12" s="36" t="e">
        <v>#DIV/0!</v>
      </c>
      <c r="AH12" s="32">
        <v>45337</v>
      </c>
      <c r="AI12" s="32"/>
      <c r="AJ12" s="32"/>
      <c r="AK12" s="32"/>
      <c r="AL12" s="32"/>
      <c r="AM12" s="40"/>
      <c r="AN12" s="35"/>
    </row>
    <row r="13" spans="1:40" ht="58.5" customHeight="1" x14ac:dyDescent="0.25">
      <c r="A13" s="31" t="s">
        <v>1216</v>
      </c>
      <c r="B13" s="40">
        <v>45289</v>
      </c>
      <c r="C13" s="35">
        <v>1688</v>
      </c>
      <c r="D13" s="33"/>
      <c r="E13" s="34" t="s">
        <v>1217</v>
      </c>
      <c r="F13" s="32"/>
      <c r="G13" s="30"/>
      <c r="H13" s="35"/>
      <c r="I13" s="35" t="s">
        <v>1218</v>
      </c>
      <c r="J13" s="45">
        <v>17084253.760000002</v>
      </c>
      <c r="K13" s="36">
        <v>0</v>
      </c>
      <c r="L13" s="28">
        <v>0</v>
      </c>
      <c r="M13" s="28">
        <v>0</v>
      </c>
      <c r="N13" s="35"/>
      <c r="O13" s="35"/>
      <c r="P13" s="35"/>
      <c r="Q13" s="35"/>
      <c r="R13" s="38"/>
      <c r="S13" s="30"/>
      <c r="T13" s="30"/>
      <c r="U13" s="39"/>
      <c r="V13" s="28" t="e">
        <v>#DIV/0!</v>
      </c>
      <c r="W13" s="36" t="e">
        <v>#DIV/0!</v>
      </c>
      <c r="X13" s="36">
        <v>0</v>
      </c>
      <c r="Y13" s="36">
        <v>0</v>
      </c>
      <c r="Z13" s="36">
        <v>0</v>
      </c>
      <c r="AA13" s="36">
        <v>0</v>
      </c>
      <c r="AB13" s="36"/>
      <c r="AC13" s="36" t="e">
        <v>#DIV/0!</v>
      </c>
      <c r="AD13" s="36"/>
      <c r="AE13" s="36" t="e">
        <v>#DIV/0!</v>
      </c>
      <c r="AF13" s="36" t="e">
        <v>#DIV/0!</v>
      </c>
      <c r="AG13" s="36" t="e">
        <v>#DIV/0!</v>
      </c>
      <c r="AH13" s="32">
        <v>45337</v>
      </c>
      <c r="AI13" s="32"/>
      <c r="AJ13" s="32"/>
      <c r="AK13" s="32"/>
      <c r="AL13" s="32"/>
      <c r="AM13" s="40"/>
      <c r="AN13" s="35"/>
    </row>
    <row r="14" spans="1:40" ht="15.75" customHeight="1" x14ac:dyDescent="0.25">
      <c r="A14" s="31"/>
      <c r="B14" s="32"/>
      <c r="C14" s="30"/>
      <c r="D14" s="33"/>
      <c r="E14" s="35"/>
      <c r="F14" s="32"/>
      <c r="G14" s="30"/>
      <c r="H14" s="35"/>
      <c r="I14" s="35"/>
      <c r="J14" s="36"/>
      <c r="K14" s="36">
        <v>0</v>
      </c>
      <c r="L14" s="28">
        <f t="shared" ref="L3:M46" si="0">K14</f>
        <v>0</v>
      </c>
      <c r="M14" s="28">
        <f t="shared" si="0"/>
        <v>0</v>
      </c>
      <c r="N14" s="35"/>
      <c r="O14" s="35"/>
      <c r="P14" s="35"/>
      <c r="Q14" s="35"/>
      <c r="R14" s="38"/>
      <c r="S14" s="30"/>
      <c r="T14" s="30"/>
      <c r="U14" s="39"/>
      <c r="V14" s="28" t="e">
        <f>M14/X14</f>
        <v>#DIV/0!</v>
      </c>
      <c r="W14" s="36" t="e">
        <f t="shared" ref="W3:W48" si="1">V14*U14</f>
        <v>#DIV/0!</v>
      </c>
      <c r="X14" s="36">
        <f t="shared" ref="X3:X48" si="2">Y14+Z14+AA14</f>
        <v>0</v>
      </c>
      <c r="Y14" s="36">
        <v>0</v>
      </c>
      <c r="Z14" s="36">
        <v>0</v>
      </c>
      <c r="AA14" s="36">
        <v>0</v>
      </c>
      <c r="AB14" s="36"/>
      <c r="AC14" s="36" t="e">
        <f t="shared" ref="AC3:AC48" si="3">V14*AB14</f>
        <v>#DIV/0!</v>
      </c>
      <c r="AD14" s="36"/>
      <c r="AE14" s="36" t="e">
        <f t="shared" ref="AE3:AE48" si="4">V14*AD14</f>
        <v>#DIV/0!</v>
      </c>
      <c r="AF14" s="36" t="e">
        <f>X14/U14</f>
        <v>#DIV/0!</v>
      </c>
      <c r="AG14" s="36" t="e">
        <f t="shared" ref="AG3:AG48" si="5">_xlfn.CEILING.MATH(AF14)</f>
        <v>#DIV/0!</v>
      </c>
      <c r="AH14" s="32"/>
      <c r="AI14" s="32"/>
      <c r="AJ14" s="32"/>
      <c r="AK14" s="32"/>
      <c r="AL14" s="32"/>
      <c r="AM14" s="40"/>
      <c r="AN14" s="35"/>
    </row>
    <row r="15" spans="1:40" ht="15.75" customHeight="1" x14ac:dyDescent="0.25">
      <c r="A15" s="31"/>
      <c r="B15" s="32"/>
      <c r="C15" s="30"/>
      <c r="D15" s="33"/>
      <c r="E15" s="35"/>
      <c r="F15" s="32"/>
      <c r="G15" s="30"/>
      <c r="H15" s="35"/>
      <c r="I15" s="35"/>
      <c r="J15" s="36"/>
      <c r="K15" s="36">
        <v>0</v>
      </c>
      <c r="L15" s="28">
        <f t="shared" si="0"/>
        <v>0</v>
      </c>
      <c r="M15" s="28">
        <f t="shared" si="0"/>
        <v>0</v>
      </c>
      <c r="N15" s="35"/>
      <c r="O15" s="35"/>
      <c r="P15" s="35"/>
      <c r="Q15" s="35"/>
      <c r="R15" s="38"/>
      <c r="S15" s="30"/>
      <c r="T15" s="30"/>
      <c r="U15" s="39"/>
      <c r="V15" s="28" t="e">
        <f>M15/X15</f>
        <v>#DIV/0!</v>
      </c>
      <c r="W15" s="36" t="e">
        <f t="shared" si="1"/>
        <v>#DIV/0!</v>
      </c>
      <c r="X15" s="36">
        <f t="shared" si="2"/>
        <v>0</v>
      </c>
      <c r="Y15" s="36">
        <v>0</v>
      </c>
      <c r="Z15" s="36">
        <v>0</v>
      </c>
      <c r="AA15" s="36">
        <v>0</v>
      </c>
      <c r="AB15" s="36"/>
      <c r="AC15" s="36" t="e">
        <f t="shared" si="3"/>
        <v>#DIV/0!</v>
      </c>
      <c r="AD15" s="36"/>
      <c r="AE15" s="36" t="e">
        <f t="shared" si="4"/>
        <v>#DIV/0!</v>
      </c>
      <c r="AF15" s="36" t="e">
        <f>X15/U15</f>
        <v>#DIV/0!</v>
      </c>
      <c r="AG15" s="36" t="e">
        <f t="shared" si="5"/>
        <v>#DIV/0!</v>
      </c>
      <c r="AH15" s="32"/>
      <c r="AI15" s="32"/>
      <c r="AJ15" s="32"/>
      <c r="AK15" s="32"/>
      <c r="AL15" s="32"/>
      <c r="AM15" s="40"/>
      <c r="AN15" s="35"/>
    </row>
    <row r="16" spans="1:40" ht="15.75" customHeight="1" x14ac:dyDescent="0.25">
      <c r="A16" s="31"/>
      <c r="B16" s="32"/>
      <c r="C16" s="30"/>
      <c r="D16" s="33"/>
      <c r="E16" s="35"/>
      <c r="F16" s="32"/>
      <c r="G16" s="30"/>
      <c r="H16" s="35"/>
      <c r="I16" s="35"/>
      <c r="J16" s="36"/>
      <c r="K16" s="36">
        <v>0</v>
      </c>
      <c r="L16" s="28">
        <f t="shared" si="0"/>
        <v>0</v>
      </c>
      <c r="M16" s="28">
        <f t="shared" si="0"/>
        <v>0</v>
      </c>
      <c r="N16" s="35"/>
      <c r="O16" s="35"/>
      <c r="P16" s="35"/>
      <c r="Q16" s="35"/>
      <c r="R16" s="38"/>
      <c r="S16" s="30"/>
      <c r="T16" s="30"/>
      <c r="U16" s="39"/>
      <c r="V16" s="28" t="e">
        <f>M16/X16</f>
        <v>#DIV/0!</v>
      </c>
      <c r="W16" s="36" t="e">
        <f t="shared" si="1"/>
        <v>#DIV/0!</v>
      </c>
      <c r="X16" s="36">
        <f t="shared" si="2"/>
        <v>0</v>
      </c>
      <c r="Y16" s="36">
        <v>0</v>
      </c>
      <c r="Z16" s="36">
        <v>0</v>
      </c>
      <c r="AA16" s="36">
        <v>0</v>
      </c>
      <c r="AB16" s="36"/>
      <c r="AC16" s="36" t="e">
        <f t="shared" si="3"/>
        <v>#DIV/0!</v>
      </c>
      <c r="AD16" s="36"/>
      <c r="AE16" s="36" t="e">
        <f t="shared" si="4"/>
        <v>#DIV/0!</v>
      </c>
      <c r="AF16" s="36" t="e">
        <f>X16/U16</f>
        <v>#DIV/0!</v>
      </c>
      <c r="AG16" s="36" t="e">
        <f t="shared" si="5"/>
        <v>#DIV/0!</v>
      </c>
      <c r="AH16" s="32"/>
      <c r="AI16" s="32"/>
      <c r="AJ16" s="32"/>
      <c r="AK16" s="32"/>
      <c r="AL16" s="32"/>
      <c r="AM16" s="40"/>
      <c r="AN16" s="35"/>
    </row>
    <row r="17" spans="1:40" ht="15.75" customHeight="1" x14ac:dyDescent="0.25">
      <c r="A17" s="31"/>
      <c r="B17" s="32"/>
      <c r="C17" s="30"/>
      <c r="D17" s="33"/>
      <c r="E17" s="35"/>
      <c r="F17" s="32"/>
      <c r="G17" s="30"/>
      <c r="H17" s="35"/>
      <c r="I17" s="35"/>
      <c r="J17" s="36"/>
      <c r="K17" s="36">
        <v>0</v>
      </c>
      <c r="L17" s="28">
        <f t="shared" si="0"/>
        <v>0</v>
      </c>
      <c r="M17" s="28">
        <f t="shared" si="0"/>
        <v>0</v>
      </c>
      <c r="N17" s="35"/>
      <c r="O17" s="35"/>
      <c r="P17" s="35"/>
      <c r="Q17" s="35"/>
      <c r="R17" s="38"/>
      <c r="S17" s="30"/>
      <c r="T17" s="30"/>
      <c r="U17" s="39"/>
      <c r="V17" s="28" t="e">
        <f>M17/X17</f>
        <v>#DIV/0!</v>
      </c>
      <c r="W17" s="36" t="e">
        <f t="shared" si="1"/>
        <v>#DIV/0!</v>
      </c>
      <c r="X17" s="36">
        <f t="shared" si="2"/>
        <v>0</v>
      </c>
      <c r="Y17" s="36">
        <v>0</v>
      </c>
      <c r="Z17" s="36">
        <v>0</v>
      </c>
      <c r="AA17" s="36">
        <v>0</v>
      </c>
      <c r="AB17" s="36"/>
      <c r="AC17" s="36" t="e">
        <f t="shared" si="3"/>
        <v>#DIV/0!</v>
      </c>
      <c r="AD17" s="36"/>
      <c r="AE17" s="36" t="e">
        <f t="shared" si="4"/>
        <v>#DIV/0!</v>
      </c>
      <c r="AF17" s="36" t="e">
        <f>X17/U17</f>
        <v>#DIV/0!</v>
      </c>
      <c r="AG17" s="36" t="e">
        <f t="shared" si="5"/>
        <v>#DIV/0!</v>
      </c>
      <c r="AH17" s="32"/>
      <c r="AI17" s="32"/>
      <c r="AJ17" s="32"/>
      <c r="AK17" s="32"/>
      <c r="AL17" s="32"/>
      <c r="AM17" s="40"/>
      <c r="AN17" s="35"/>
    </row>
    <row r="18" spans="1:40" ht="15.75" customHeight="1" x14ac:dyDescent="0.25">
      <c r="A18" s="31"/>
      <c r="B18" s="32"/>
      <c r="C18" s="30"/>
      <c r="D18" s="33"/>
      <c r="E18" s="35"/>
      <c r="F18" s="32"/>
      <c r="G18" s="30"/>
      <c r="H18" s="35"/>
      <c r="I18" s="35"/>
      <c r="J18" s="36"/>
      <c r="K18" s="36">
        <v>0</v>
      </c>
      <c r="L18" s="28">
        <f t="shared" si="0"/>
        <v>0</v>
      </c>
      <c r="M18" s="28">
        <f t="shared" si="0"/>
        <v>0</v>
      </c>
      <c r="N18" s="35"/>
      <c r="O18" s="35"/>
      <c r="P18" s="35"/>
      <c r="Q18" s="35"/>
      <c r="R18" s="38"/>
      <c r="S18" s="30"/>
      <c r="T18" s="30"/>
      <c r="U18" s="39"/>
      <c r="V18" s="28" t="e">
        <f>M18/X18</f>
        <v>#DIV/0!</v>
      </c>
      <c r="W18" s="36" t="e">
        <f t="shared" si="1"/>
        <v>#DIV/0!</v>
      </c>
      <c r="X18" s="36">
        <f t="shared" si="2"/>
        <v>0</v>
      </c>
      <c r="Y18" s="36">
        <v>0</v>
      </c>
      <c r="Z18" s="36">
        <v>0</v>
      </c>
      <c r="AA18" s="36">
        <v>0</v>
      </c>
      <c r="AB18" s="36"/>
      <c r="AC18" s="36" t="e">
        <f t="shared" si="3"/>
        <v>#DIV/0!</v>
      </c>
      <c r="AD18" s="36"/>
      <c r="AE18" s="36" t="e">
        <f t="shared" si="4"/>
        <v>#DIV/0!</v>
      </c>
      <c r="AF18" s="36" t="e">
        <f>X18/U18</f>
        <v>#DIV/0!</v>
      </c>
      <c r="AG18" s="36" t="e">
        <f t="shared" si="5"/>
        <v>#DIV/0!</v>
      </c>
      <c r="AH18" s="32"/>
      <c r="AI18" s="32"/>
      <c r="AJ18" s="32"/>
      <c r="AK18" s="32"/>
      <c r="AL18" s="32"/>
      <c r="AM18" s="40"/>
      <c r="AN18" s="35"/>
    </row>
    <row r="19" spans="1:40" ht="15.75" customHeight="1" x14ac:dyDescent="0.25">
      <c r="A19" s="31"/>
      <c r="B19" s="32"/>
      <c r="C19" s="30"/>
      <c r="D19" s="33"/>
      <c r="E19" s="35"/>
      <c r="F19" s="32"/>
      <c r="G19" s="30"/>
      <c r="H19" s="35"/>
      <c r="I19" s="35"/>
      <c r="J19" s="36"/>
      <c r="K19" s="36">
        <v>0</v>
      </c>
      <c r="L19" s="28">
        <f t="shared" si="0"/>
        <v>0</v>
      </c>
      <c r="M19" s="28">
        <f t="shared" si="0"/>
        <v>0</v>
      </c>
      <c r="N19" s="35"/>
      <c r="O19" s="35"/>
      <c r="P19" s="35"/>
      <c r="Q19" s="35"/>
      <c r="R19" s="38"/>
      <c r="S19" s="30"/>
      <c r="T19" s="30"/>
      <c r="U19" s="39"/>
      <c r="V19" s="28" t="e">
        <f>M19/X19</f>
        <v>#DIV/0!</v>
      </c>
      <c r="W19" s="36" t="e">
        <f t="shared" si="1"/>
        <v>#DIV/0!</v>
      </c>
      <c r="X19" s="36">
        <f t="shared" si="2"/>
        <v>0</v>
      </c>
      <c r="Y19" s="36">
        <v>0</v>
      </c>
      <c r="Z19" s="36">
        <v>0</v>
      </c>
      <c r="AA19" s="36">
        <v>0</v>
      </c>
      <c r="AB19" s="36"/>
      <c r="AC19" s="36" t="e">
        <f t="shared" si="3"/>
        <v>#DIV/0!</v>
      </c>
      <c r="AD19" s="36"/>
      <c r="AE19" s="36" t="e">
        <f t="shared" si="4"/>
        <v>#DIV/0!</v>
      </c>
      <c r="AF19" s="36" t="e">
        <f>X19/U19</f>
        <v>#DIV/0!</v>
      </c>
      <c r="AG19" s="36" t="e">
        <f t="shared" si="5"/>
        <v>#DIV/0!</v>
      </c>
      <c r="AH19" s="32"/>
      <c r="AI19" s="32"/>
      <c r="AJ19" s="32"/>
      <c r="AK19" s="32"/>
      <c r="AL19" s="32"/>
      <c r="AM19" s="40"/>
      <c r="AN19" s="35"/>
    </row>
    <row r="20" spans="1:40" ht="15.75" customHeight="1" x14ac:dyDescent="0.25">
      <c r="A20" s="31"/>
      <c r="B20" s="32"/>
      <c r="C20" s="30"/>
      <c r="D20" s="33"/>
      <c r="E20" s="35"/>
      <c r="F20" s="32"/>
      <c r="G20" s="30"/>
      <c r="H20" s="35"/>
      <c r="I20" s="35"/>
      <c r="J20" s="36"/>
      <c r="K20" s="36">
        <v>0</v>
      </c>
      <c r="L20" s="28">
        <f t="shared" si="0"/>
        <v>0</v>
      </c>
      <c r="M20" s="28">
        <f t="shared" si="0"/>
        <v>0</v>
      </c>
      <c r="N20" s="35"/>
      <c r="O20" s="35"/>
      <c r="P20" s="35"/>
      <c r="Q20" s="35"/>
      <c r="R20" s="38"/>
      <c r="S20" s="30"/>
      <c r="T20" s="30"/>
      <c r="U20" s="39"/>
      <c r="V20" s="28" t="e">
        <f>M20/X20</f>
        <v>#DIV/0!</v>
      </c>
      <c r="W20" s="36" t="e">
        <f t="shared" si="1"/>
        <v>#DIV/0!</v>
      </c>
      <c r="X20" s="36">
        <f t="shared" si="2"/>
        <v>0</v>
      </c>
      <c r="Y20" s="36">
        <v>0</v>
      </c>
      <c r="Z20" s="36">
        <v>0</v>
      </c>
      <c r="AA20" s="36">
        <v>0</v>
      </c>
      <c r="AB20" s="36"/>
      <c r="AC20" s="36" t="e">
        <f t="shared" si="3"/>
        <v>#DIV/0!</v>
      </c>
      <c r="AD20" s="36"/>
      <c r="AE20" s="36" t="e">
        <f t="shared" si="4"/>
        <v>#DIV/0!</v>
      </c>
      <c r="AF20" s="36" t="e">
        <f>X20/U20</f>
        <v>#DIV/0!</v>
      </c>
      <c r="AG20" s="36" t="e">
        <f t="shared" si="5"/>
        <v>#DIV/0!</v>
      </c>
      <c r="AH20" s="32"/>
      <c r="AI20" s="32"/>
      <c r="AJ20" s="32"/>
      <c r="AK20" s="32"/>
      <c r="AL20" s="32"/>
      <c r="AM20" s="40"/>
      <c r="AN20" s="35"/>
    </row>
    <row r="21" spans="1:40" ht="15.75" customHeight="1" x14ac:dyDescent="0.25">
      <c r="A21" s="31"/>
      <c r="B21" s="32"/>
      <c r="C21" s="30"/>
      <c r="D21" s="33"/>
      <c r="E21" s="35"/>
      <c r="F21" s="32"/>
      <c r="G21" s="30"/>
      <c r="H21" s="35"/>
      <c r="I21" s="35"/>
      <c r="J21" s="36"/>
      <c r="K21" s="36">
        <v>0</v>
      </c>
      <c r="L21" s="28">
        <f t="shared" si="0"/>
        <v>0</v>
      </c>
      <c r="M21" s="28">
        <f t="shared" si="0"/>
        <v>0</v>
      </c>
      <c r="N21" s="35"/>
      <c r="O21" s="35"/>
      <c r="P21" s="35"/>
      <c r="Q21" s="35"/>
      <c r="R21" s="38"/>
      <c r="S21" s="30"/>
      <c r="T21" s="30"/>
      <c r="U21" s="39"/>
      <c r="V21" s="28" t="e">
        <f>M21/X21</f>
        <v>#DIV/0!</v>
      </c>
      <c r="W21" s="36" t="e">
        <f t="shared" si="1"/>
        <v>#DIV/0!</v>
      </c>
      <c r="X21" s="36">
        <f t="shared" si="2"/>
        <v>0</v>
      </c>
      <c r="Y21" s="36">
        <v>0</v>
      </c>
      <c r="Z21" s="36">
        <v>0</v>
      </c>
      <c r="AA21" s="36">
        <v>0</v>
      </c>
      <c r="AB21" s="36"/>
      <c r="AC21" s="36" t="e">
        <f t="shared" si="3"/>
        <v>#DIV/0!</v>
      </c>
      <c r="AD21" s="36"/>
      <c r="AE21" s="36" t="e">
        <f t="shared" si="4"/>
        <v>#DIV/0!</v>
      </c>
      <c r="AF21" s="36" t="e">
        <f>X21/U21</f>
        <v>#DIV/0!</v>
      </c>
      <c r="AG21" s="36" t="e">
        <f t="shared" si="5"/>
        <v>#DIV/0!</v>
      </c>
      <c r="AH21" s="32"/>
      <c r="AI21" s="32"/>
      <c r="AJ21" s="32"/>
      <c r="AK21" s="32"/>
      <c r="AL21" s="32"/>
      <c r="AM21" s="40"/>
      <c r="AN21" s="35"/>
    </row>
    <row r="22" spans="1:40" ht="15.75" customHeight="1" x14ac:dyDescent="0.25">
      <c r="A22" s="31"/>
      <c r="B22" s="32"/>
      <c r="C22" s="30"/>
      <c r="D22" s="33"/>
      <c r="E22" s="35"/>
      <c r="F22" s="32"/>
      <c r="G22" s="30"/>
      <c r="H22" s="35"/>
      <c r="I22" s="35"/>
      <c r="J22" s="36"/>
      <c r="K22" s="36">
        <v>0</v>
      </c>
      <c r="L22" s="28">
        <f t="shared" si="0"/>
        <v>0</v>
      </c>
      <c r="M22" s="28">
        <f t="shared" si="0"/>
        <v>0</v>
      </c>
      <c r="N22" s="35"/>
      <c r="O22" s="35"/>
      <c r="P22" s="35"/>
      <c r="Q22" s="35"/>
      <c r="R22" s="38"/>
      <c r="S22" s="30"/>
      <c r="T22" s="30"/>
      <c r="U22" s="39"/>
      <c r="V22" s="28" t="e">
        <f>M22/X22</f>
        <v>#DIV/0!</v>
      </c>
      <c r="W22" s="36" t="e">
        <f t="shared" si="1"/>
        <v>#DIV/0!</v>
      </c>
      <c r="X22" s="36">
        <f t="shared" si="2"/>
        <v>0</v>
      </c>
      <c r="Y22" s="36">
        <v>0</v>
      </c>
      <c r="Z22" s="36">
        <v>0</v>
      </c>
      <c r="AA22" s="36">
        <v>0</v>
      </c>
      <c r="AB22" s="36"/>
      <c r="AC22" s="36" t="e">
        <f t="shared" si="3"/>
        <v>#DIV/0!</v>
      </c>
      <c r="AD22" s="36"/>
      <c r="AE22" s="36" t="e">
        <f t="shared" si="4"/>
        <v>#DIV/0!</v>
      </c>
      <c r="AF22" s="36" t="e">
        <f>X22/U22</f>
        <v>#DIV/0!</v>
      </c>
      <c r="AG22" s="36" t="e">
        <f t="shared" si="5"/>
        <v>#DIV/0!</v>
      </c>
      <c r="AH22" s="32"/>
      <c r="AI22" s="32"/>
      <c r="AJ22" s="32"/>
      <c r="AK22" s="32"/>
      <c r="AL22" s="32"/>
      <c r="AM22" s="40"/>
      <c r="AN22" s="35"/>
    </row>
    <row r="23" spans="1:40" ht="15.75" customHeight="1" x14ac:dyDescent="0.25">
      <c r="A23" s="31"/>
      <c r="B23" s="32"/>
      <c r="C23" s="30"/>
      <c r="D23" s="33"/>
      <c r="E23" s="35"/>
      <c r="F23" s="32"/>
      <c r="G23" s="30"/>
      <c r="H23" s="35"/>
      <c r="I23" s="35"/>
      <c r="J23" s="36"/>
      <c r="K23" s="36">
        <v>0</v>
      </c>
      <c r="L23" s="28">
        <f t="shared" si="0"/>
        <v>0</v>
      </c>
      <c r="M23" s="28">
        <f t="shared" si="0"/>
        <v>0</v>
      </c>
      <c r="N23" s="35"/>
      <c r="O23" s="35"/>
      <c r="P23" s="35"/>
      <c r="Q23" s="35"/>
      <c r="R23" s="38"/>
      <c r="S23" s="30"/>
      <c r="T23" s="30"/>
      <c r="U23" s="39"/>
      <c r="V23" s="28" t="e">
        <f>M23/X23</f>
        <v>#DIV/0!</v>
      </c>
      <c r="W23" s="36" t="e">
        <f t="shared" si="1"/>
        <v>#DIV/0!</v>
      </c>
      <c r="X23" s="36">
        <f t="shared" si="2"/>
        <v>0</v>
      </c>
      <c r="Y23" s="36">
        <v>0</v>
      </c>
      <c r="Z23" s="36">
        <v>0</v>
      </c>
      <c r="AA23" s="36">
        <v>0</v>
      </c>
      <c r="AB23" s="36"/>
      <c r="AC23" s="36" t="e">
        <f t="shared" si="3"/>
        <v>#DIV/0!</v>
      </c>
      <c r="AD23" s="36"/>
      <c r="AE23" s="36" t="e">
        <f t="shared" si="4"/>
        <v>#DIV/0!</v>
      </c>
      <c r="AF23" s="36" t="e">
        <f>X23/U23</f>
        <v>#DIV/0!</v>
      </c>
      <c r="AG23" s="36" t="e">
        <f t="shared" si="5"/>
        <v>#DIV/0!</v>
      </c>
      <c r="AH23" s="32"/>
      <c r="AI23" s="32"/>
      <c r="AJ23" s="32"/>
      <c r="AK23" s="32"/>
      <c r="AL23" s="32"/>
      <c r="AM23" s="40"/>
      <c r="AN23" s="35"/>
    </row>
    <row r="24" spans="1:40" ht="15.75" customHeight="1" x14ac:dyDescent="0.25">
      <c r="A24" s="31"/>
      <c r="B24" s="32"/>
      <c r="C24" s="30"/>
      <c r="D24" s="33"/>
      <c r="E24" s="35"/>
      <c r="F24" s="32"/>
      <c r="G24" s="30"/>
      <c r="H24" s="35"/>
      <c r="I24" s="35"/>
      <c r="J24" s="36"/>
      <c r="K24" s="36">
        <v>0</v>
      </c>
      <c r="L24" s="28">
        <f t="shared" si="0"/>
        <v>0</v>
      </c>
      <c r="M24" s="28">
        <f t="shared" si="0"/>
        <v>0</v>
      </c>
      <c r="N24" s="35"/>
      <c r="O24" s="35"/>
      <c r="P24" s="35"/>
      <c r="Q24" s="35"/>
      <c r="R24" s="38"/>
      <c r="S24" s="30"/>
      <c r="T24" s="30"/>
      <c r="U24" s="39"/>
      <c r="V24" s="28" t="e">
        <f>M24/X24</f>
        <v>#DIV/0!</v>
      </c>
      <c r="W24" s="36" t="e">
        <f t="shared" si="1"/>
        <v>#DIV/0!</v>
      </c>
      <c r="X24" s="36">
        <f t="shared" si="2"/>
        <v>0</v>
      </c>
      <c r="Y24" s="36">
        <v>0</v>
      </c>
      <c r="Z24" s="36">
        <v>0</v>
      </c>
      <c r="AA24" s="36">
        <v>0</v>
      </c>
      <c r="AB24" s="36"/>
      <c r="AC24" s="36" t="e">
        <f t="shared" si="3"/>
        <v>#DIV/0!</v>
      </c>
      <c r="AD24" s="36"/>
      <c r="AE24" s="36" t="e">
        <f t="shared" si="4"/>
        <v>#DIV/0!</v>
      </c>
      <c r="AF24" s="36" t="e">
        <f>X24/U24</f>
        <v>#DIV/0!</v>
      </c>
      <c r="AG24" s="36" t="e">
        <f t="shared" si="5"/>
        <v>#DIV/0!</v>
      </c>
      <c r="AH24" s="32"/>
      <c r="AI24" s="32"/>
      <c r="AJ24" s="32"/>
      <c r="AK24" s="32"/>
      <c r="AL24" s="32"/>
      <c r="AM24" s="40"/>
      <c r="AN24" s="35"/>
    </row>
    <row r="25" spans="1:40" ht="15.75" customHeight="1" x14ac:dyDescent="0.25">
      <c r="A25" s="31"/>
      <c r="B25" s="32"/>
      <c r="C25" s="30"/>
      <c r="D25" s="33"/>
      <c r="E25" s="35"/>
      <c r="F25" s="32"/>
      <c r="G25" s="30"/>
      <c r="H25" s="35"/>
      <c r="I25" s="35"/>
      <c r="J25" s="36"/>
      <c r="K25" s="36">
        <v>0</v>
      </c>
      <c r="L25" s="28">
        <f t="shared" si="0"/>
        <v>0</v>
      </c>
      <c r="M25" s="28">
        <f t="shared" si="0"/>
        <v>0</v>
      </c>
      <c r="N25" s="35"/>
      <c r="O25" s="35"/>
      <c r="P25" s="35"/>
      <c r="Q25" s="35"/>
      <c r="R25" s="38"/>
      <c r="S25" s="30"/>
      <c r="T25" s="30"/>
      <c r="U25" s="39"/>
      <c r="V25" s="28" t="e">
        <f>M25/X25</f>
        <v>#DIV/0!</v>
      </c>
      <c r="W25" s="36" t="e">
        <f t="shared" si="1"/>
        <v>#DIV/0!</v>
      </c>
      <c r="X25" s="36">
        <f t="shared" si="2"/>
        <v>0</v>
      </c>
      <c r="Y25" s="36">
        <v>0</v>
      </c>
      <c r="Z25" s="36">
        <v>0</v>
      </c>
      <c r="AA25" s="36">
        <v>0</v>
      </c>
      <c r="AB25" s="36"/>
      <c r="AC25" s="36" t="e">
        <f t="shared" si="3"/>
        <v>#DIV/0!</v>
      </c>
      <c r="AD25" s="36"/>
      <c r="AE25" s="36" t="e">
        <f t="shared" si="4"/>
        <v>#DIV/0!</v>
      </c>
      <c r="AF25" s="36" t="e">
        <f>X25/U25</f>
        <v>#DIV/0!</v>
      </c>
      <c r="AG25" s="36" t="e">
        <f t="shared" si="5"/>
        <v>#DIV/0!</v>
      </c>
      <c r="AH25" s="32"/>
      <c r="AI25" s="32"/>
      <c r="AJ25" s="32"/>
      <c r="AK25" s="32"/>
      <c r="AL25" s="32"/>
      <c r="AM25" s="40"/>
      <c r="AN25" s="35"/>
    </row>
    <row r="26" spans="1:40" ht="15.75" customHeight="1" x14ac:dyDescent="0.25">
      <c r="A26" s="31"/>
      <c r="B26" s="32"/>
      <c r="C26" s="30"/>
      <c r="D26" s="33"/>
      <c r="E26" s="35"/>
      <c r="F26" s="32"/>
      <c r="G26" s="30"/>
      <c r="H26" s="35"/>
      <c r="I26" s="35"/>
      <c r="J26" s="36"/>
      <c r="K26" s="36">
        <v>0</v>
      </c>
      <c r="L26" s="28">
        <f t="shared" si="0"/>
        <v>0</v>
      </c>
      <c r="M26" s="28">
        <f t="shared" si="0"/>
        <v>0</v>
      </c>
      <c r="N26" s="35"/>
      <c r="O26" s="35"/>
      <c r="P26" s="35"/>
      <c r="Q26" s="35"/>
      <c r="R26" s="38"/>
      <c r="S26" s="30"/>
      <c r="T26" s="30"/>
      <c r="U26" s="39"/>
      <c r="V26" s="28" t="e">
        <f>M26/X26</f>
        <v>#DIV/0!</v>
      </c>
      <c r="W26" s="36" t="e">
        <f t="shared" si="1"/>
        <v>#DIV/0!</v>
      </c>
      <c r="X26" s="36">
        <f t="shared" si="2"/>
        <v>0</v>
      </c>
      <c r="Y26" s="36">
        <v>0</v>
      </c>
      <c r="Z26" s="36">
        <v>0</v>
      </c>
      <c r="AA26" s="36">
        <v>0</v>
      </c>
      <c r="AB26" s="36"/>
      <c r="AC26" s="36" t="e">
        <f t="shared" si="3"/>
        <v>#DIV/0!</v>
      </c>
      <c r="AD26" s="36"/>
      <c r="AE26" s="36" t="e">
        <f t="shared" si="4"/>
        <v>#DIV/0!</v>
      </c>
      <c r="AF26" s="36" t="e">
        <f>X26/U26</f>
        <v>#DIV/0!</v>
      </c>
      <c r="AG26" s="36" t="e">
        <f t="shared" si="5"/>
        <v>#DIV/0!</v>
      </c>
      <c r="AH26" s="32"/>
      <c r="AI26" s="32"/>
      <c r="AJ26" s="32"/>
      <c r="AK26" s="32"/>
      <c r="AL26" s="32"/>
      <c r="AM26" s="40"/>
      <c r="AN26" s="35"/>
    </row>
    <row r="27" spans="1:40" ht="15.75" customHeight="1" x14ac:dyDescent="0.25">
      <c r="A27" s="31"/>
      <c r="B27" s="32"/>
      <c r="C27" s="30"/>
      <c r="D27" s="33"/>
      <c r="E27" s="35"/>
      <c r="F27" s="32"/>
      <c r="G27" s="30"/>
      <c r="H27" s="35"/>
      <c r="I27" s="35"/>
      <c r="J27" s="36"/>
      <c r="K27" s="36">
        <v>0</v>
      </c>
      <c r="L27" s="28">
        <f t="shared" si="0"/>
        <v>0</v>
      </c>
      <c r="M27" s="28">
        <f t="shared" si="0"/>
        <v>0</v>
      </c>
      <c r="N27" s="35"/>
      <c r="O27" s="35"/>
      <c r="P27" s="35"/>
      <c r="Q27" s="35"/>
      <c r="R27" s="38"/>
      <c r="S27" s="30"/>
      <c r="T27" s="30"/>
      <c r="U27" s="39"/>
      <c r="V27" s="28" t="e">
        <f>M27/X27</f>
        <v>#DIV/0!</v>
      </c>
      <c r="W27" s="36" t="e">
        <f t="shared" si="1"/>
        <v>#DIV/0!</v>
      </c>
      <c r="X27" s="36">
        <f t="shared" si="2"/>
        <v>0</v>
      </c>
      <c r="Y27" s="36">
        <v>0</v>
      </c>
      <c r="Z27" s="36">
        <v>0</v>
      </c>
      <c r="AA27" s="36">
        <v>0</v>
      </c>
      <c r="AB27" s="36"/>
      <c r="AC27" s="36" t="e">
        <f t="shared" si="3"/>
        <v>#DIV/0!</v>
      </c>
      <c r="AD27" s="36"/>
      <c r="AE27" s="36" t="e">
        <f t="shared" si="4"/>
        <v>#DIV/0!</v>
      </c>
      <c r="AF27" s="36" t="e">
        <f>X27/U27</f>
        <v>#DIV/0!</v>
      </c>
      <c r="AG27" s="36" t="e">
        <f t="shared" si="5"/>
        <v>#DIV/0!</v>
      </c>
      <c r="AH27" s="32"/>
      <c r="AI27" s="32"/>
      <c r="AJ27" s="32"/>
      <c r="AK27" s="32"/>
      <c r="AL27" s="32"/>
      <c r="AM27" s="40"/>
      <c r="AN27" s="35"/>
    </row>
    <row r="28" spans="1:40" ht="15.75" customHeight="1" x14ac:dyDescent="0.25">
      <c r="A28" s="31"/>
      <c r="B28" s="32"/>
      <c r="C28" s="30"/>
      <c r="D28" s="33"/>
      <c r="E28" s="35"/>
      <c r="F28" s="32"/>
      <c r="G28" s="30"/>
      <c r="H28" s="35"/>
      <c r="I28" s="35"/>
      <c r="J28" s="36"/>
      <c r="K28" s="36">
        <v>0</v>
      </c>
      <c r="L28" s="28">
        <f t="shared" si="0"/>
        <v>0</v>
      </c>
      <c r="M28" s="28">
        <f t="shared" si="0"/>
        <v>0</v>
      </c>
      <c r="N28" s="35"/>
      <c r="O28" s="35"/>
      <c r="P28" s="35"/>
      <c r="Q28" s="35"/>
      <c r="R28" s="38"/>
      <c r="S28" s="30"/>
      <c r="T28" s="30"/>
      <c r="U28" s="39"/>
      <c r="V28" s="28" t="e">
        <f>M28/X28</f>
        <v>#DIV/0!</v>
      </c>
      <c r="W28" s="36" t="e">
        <f t="shared" si="1"/>
        <v>#DIV/0!</v>
      </c>
      <c r="X28" s="36">
        <f t="shared" si="2"/>
        <v>0</v>
      </c>
      <c r="Y28" s="36">
        <v>0</v>
      </c>
      <c r="Z28" s="36">
        <v>0</v>
      </c>
      <c r="AA28" s="36">
        <v>0</v>
      </c>
      <c r="AB28" s="36"/>
      <c r="AC28" s="36" t="e">
        <f t="shared" si="3"/>
        <v>#DIV/0!</v>
      </c>
      <c r="AD28" s="36"/>
      <c r="AE28" s="36" t="e">
        <f t="shared" si="4"/>
        <v>#DIV/0!</v>
      </c>
      <c r="AF28" s="36" t="e">
        <f>X28/U28</f>
        <v>#DIV/0!</v>
      </c>
      <c r="AG28" s="36" t="e">
        <f t="shared" si="5"/>
        <v>#DIV/0!</v>
      </c>
      <c r="AH28" s="32"/>
      <c r="AI28" s="32"/>
      <c r="AJ28" s="32"/>
      <c r="AK28" s="32"/>
      <c r="AL28" s="32"/>
      <c r="AM28" s="40"/>
      <c r="AN28" s="35"/>
    </row>
    <row r="29" spans="1:40" ht="15.75" customHeight="1" x14ac:dyDescent="0.25">
      <c r="A29" s="31"/>
      <c r="B29" s="32"/>
      <c r="C29" s="30"/>
      <c r="D29" s="33"/>
      <c r="E29" s="35"/>
      <c r="F29" s="32"/>
      <c r="G29" s="30"/>
      <c r="H29" s="35"/>
      <c r="I29" s="35"/>
      <c r="J29" s="36"/>
      <c r="K29" s="36">
        <v>0</v>
      </c>
      <c r="L29" s="28">
        <f t="shared" si="0"/>
        <v>0</v>
      </c>
      <c r="M29" s="28">
        <f t="shared" si="0"/>
        <v>0</v>
      </c>
      <c r="N29" s="35"/>
      <c r="O29" s="35"/>
      <c r="P29" s="35"/>
      <c r="Q29" s="35"/>
      <c r="R29" s="38"/>
      <c r="S29" s="30"/>
      <c r="T29" s="30"/>
      <c r="U29" s="39"/>
      <c r="V29" s="28" t="e">
        <f>M29/X29</f>
        <v>#DIV/0!</v>
      </c>
      <c r="W29" s="36" t="e">
        <f t="shared" si="1"/>
        <v>#DIV/0!</v>
      </c>
      <c r="X29" s="36">
        <f t="shared" si="2"/>
        <v>0</v>
      </c>
      <c r="Y29" s="36">
        <v>0</v>
      </c>
      <c r="Z29" s="36">
        <v>0</v>
      </c>
      <c r="AA29" s="36">
        <v>0</v>
      </c>
      <c r="AB29" s="36"/>
      <c r="AC29" s="36" t="e">
        <f t="shared" si="3"/>
        <v>#DIV/0!</v>
      </c>
      <c r="AD29" s="36"/>
      <c r="AE29" s="36" t="e">
        <f t="shared" si="4"/>
        <v>#DIV/0!</v>
      </c>
      <c r="AF29" s="36" t="e">
        <f>X29/U29</f>
        <v>#DIV/0!</v>
      </c>
      <c r="AG29" s="36" t="e">
        <f t="shared" si="5"/>
        <v>#DIV/0!</v>
      </c>
      <c r="AH29" s="32"/>
      <c r="AI29" s="32"/>
      <c r="AJ29" s="32"/>
      <c r="AK29" s="32"/>
      <c r="AL29" s="32"/>
      <c r="AM29" s="40"/>
      <c r="AN29" s="35"/>
    </row>
    <row r="30" spans="1:40" ht="15.75" customHeight="1" x14ac:dyDescent="0.25">
      <c r="A30" s="31"/>
      <c r="B30" s="32"/>
      <c r="C30" s="30"/>
      <c r="D30" s="33"/>
      <c r="E30" s="35"/>
      <c r="F30" s="32"/>
      <c r="G30" s="30"/>
      <c r="H30" s="35"/>
      <c r="I30" s="35"/>
      <c r="J30" s="36"/>
      <c r="K30" s="36">
        <v>0</v>
      </c>
      <c r="L30" s="28">
        <f t="shared" si="0"/>
        <v>0</v>
      </c>
      <c r="M30" s="28">
        <f t="shared" si="0"/>
        <v>0</v>
      </c>
      <c r="N30" s="35"/>
      <c r="O30" s="35"/>
      <c r="P30" s="35"/>
      <c r="Q30" s="35"/>
      <c r="R30" s="38"/>
      <c r="S30" s="30"/>
      <c r="T30" s="30"/>
      <c r="U30" s="39"/>
      <c r="V30" s="28" t="e">
        <f>M30/X30</f>
        <v>#DIV/0!</v>
      </c>
      <c r="W30" s="36" t="e">
        <f t="shared" si="1"/>
        <v>#DIV/0!</v>
      </c>
      <c r="X30" s="36">
        <f t="shared" si="2"/>
        <v>0</v>
      </c>
      <c r="Y30" s="36">
        <v>0</v>
      </c>
      <c r="Z30" s="36">
        <v>0</v>
      </c>
      <c r="AA30" s="36">
        <v>0</v>
      </c>
      <c r="AB30" s="36"/>
      <c r="AC30" s="36" t="e">
        <f t="shared" si="3"/>
        <v>#DIV/0!</v>
      </c>
      <c r="AD30" s="36"/>
      <c r="AE30" s="36" t="e">
        <f t="shared" si="4"/>
        <v>#DIV/0!</v>
      </c>
      <c r="AF30" s="36" t="e">
        <f>X30/U30</f>
        <v>#DIV/0!</v>
      </c>
      <c r="AG30" s="36" t="e">
        <f t="shared" si="5"/>
        <v>#DIV/0!</v>
      </c>
      <c r="AH30" s="32"/>
      <c r="AI30" s="32"/>
      <c r="AJ30" s="32"/>
      <c r="AK30" s="32"/>
      <c r="AL30" s="32"/>
      <c r="AM30" s="40"/>
      <c r="AN30" s="35"/>
    </row>
    <row r="31" spans="1:40" ht="15.75" customHeight="1" x14ac:dyDescent="0.25">
      <c r="A31" s="31"/>
      <c r="B31" s="32"/>
      <c r="C31" s="30"/>
      <c r="D31" s="33"/>
      <c r="E31" s="35"/>
      <c r="F31" s="32"/>
      <c r="G31" s="30"/>
      <c r="H31" s="35"/>
      <c r="I31" s="35"/>
      <c r="J31" s="36"/>
      <c r="K31" s="36">
        <v>0</v>
      </c>
      <c r="L31" s="28">
        <f t="shared" si="0"/>
        <v>0</v>
      </c>
      <c r="M31" s="28">
        <f t="shared" si="0"/>
        <v>0</v>
      </c>
      <c r="N31" s="35"/>
      <c r="O31" s="35"/>
      <c r="P31" s="35"/>
      <c r="Q31" s="35"/>
      <c r="R31" s="38"/>
      <c r="S31" s="30"/>
      <c r="T31" s="30"/>
      <c r="U31" s="39"/>
      <c r="V31" s="28" t="e">
        <f>M31/X31</f>
        <v>#DIV/0!</v>
      </c>
      <c r="W31" s="36" t="e">
        <f t="shared" si="1"/>
        <v>#DIV/0!</v>
      </c>
      <c r="X31" s="36">
        <f t="shared" si="2"/>
        <v>0</v>
      </c>
      <c r="Y31" s="36">
        <v>0</v>
      </c>
      <c r="Z31" s="36">
        <v>0</v>
      </c>
      <c r="AA31" s="36">
        <v>0</v>
      </c>
      <c r="AB31" s="36"/>
      <c r="AC31" s="36" t="e">
        <f t="shared" si="3"/>
        <v>#DIV/0!</v>
      </c>
      <c r="AD31" s="36"/>
      <c r="AE31" s="36" t="e">
        <f t="shared" si="4"/>
        <v>#DIV/0!</v>
      </c>
      <c r="AF31" s="36" t="e">
        <f>X31/U31</f>
        <v>#DIV/0!</v>
      </c>
      <c r="AG31" s="36" t="e">
        <f t="shared" si="5"/>
        <v>#DIV/0!</v>
      </c>
      <c r="AH31" s="32"/>
      <c r="AI31" s="32"/>
      <c r="AJ31" s="32"/>
      <c r="AK31" s="32"/>
      <c r="AL31" s="32"/>
      <c r="AM31" s="40"/>
      <c r="AN31" s="35"/>
    </row>
    <row r="32" spans="1:40" ht="15.75" customHeight="1" x14ac:dyDescent="0.25">
      <c r="A32" s="31"/>
      <c r="B32" s="32"/>
      <c r="C32" s="30"/>
      <c r="D32" s="33"/>
      <c r="E32" s="35"/>
      <c r="F32" s="32"/>
      <c r="G32" s="30"/>
      <c r="H32" s="35"/>
      <c r="I32" s="35"/>
      <c r="J32" s="36"/>
      <c r="K32" s="36">
        <v>0</v>
      </c>
      <c r="L32" s="28">
        <f t="shared" si="0"/>
        <v>0</v>
      </c>
      <c r="M32" s="28">
        <f t="shared" si="0"/>
        <v>0</v>
      </c>
      <c r="N32" s="35"/>
      <c r="O32" s="35"/>
      <c r="P32" s="35"/>
      <c r="Q32" s="35"/>
      <c r="R32" s="38"/>
      <c r="S32" s="30"/>
      <c r="T32" s="30"/>
      <c r="U32" s="39"/>
      <c r="V32" s="28" t="e">
        <f>M32/X32</f>
        <v>#DIV/0!</v>
      </c>
      <c r="W32" s="36" t="e">
        <f t="shared" si="1"/>
        <v>#DIV/0!</v>
      </c>
      <c r="X32" s="36">
        <f t="shared" si="2"/>
        <v>0</v>
      </c>
      <c r="Y32" s="36">
        <v>0</v>
      </c>
      <c r="Z32" s="36">
        <v>0</v>
      </c>
      <c r="AA32" s="36">
        <v>0</v>
      </c>
      <c r="AB32" s="36"/>
      <c r="AC32" s="36" t="e">
        <f t="shared" si="3"/>
        <v>#DIV/0!</v>
      </c>
      <c r="AD32" s="36"/>
      <c r="AE32" s="36" t="e">
        <f t="shared" si="4"/>
        <v>#DIV/0!</v>
      </c>
      <c r="AF32" s="36" t="e">
        <f>X32/U32</f>
        <v>#DIV/0!</v>
      </c>
      <c r="AG32" s="36" t="e">
        <f t="shared" si="5"/>
        <v>#DIV/0!</v>
      </c>
      <c r="AH32" s="32"/>
      <c r="AI32" s="32"/>
      <c r="AJ32" s="32"/>
      <c r="AK32" s="32"/>
      <c r="AL32" s="32"/>
      <c r="AM32" s="40"/>
      <c r="AN32" s="35"/>
    </row>
    <row r="33" spans="1:40" ht="15.75" customHeight="1" x14ac:dyDescent="0.25">
      <c r="A33" s="31"/>
      <c r="B33" s="32"/>
      <c r="C33" s="30"/>
      <c r="D33" s="33"/>
      <c r="E33" s="35"/>
      <c r="F33" s="32"/>
      <c r="G33" s="30"/>
      <c r="H33" s="35"/>
      <c r="I33" s="35"/>
      <c r="J33" s="36"/>
      <c r="K33" s="36">
        <v>0</v>
      </c>
      <c r="L33" s="28">
        <f t="shared" si="0"/>
        <v>0</v>
      </c>
      <c r="M33" s="28">
        <f t="shared" si="0"/>
        <v>0</v>
      </c>
      <c r="N33" s="35"/>
      <c r="O33" s="35"/>
      <c r="P33" s="35"/>
      <c r="Q33" s="35"/>
      <c r="R33" s="38"/>
      <c r="S33" s="30"/>
      <c r="T33" s="30"/>
      <c r="U33" s="39"/>
      <c r="V33" s="28" t="e">
        <f>M33/X33</f>
        <v>#DIV/0!</v>
      </c>
      <c r="W33" s="36" t="e">
        <f t="shared" si="1"/>
        <v>#DIV/0!</v>
      </c>
      <c r="X33" s="36">
        <f t="shared" si="2"/>
        <v>0</v>
      </c>
      <c r="Y33" s="36">
        <v>0</v>
      </c>
      <c r="Z33" s="36">
        <v>0</v>
      </c>
      <c r="AA33" s="36">
        <v>0</v>
      </c>
      <c r="AB33" s="36"/>
      <c r="AC33" s="36" t="e">
        <f t="shared" si="3"/>
        <v>#DIV/0!</v>
      </c>
      <c r="AD33" s="36"/>
      <c r="AE33" s="36" t="e">
        <f t="shared" si="4"/>
        <v>#DIV/0!</v>
      </c>
      <c r="AF33" s="36" t="e">
        <f>X33/U33</f>
        <v>#DIV/0!</v>
      </c>
      <c r="AG33" s="36" t="e">
        <f t="shared" si="5"/>
        <v>#DIV/0!</v>
      </c>
      <c r="AH33" s="32"/>
      <c r="AI33" s="32"/>
      <c r="AJ33" s="32"/>
      <c r="AK33" s="32"/>
      <c r="AL33" s="32"/>
      <c r="AM33" s="40"/>
      <c r="AN33" s="35"/>
    </row>
    <row r="34" spans="1:40" ht="15.75" customHeight="1" x14ac:dyDescent="0.25">
      <c r="A34" s="31"/>
      <c r="B34" s="32"/>
      <c r="C34" s="30"/>
      <c r="D34" s="33"/>
      <c r="E34" s="35"/>
      <c r="F34" s="32"/>
      <c r="G34" s="30"/>
      <c r="H34" s="35"/>
      <c r="I34" s="35"/>
      <c r="J34" s="36"/>
      <c r="K34" s="36">
        <v>0</v>
      </c>
      <c r="L34" s="28">
        <f t="shared" si="0"/>
        <v>0</v>
      </c>
      <c r="M34" s="28">
        <f t="shared" si="0"/>
        <v>0</v>
      </c>
      <c r="N34" s="35"/>
      <c r="O34" s="35"/>
      <c r="P34" s="35"/>
      <c r="Q34" s="35"/>
      <c r="R34" s="38"/>
      <c r="S34" s="30"/>
      <c r="T34" s="30"/>
      <c r="U34" s="39"/>
      <c r="V34" s="28" t="e">
        <f>M34/X34</f>
        <v>#DIV/0!</v>
      </c>
      <c r="W34" s="36" t="e">
        <f t="shared" si="1"/>
        <v>#DIV/0!</v>
      </c>
      <c r="X34" s="36">
        <f t="shared" si="2"/>
        <v>0</v>
      </c>
      <c r="Y34" s="36">
        <v>0</v>
      </c>
      <c r="Z34" s="36">
        <v>0</v>
      </c>
      <c r="AA34" s="36">
        <v>0</v>
      </c>
      <c r="AB34" s="36"/>
      <c r="AC34" s="36" t="e">
        <f t="shared" si="3"/>
        <v>#DIV/0!</v>
      </c>
      <c r="AD34" s="36"/>
      <c r="AE34" s="36" t="e">
        <f t="shared" si="4"/>
        <v>#DIV/0!</v>
      </c>
      <c r="AF34" s="36" t="e">
        <f>X34/U34</f>
        <v>#DIV/0!</v>
      </c>
      <c r="AG34" s="36" t="e">
        <f t="shared" si="5"/>
        <v>#DIV/0!</v>
      </c>
      <c r="AH34" s="32"/>
      <c r="AI34" s="32"/>
      <c r="AJ34" s="32"/>
      <c r="AK34" s="32"/>
      <c r="AL34" s="32"/>
      <c r="AM34" s="40"/>
      <c r="AN34" s="35"/>
    </row>
    <row r="35" spans="1:40" ht="15.75" customHeight="1" x14ac:dyDescent="0.25">
      <c r="A35" s="31"/>
      <c r="B35" s="32"/>
      <c r="C35" s="30"/>
      <c r="D35" s="33"/>
      <c r="E35" s="35"/>
      <c r="F35" s="32"/>
      <c r="G35" s="30"/>
      <c r="H35" s="35"/>
      <c r="I35" s="35"/>
      <c r="J35" s="36"/>
      <c r="K35" s="36">
        <v>0</v>
      </c>
      <c r="L35" s="28">
        <f t="shared" si="0"/>
        <v>0</v>
      </c>
      <c r="M35" s="28">
        <f t="shared" si="0"/>
        <v>0</v>
      </c>
      <c r="N35" s="35"/>
      <c r="O35" s="35"/>
      <c r="P35" s="35"/>
      <c r="Q35" s="35"/>
      <c r="R35" s="38"/>
      <c r="S35" s="30"/>
      <c r="T35" s="30"/>
      <c r="U35" s="39"/>
      <c r="V35" s="28" t="e">
        <f>M35/X35</f>
        <v>#DIV/0!</v>
      </c>
      <c r="W35" s="36" t="e">
        <f t="shared" si="1"/>
        <v>#DIV/0!</v>
      </c>
      <c r="X35" s="36">
        <f t="shared" si="2"/>
        <v>0</v>
      </c>
      <c r="Y35" s="36">
        <v>0</v>
      </c>
      <c r="Z35" s="36">
        <v>0</v>
      </c>
      <c r="AA35" s="36">
        <v>0</v>
      </c>
      <c r="AB35" s="36"/>
      <c r="AC35" s="36" t="e">
        <f t="shared" si="3"/>
        <v>#DIV/0!</v>
      </c>
      <c r="AD35" s="36"/>
      <c r="AE35" s="36" t="e">
        <f t="shared" si="4"/>
        <v>#DIV/0!</v>
      </c>
      <c r="AF35" s="36" t="e">
        <f>X35/U35</f>
        <v>#DIV/0!</v>
      </c>
      <c r="AG35" s="36" t="e">
        <f t="shared" si="5"/>
        <v>#DIV/0!</v>
      </c>
      <c r="AH35" s="32"/>
      <c r="AI35" s="32"/>
      <c r="AJ35" s="32"/>
      <c r="AK35" s="32"/>
      <c r="AL35" s="32"/>
      <c r="AM35" s="40"/>
      <c r="AN35" s="35"/>
    </row>
    <row r="36" spans="1:40" ht="15.75" customHeight="1" x14ac:dyDescent="0.25">
      <c r="A36" s="31"/>
      <c r="B36" s="32"/>
      <c r="C36" s="30"/>
      <c r="D36" s="33"/>
      <c r="E36" s="35"/>
      <c r="F36" s="32"/>
      <c r="G36" s="30"/>
      <c r="H36" s="35"/>
      <c r="I36" s="35"/>
      <c r="J36" s="36"/>
      <c r="K36" s="36">
        <v>0</v>
      </c>
      <c r="L36" s="28">
        <f t="shared" si="0"/>
        <v>0</v>
      </c>
      <c r="M36" s="28">
        <f t="shared" si="0"/>
        <v>0</v>
      </c>
      <c r="N36" s="35"/>
      <c r="O36" s="35"/>
      <c r="P36" s="35"/>
      <c r="Q36" s="35"/>
      <c r="R36" s="38"/>
      <c r="S36" s="30"/>
      <c r="T36" s="30"/>
      <c r="U36" s="39"/>
      <c r="V36" s="28" t="e">
        <f>M36/X36</f>
        <v>#DIV/0!</v>
      </c>
      <c r="W36" s="36" t="e">
        <f t="shared" si="1"/>
        <v>#DIV/0!</v>
      </c>
      <c r="X36" s="36">
        <f t="shared" si="2"/>
        <v>0</v>
      </c>
      <c r="Y36" s="36">
        <v>0</v>
      </c>
      <c r="Z36" s="36">
        <v>0</v>
      </c>
      <c r="AA36" s="36">
        <v>0</v>
      </c>
      <c r="AB36" s="36"/>
      <c r="AC36" s="36" t="e">
        <f t="shared" si="3"/>
        <v>#DIV/0!</v>
      </c>
      <c r="AD36" s="36"/>
      <c r="AE36" s="36" t="e">
        <f t="shared" si="4"/>
        <v>#DIV/0!</v>
      </c>
      <c r="AF36" s="36" t="e">
        <f>X36/U36</f>
        <v>#DIV/0!</v>
      </c>
      <c r="AG36" s="36" t="e">
        <f t="shared" si="5"/>
        <v>#DIV/0!</v>
      </c>
      <c r="AH36" s="32"/>
      <c r="AI36" s="32"/>
      <c r="AJ36" s="32"/>
      <c r="AK36" s="32"/>
      <c r="AL36" s="32"/>
      <c r="AM36" s="40"/>
      <c r="AN36" s="35"/>
    </row>
    <row r="37" spans="1:40" ht="15.75" customHeight="1" x14ac:dyDescent="0.25">
      <c r="A37" s="31"/>
      <c r="B37" s="32"/>
      <c r="C37" s="30"/>
      <c r="D37" s="33"/>
      <c r="E37" s="35"/>
      <c r="F37" s="32"/>
      <c r="G37" s="30"/>
      <c r="H37" s="35"/>
      <c r="I37" s="35"/>
      <c r="J37" s="36"/>
      <c r="K37" s="36">
        <v>0</v>
      </c>
      <c r="L37" s="28">
        <f t="shared" si="0"/>
        <v>0</v>
      </c>
      <c r="M37" s="28">
        <f t="shared" si="0"/>
        <v>0</v>
      </c>
      <c r="N37" s="35"/>
      <c r="O37" s="35"/>
      <c r="P37" s="35"/>
      <c r="Q37" s="35"/>
      <c r="R37" s="38"/>
      <c r="S37" s="30"/>
      <c r="T37" s="30"/>
      <c r="U37" s="39"/>
      <c r="V37" s="28" t="e">
        <f>M37/X37</f>
        <v>#DIV/0!</v>
      </c>
      <c r="W37" s="36" t="e">
        <f t="shared" si="1"/>
        <v>#DIV/0!</v>
      </c>
      <c r="X37" s="36">
        <f t="shared" si="2"/>
        <v>0</v>
      </c>
      <c r="Y37" s="36">
        <v>0</v>
      </c>
      <c r="Z37" s="36">
        <v>0</v>
      </c>
      <c r="AA37" s="36">
        <v>0</v>
      </c>
      <c r="AB37" s="36"/>
      <c r="AC37" s="36" t="e">
        <f t="shared" si="3"/>
        <v>#DIV/0!</v>
      </c>
      <c r="AD37" s="36"/>
      <c r="AE37" s="36" t="e">
        <f t="shared" si="4"/>
        <v>#DIV/0!</v>
      </c>
      <c r="AF37" s="36" t="e">
        <f>X37/U37</f>
        <v>#DIV/0!</v>
      </c>
      <c r="AG37" s="36" t="e">
        <f t="shared" si="5"/>
        <v>#DIV/0!</v>
      </c>
      <c r="AH37" s="32"/>
      <c r="AI37" s="32"/>
      <c r="AJ37" s="32"/>
      <c r="AK37" s="32"/>
      <c r="AL37" s="32"/>
      <c r="AM37" s="40"/>
      <c r="AN37" s="35"/>
    </row>
    <row r="38" spans="1:40" ht="15.75" customHeight="1" x14ac:dyDescent="0.25">
      <c r="A38" s="31"/>
      <c r="B38" s="32"/>
      <c r="C38" s="30"/>
      <c r="D38" s="33"/>
      <c r="E38" s="35"/>
      <c r="F38" s="32"/>
      <c r="G38" s="30"/>
      <c r="H38" s="35"/>
      <c r="I38" s="35"/>
      <c r="J38" s="36"/>
      <c r="K38" s="36">
        <v>0</v>
      </c>
      <c r="L38" s="28">
        <f t="shared" si="0"/>
        <v>0</v>
      </c>
      <c r="M38" s="28">
        <f t="shared" si="0"/>
        <v>0</v>
      </c>
      <c r="N38" s="35"/>
      <c r="O38" s="35"/>
      <c r="P38" s="35"/>
      <c r="Q38" s="35"/>
      <c r="R38" s="38"/>
      <c r="S38" s="30"/>
      <c r="T38" s="30"/>
      <c r="U38" s="39"/>
      <c r="V38" s="28" t="e">
        <f>M38/X38</f>
        <v>#DIV/0!</v>
      </c>
      <c r="W38" s="36" t="e">
        <f t="shared" si="1"/>
        <v>#DIV/0!</v>
      </c>
      <c r="X38" s="36">
        <f t="shared" si="2"/>
        <v>0</v>
      </c>
      <c r="Y38" s="36">
        <v>0</v>
      </c>
      <c r="Z38" s="36">
        <v>0</v>
      </c>
      <c r="AA38" s="36">
        <v>0</v>
      </c>
      <c r="AB38" s="36"/>
      <c r="AC38" s="36" t="e">
        <f t="shared" si="3"/>
        <v>#DIV/0!</v>
      </c>
      <c r="AD38" s="36"/>
      <c r="AE38" s="36" t="e">
        <f t="shared" si="4"/>
        <v>#DIV/0!</v>
      </c>
      <c r="AF38" s="36" t="e">
        <f>X38/U38</f>
        <v>#DIV/0!</v>
      </c>
      <c r="AG38" s="36" t="e">
        <f t="shared" si="5"/>
        <v>#DIV/0!</v>
      </c>
      <c r="AH38" s="32"/>
      <c r="AI38" s="32"/>
      <c r="AJ38" s="32"/>
      <c r="AK38" s="32"/>
      <c r="AL38" s="32"/>
      <c r="AM38" s="40"/>
      <c r="AN38" s="35"/>
    </row>
    <row r="39" spans="1:40" ht="15.75" customHeight="1" x14ac:dyDescent="0.25">
      <c r="A39" s="31"/>
      <c r="B39" s="32"/>
      <c r="C39" s="30"/>
      <c r="D39" s="33"/>
      <c r="E39" s="35"/>
      <c r="F39" s="32"/>
      <c r="G39" s="30"/>
      <c r="H39" s="35"/>
      <c r="I39" s="35"/>
      <c r="J39" s="36"/>
      <c r="K39" s="36">
        <v>0</v>
      </c>
      <c r="L39" s="28">
        <f t="shared" si="0"/>
        <v>0</v>
      </c>
      <c r="M39" s="28">
        <f t="shared" si="0"/>
        <v>0</v>
      </c>
      <c r="N39" s="35"/>
      <c r="O39" s="35"/>
      <c r="P39" s="35"/>
      <c r="Q39" s="35"/>
      <c r="R39" s="38"/>
      <c r="S39" s="30"/>
      <c r="T39" s="30"/>
      <c r="U39" s="39"/>
      <c r="V39" s="28" t="e">
        <f>M39/X39</f>
        <v>#DIV/0!</v>
      </c>
      <c r="W39" s="36" t="e">
        <f t="shared" si="1"/>
        <v>#DIV/0!</v>
      </c>
      <c r="X39" s="36">
        <f t="shared" si="2"/>
        <v>0</v>
      </c>
      <c r="Y39" s="36">
        <v>0</v>
      </c>
      <c r="Z39" s="36">
        <v>0</v>
      </c>
      <c r="AA39" s="36">
        <v>0</v>
      </c>
      <c r="AB39" s="36"/>
      <c r="AC39" s="36" t="e">
        <f t="shared" si="3"/>
        <v>#DIV/0!</v>
      </c>
      <c r="AD39" s="36"/>
      <c r="AE39" s="36" t="e">
        <f t="shared" si="4"/>
        <v>#DIV/0!</v>
      </c>
      <c r="AF39" s="36" t="e">
        <f>X39/U39</f>
        <v>#DIV/0!</v>
      </c>
      <c r="AG39" s="36" t="e">
        <f t="shared" si="5"/>
        <v>#DIV/0!</v>
      </c>
      <c r="AH39" s="32"/>
      <c r="AI39" s="32"/>
      <c r="AJ39" s="32"/>
      <c r="AK39" s="32"/>
      <c r="AL39" s="32"/>
      <c r="AM39" s="40"/>
      <c r="AN39" s="35"/>
    </row>
    <row r="40" spans="1:40" ht="15.75" customHeight="1" x14ac:dyDescent="0.25">
      <c r="A40" s="31"/>
      <c r="B40" s="32"/>
      <c r="C40" s="30"/>
      <c r="D40" s="33"/>
      <c r="E40" s="35"/>
      <c r="F40" s="32"/>
      <c r="G40" s="30"/>
      <c r="H40" s="35"/>
      <c r="I40" s="35"/>
      <c r="J40" s="36"/>
      <c r="K40" s="36">
        <v>0</v>
      </c>
      <c r="L40" s="28">
        <f t="shared" si="0"/>
        <v>0</v>
      </c>
      <c r="M40" s="28">
        <f t="shared" si="0"/>
        <v>0</v>
      </c>
      <c r="N40" s="35"/>
      <c r="O40" s="35"/>
      <c r="P40" s="35"/>
      <c r="Q40" s="35"/>
      <c r="R40" s="38"/>
      <c r="S40" s="30"/>
      <c r="T40" s="30"/>
      <c r="U40" s="39"/>
      <c r="V40" s="28" t="e">
        <f>M40/X40</f>
        <v>#DIV/0!</v>
      </c>
      <c r="W40" s="36" t="e">
        <f t="shared" si="1"/>
        <v>#DIV/0!</v>
      </c>
      <c r="X40" s="36">
        <f t="shared" si="2"/>
        <v>0</v>
      </c>
      <c r="Y40" s="36">
        <v>0</v>
      </c>
      <c r="Z40" s="36">
        <v>0</v>
      </c>
      <c r="AA40" s="36">
        <v>0</v>
      </c>
      <c r="AB40" s="36"/>
      <c r="AC40" s="36" t="e">
        <f t="shared" si="3"/>
        <v>#DIV/0!</v>
      </c>
      <c r="AD40" s="36"/>
      <c r="AE40" s="36" t="e">
        <f t="shared" si="4"/>
        <v>#DIV/0!</v>
      </c>
      <c r="AF40" s="36" t="e">
        <f>X40/U40</f>
        <v>#DIV/0!</v>
      </c>
      <c r="AG40" s="36" t="e">
        <f t="shared" si="5"/>
        <v>#DIV/0!</v>
      </c>
      <c r="AH40" s="32"/>
      <c r="AI40" s="32"/>
      <c r="AJ40" s="32"/>
      <c r="AK40" s="32"/>
      <c r="AL40" s="32"/>
      <c r="AM40" s="40"/>
      <c r="AN40" s="35"/>
    </row>
    <row r="41" spans="1:40" ht="15.75" customHeight="1" x14ac:dyDescent="0.25">
      <c r="A41" s="31"/>
      <c r="B41" s="32"/>
      <c r="C41" s="30"/>
      <c r="D41" s="33"/>
      <c r="E41" s="35"/>
      <c r="F41" s="32"/>
      <c r="G41" s="30"/>
      <c r="H41" s="35"/>
      <c r="I41" s="35"/>
      <c r="J41" s="36"/>
      <c r="K41" s="36">
        <v>0</v>
      </c>
      <c r="L41" s="28">
        <f t="shared" si="0"/>
        <v>0</v>
      </c>
      <c r="M41" s="28">
        <f t="shared" si="0"/>
        <v>0</v>
      </c>
      <c r="N41" s="35"/>
      <c r="O41" s="35"/>
      <c r="P41" s="35"/>
      <c r="Q41" s="35"/>
      <c r="R41" s="38"/>
      <c r="S41" s="30"/>
      <c r="T41" s="30"/>
      <c r="U41" s="39"/>
      <c r="V41" s="28" t="e">
        <f>M41/X41</f>
        <v>#DIV/0!</v>
      </c>
      <c r="W41" s="36" t="e">
        <f t="shared" si="1"/>
        <v>#DIV/0!</v>
      </c>
      <c r="X41" s="36">
        <f t="shared" si="2"/>
        <v>0</v>
      </c>
      <c r="Y41" s="36">
        <v>0</v>
      </c>
      <c r="Z41" s="36">
        <v>0</v>
      </c>
      <c r="AA41" s="36">
        <v>0</v>
      </c>
      <c r="AB41" s="36"/>
      <c r="AC41" s="36" t="e">
        <f t="shared" si="3"/>
        <v>#DIV/0!</v>
      </c>
      <c r="AD41" s="36"/>
      <c r="AE41" s="36" t="e">
        <f t="shared" si="4"/>
        <v>#DIV/0!</v>
      </c>
      <c r="AF41" s="36" t="e">
        <f>X41/U41</f>
        <v>#DIV/0!</v>
      </c>
      <c r="AG41" s="36" t="e">
        <f t="shared" si="5"/>
        <v>#DIV/0!</v>
      </c>
      <c r="AH41" s="32"/>
      <c r="AI41" s="32"/>
      <c r="AJ41" s="32"/>
      <c r="AK41" s="32"/>
      <c r="AL41" s="32"/>
      <c r="AM41" s="40"/>
      <c r="AN41" s="35"/>
    </row>
    <row r="42" spans="1:40" ht="15.75" customHeight="1" x14ac:dyDescent="0.25">
      <c r="A42" s="31"/>
      <c r="B42" s="32"/>
      <c r="C42" s="30"/>
      <c r="D42" s="33"/>
      <c r="E42" s="35"/>
      <c r="F42" s="32"/>
      <c r="G42" s="30"/>
      <c r="H42" s="35"/>
      <c r="I42" s="35"/>
      <c r="J42" s="36"/>
      <c r="K42" s="36">
        <v>0</v>
      </c>
      <c r="L42" s="28">
        <f t="shared" si="0"/>
        <v>0</v>
      </c>
      <c r="M42" s="28">
        <f t="shared" si="0"/>
        <v>0</v>
      </c>
      <c r="N42" s="35"/>
      <c r="O42" s="35"/>
      <c r="P42" s="35"/>
      <c r="Q42" s="35"/>
      <c r="R42" s="38"/>
      <c r="S42" s="30"/>
      <c r="T42" s="30"/>
      <c r="U42" s="39"/>
      <c r="V42" s="28" t="e">
        <f>M42/X42</f>
        <v>#DIV/0!</v>
      </c>
      <c r="W42" s="36" t="e">
        <f t="shared" si="1"/>
        <v>#DIV/0!</v>
      </c>
      <c r="X42" s="36">
        <f t="shared" si="2"/>
        <v>0</v>
      </c>
      <c r="Y42" s="36">
        <v>0</v>
      </c>
      <c r="Z42" s="36">
        <v>0</v>
      </c>
      <c r="AA42" s="36">
        <v>0</v>
      </c>
      <c r="AB42" s="36"/>
      <c r="AC42" s="36" t="e">
        <f t="shared" si="3"/>
        <v>#DIV/0!</v>
      </c>
      <c r="AD42" s="36"/>
      <c r="AE42" s="36" t="e">
        <f t="shared" si="4"/>
        <v>#DIV/0!</v>
      </c>
      <c r="AF42" s="36" t="e">
        <f>X42/U42</f>
        <v>#DIV/0!</v>
      </c>
      <c r="AG42" s="36" t="e">
        <f t="shared" si="5"/>
        <v>#DIV/0!</v>
      </c>
      <c r="AH42" s="32"/>
      <c r="AI42" s="32"/>
      <c r="AJ42" s="32"/>
      <c r="AK42" s="32"/>
      <c r="AL42" s="32"/>
      <c r="AM42" s="40"/>
      <c r="AN42" s="35"/>
    </row>
    <row r="43" spans="1:40" ht="15.75" customHeight="1" x14ac:dyDescent="0.25">
      <c r="A43" s="31"/>
      <c r="B43" s="32"/>
      <c r="C43" s="30"/>
      <c r="D43" s="33"/>
      <c r="E43" s="35"/>
      <c r="F43" s="32"/>
      <c r="G43" s="30"/>
      <c r="H43" s="35"/>
      <c r="I43" s="35"/>
      <c r="J43" s="36"/>
      <c r="K43" s="36">
        <v>0</v>
      </c>
      <c r="L43" s="28">
        <f t="shared" si="0"/>
        <v>0</v>
      </c>
      <c r="M43" s="28">
        <f t="shared" si="0"/>
        <v>0</v>
      </c>
      <c r="N43" s="35"/>
      <c r="O43" s="35"/>
      <c r="P43" s="35"/>
      <c r="Q43" s="35"/>
      <c r="R43" s="38"/>
      <c r="S43" s="30"/>
      <c r="T43" s="30"/>
      <c r="U43" s="39"/>
      <c r="V43" s="28" t="e">
        <f>M43/X43</f>
        <v>#DIV/0!</v>
      </c>
      <c r="W43" s="36" t="e">
        <f t="shared" si="1"/>
        <v>#DIV/0!</v>
      </c>
      <c r="X43" s="36">
        <f t="shared" si="2"/>
        <v>0</v>
      </c>
      <c r="Y43" s="36">
        <v>0</v>
      </c>
      <c r="Z43" s="36">
        <v>0</v>
      </c>
      <c r="AA43" s="36">
        <v>0</v>
      </c>
      <c r="AB43" s="36"/>
      <c r="AC43" s="36" t="e">
        <f t="shared" si="3"/>
        <v>#DIV/0!</v>
      </c>
      <c r="AD43" s="36"/>
      <c r="AE43" s="36" t="e">
        <f t="shared" si="4"/>
        <v>#DIV/0!</v>
      </c>
      <c r="AF43" s="36" t="e">
        <f>X43/U43</f>
        <v>#DIV/0!</v>
      </c>
      <c r="AG43" s="36" t="e">
        <f t="shared" si="5"/>
        <v>#DIV/0!</v>
      </c>
      <c r="AH43" s="32"/>
      <c r="AI43" s="32"/>
      <c r="AJ43" s="32"/>
      <c r="AK43" s="32"/>
      <c r="AL43" s="32"/>
      <c r="AM43" s="40"/>
      <c r="AN43" s="35"/>
    </row>
    <row r="44" spans="1:40" ht="15.75" customHeight="1" x14ac:dyDescent="0.25">
      <c r="A44" s="31"/>
      <c r="B44" s="32"/>
      <c r="C44" s="30"/>
      <c r="D44" s="33"/>
      <c r="E44" s="35"/>
      <c r="F44" s="32"/>
      <c r="G44" s="30"/>
      <c r="H44" s="35"/>
      <c r="I44" s="35"/>
      <c r="J44" s="36"/>
      <c r="K44" s="36">
        <v>0</v>
      </c>
      <c r="L44" s="28">
        <f t="shared" si="0"/>
        <v>0</v>
      </c>
      <c r="M44" s="28">
        <f t="shared" si="0"/>
        <v>0</v>
      </c>
      <c r="N44" s="35"/>
      <c r="O44" s="35"/>
      <c r="P44" s="35"/>
      <c r="Q44" s="35"/>
      <c r="R44" s="38"/>
      <c r="S44" s="30"/>
      <c r="T44" s="30"/>
      <c r="U44" s="39"/>
      <c r="V44" s="28" t="e">
        <f>M44/X44</f>
        <v>#DIV/0!</v>
      </c>
      <c r="W44" s="36" t="e">
        <f t="shared" si="1"/>
        <v>#DIV/0!</v>
      </c>
      <c r="X44" s="36">
        <f t="shared" si="2"/>
        <v>0</v>
      </c>
      <c r="Y44" s="36">
        <v>0</v>
      </c>
      <c r="Z44" s="36">
        <v>0</v>
      </c>
      <c r="AA44" s="36">
        <v>0</v>
      </c>
      <c r="AB44" s="36"/>
      <c r="AC44" s="36" t="e">
        <f t="shared" si="3"/>
        <v>#DIV/0!</v>
      </c>
      <c r="AD44" s="36"/>
      <c r="AE44" s="36" t="e">
        <f t="shared" si="4"/>
        <v>#DIV/0!</v>
      </c>
      <c r="AF44" s="36" t="e">
        <f>X44/U44</f>
        <v>#DIV/0!</v>
      </c>
      <c r="AG44" s="36" t="e">
        <f t="shared" si="5"/>
        <v>#DIV/0!</v>
      </c>
      <c r="AH44" s="32"/>
      <c r="AI44" s="32"/>
      <c r="AJ44" s="32"/>
      <c r="AK44" s="32"/>
      <c r="AL44" s="32"/>
      <c r="AM44" s="40"/>
      <c r="AN44" s="35"/>
    </row>
    <row r="45" spans="1:40" ht="15.75" customHeight="1" x14ac:dyDescent="0.25">
      <c r="A45" s="31"/>
      <c r="B45" s="32"/>
      <c r="C45" s="30"/>
      <c r="D45" s="33"/>
      <c r="E45" s="35"/>
      <c r="F45" s="32"/>
      <c r="G45" s="30"/>
      <c r="H45" s="35"/>
      <c r="I45" s="35"/>
      <c r="J45" s="36"/>
      <c r="K45" s="36">
        <v>0</v>
      </c>
      <c r="L45" s="28">
        <f t="shared" si="0"/>
        <v>0</v>
      </c>
      <c r="M45" s="28">
        <f t="shared" si="0"/>
        <v>0</v>
      </c>
      <c r="N45" s="35"/>
      <c r="O45" s="35"/>
      <c r="P45" s="35"/>
      <c r="Q45" s="35"/>
      <c r="R45" s="38"/>
      <c r="S45" s="30"/>
      <c r="T45" s="30"/>
      <c r="U45" s="39"/>
      <c r="V45" s="28" t="e">
        <f>M45/X45</f>
        <v>#DIV/0!</v>
      </c>
      <c r="W45" s="36" t="e">
        <f t="shared" si="1"/>
        <v>#DIV/0!</v>
      </c>
      <c r="X45" s="36">
        <f t="shared" si="2"/>
        <v>0</v>
      </c>
      <c r="Y45" s="36">
        <v>0</v>
      </c>
      <c r="Z45" s="36">
        <v>0</v>
      </c>
      <c r="AA45" s="36">
        <v>0</v>
      </c>
      <c r="AB45" s="36"/>
      <c r="AC45" s="36" t="e">
        <f t="shared" si="3"/>
        <v>#DIV/0!</v>
      </c>
      <c r="AD45" s="36"/>
      <c r="AE45" s="36" t="e">
        <f t="shared" si="4"/>
        <v>#DIV/0!</v>
      </c>
      <c r="AF45" s="36" t="e">
        <f>X45/U45</f>
        <v>#DIV/0!</v>
      </c>
      <c r="AG45" s="36" t="e">
        <f t="shared" si="5"/>
        <v>#DIV/0!</v>
      </c>
      <c r="AH45" s="32"/>
      <c r="AI45" s="32"/>
      <c r="AJ45" s="32"/>
      <c r="AK45" s="32"/>
      <c r="AL45" s="32"/>
      <c r="AM45" s="40"/>
      <c r="AN45" s="35"/>
    </row>
    <row r="46" spans="1:40" ht="15.75" customHeight="1" x14ac:dyDescent="0.25">
      <c r="A46" s="31"/>
      <c r="B46" s="32"/>
      <c r="C46" s="30"/>
      <c r="D46" s="33"/>
      <c r="E46" s="35"/>
      <c r="F46" s="32"/>
      <c r="G46" s="30"/>
      <c r="H46" s="35"/>
      <c r="I46" s="35"/>
      <c r="J46" s="36"/>
      <c r="K46" s="36">
        <v>0</v>
      </c>
      <c r="L46" s="28">
        <f t="shared" si="0"/>
        <v>0</v>
      </c>
      <c r="M46" s="28">
        <f t="shared" si="0"/>
        <v>0</v>
      </c>
      <c r="N46" s="35"/>
      <c r="O46" s="35"/>
      <c r="P46" s="35"/>
      <c r="Q46" s="35"/>
      <c r="R46" s="38"/>
      <c r="S46" s="30"/>
      <c r="T46" s="30"/>
      <c r="U46" s="39"/>
      <c r="V46" s="28" t="e">
        <f>M46/X46</f>
        <v>#DIV/0!</v>
      </c>
      <c r="W46" s="36" t="e">
        <f t="shared" si="1"/>
        <v>#DIV/0!</v>
      </c>
      <c r="X46" s="36">
        <f t="shared" si="2"/>
        <v>0</v>
      </c>
      <c r="Y46" s="36">
        <v>0</v>
      </c>
      <c r="Z46" s="36">
        <v>0</v>
      </c>
      <c r="AA46" s="36">
        <v>0</v>
      </c>
      <c r="AB46" s="36"/>
      <c r="AC46" s="36" t="e">
        <f t="shared" si="3"/>
        <v>#DIV/0!</v>
      </c>
      <c r="AD46" s="36"/>
      <c r="AE46" s="36" t="e">
        <f t="shared" si="4"/>
        <v>#DIV/0!</v>
      </c>
      <c r="AF46" s="36" t="e">
        <f>X46/U46</f>
        <v>#DIV/0!</v>
      </c>
      <c r="AG46" s="36" t="e">
        <f t="shared" si="5"/>
        <v>#DIV/0!</v>
      </c>
      <c r="AH46" s="32"/>
      <c r="AI46" s="32"/>
      <c r="AJ46" s="32"/>
      <c r="AK46" s="32"/>
      <c r="AL46" s="32"/>
      <c r="AM46" s="40"/>
      <c r="AN46" s="35"/>
    </row>
    <row r="47" spans="1:40" ht="15.75" customHeight="1" x14ac:dyDescent="0.25">
      <c r="A47" s="31"/>
      <c r="B47" s="32"/>
      <c r="C47" s="30"/>
      <c r="D47" s="33"/>
      <c r="E47" s="35"/>
      <c r="F47" s="32"/>
      <c r="G47" s="30"/>
      <c r="H47" s="35"/>
      <c r="I47" s="35"/>
      <c r="J47" s="36"/>
      <c r="K47" s="36">
        <v>0</v>
      </c>
      <c r="L47" s="28">
        <f t="shared" ref="L47:M49" si="6">K47</f>
        <v>0</v>
      </c>
      <c r="M47" s="28">
        <f t="shared" si="6"/>
        <v>0</v>
      </c>
      <c r="N47" s="35"/>
      <c r="O47" s="35"/>
      <c r="P47" s="35"/>
      <c r="Q47" s="35"/>
      <c r="R47" s="38"/>
      <c r="S47" s="30"/>
      <c r="T47" s="30"/>
      <c r="U47" s="39"/>
      <c r="V47" s="28" t="e">
        <f>M47/X47</f>
        <v>#DIV/0!</v>
      </c>
      <c r="W47" s="36" t="e">
        <f t="shared" si="1"/>
        <v>#DIV/0!</v>
      </c>
      <c r="X47" s="36">
        <f t="shared" si="2"/>
        <v>0</v>
      </c>
      <c r="Y47" s="36">
        <v>0</v>
      </c>
      <c r="Z47" s="36">
        <v>0</v>
      </c>
      <c r="AA47" s="36">
        <v>0</v>
      </c>
      <c r="AB47" s="36"/>
      <c r="AC47" s="36" t="e">
        <f t="shared" si="3"/>
        <v>#DIV/0!</v>
      </c>
      <c r="AD47" s="36"/>
      <c r="AE47" s="36" t="e">
        <f t="shared" si="4"/>
        <v>#DIV/0!</v>
      </c>
      <c r="AF47" s="36" t="e">
        <f>X47/U47</f>
        <v>#DIV/0!</v>
      </c>
      <c r="AG47" s="36" t="e">
        <f t="shared" si="5"/>
        <v>#DIV/0!</v>
      </c>
      <c r="AH47" s="32"/>
      <c r="AI47" s="32"/>
      <c r="AJ47" s="32"/>
      <c r="AK47" s="32"/>
      <c r="AL47" s="32"/>
      <c r="AM47" s="40"/>
      <c r="AN47" s="35"/>
    </row>
    <row r="48" spans="1:40" ht="15.75" customHeight="1" x14ac:dyDescent="0.25">
      <c r="A48" s="31"/>
      <c r="B48" s="32"/>
      <c r="C48" s="30"/>
      <c r="D48" s="33"/>
      <c r="E48" s="35"/>
      <c r="F48" s="32"/>
      <c r="G48" s="30"/>
      <c r="H48" s="35"/>
      <c r="I48" s="35"/>
      <c r="J48" s="36"/>
      <c r="K48" s="36">
        <v>0</v>
      </c>
      <c r="L48" s="28">
        <f t="shared" si="6"/>
        <v>0</v>
      </c>
      <c r="M48" s="28">
        <f t="shared" si="6"/>
        <v>0</v>
      </c>
      <c r="N48" s="35"/>
      <c r="O48" s="35"/>
      <c r="P48" s="35"/>
      <c r="Q48" s="35"/>
      <c r="R48" s="38"/>
      <c r="S48" s="30"/>
      <c r="T48" s="30"/>
      <c r="U48" s="39"/>
      <c r="V48" s="28" t="e">
        <f>M48/X48</f>
        <v>#DIV/0!</v>
      </c>
      <c r="W48" s="36" t="e">
        <f t="shared" si="1"/>
        <v>#DIV/0!</v>
      </c>
      <c r="X48" s="36">
        <f t="shared" si="2"/>
        <v>0</v>
      </c>
      <c r="Y48" s="36">
        <v>0</v>
      </c>
      <c r="Z48" s="36">
        <v>0</v>
      </c>
      <c r="AA48" s="36">
        <v>0</v>
      </c>
      <c r="AB48" s="36"/>
      <c r="AC48" s="36" t="e">
        <f t="shared" si="3"/>
        <v>#DIV/0!</v>
      </c>
      <c r="AD48" s="36"/>
      <c r="AE48" s="36" t="e">
        <f t="shared" si="4"/>
        <v>#DIV/0!</v>
      </c>
      <c r="AF48" s="36" t="e">
        <f>X48/U48</f>
        <v>#DIV/0!</v>
      </c>
      <c r="AG48" s="36" t="e">
        <f t="shared" si="5"/>
        <v>#DIV/0!</v>
      </c>
      <c r="AH48" s="32"/>
      <c r="AI48" s="32"/>
      <c r="AJ48" s="32"/>
      <c r="AK48" s="32"/>
      <c r="AL48" s="32"/>
      <c r="AM48" s="40"/>
      <c r="AN48" s="35"/>
    </row>
    <row r="49" spans="1:39" x14ac:dyDescent="0.25">
      <c r="L49" s="54" t="e">
        <f>SUBTOTAL(9,#REF!)</f>
        <v>#REF!</v>
      </c>
      <c r="M49" s="54" t="e">
        <f t="shared" si="6"/>
        <v>#REF!</v>
      </c>
    </row>
    <row r="50" spans="1:39" x14ac:dyDescent="0.25">
      <c r="L50" s="54"/>
      <c r="M50" s="54"/>
    </row>
    <row r="51" spans="1:39" x14ac:dyDescent="0.25">
      <c r="L51" s="54"/>
      <c r="M51" s="54"/>
    </row>
    <row r="52" spans="1:39" x14ac:dyDescent="0.25">
      <c r="L52" s="54"/>
      <c r="M52" s="54"/>
    </row>
    <row r="53" spans="1:39" x14ac:dyDescent="0.25">
      <c r="L53" s="54"/>
      <c r="M53" s="54"/>
    </row>
    <row r="54" spans="1:39" x14ac:dyDescent="0.25">
      <c r="L54" s="54"/>
      <c r="M54" s="54"/>
    </row>
    <row r="55" spans="1:39" x14ac:dyDescent="0.25">
      <c r="L55" s="54"/>
      <c r="M55" s="54"/>
    </row>
    <row r="56" spans="1:39" x14ac:dyDescent="0.25">
      <c r="L56" s="54"/>
      <c r="M56" s="54"/>
    </row>
    <row r="57" spans="1:39" s="51" customFormat="1" x14ac:dyDescent="0.25">
      <c r="A57" s="17"/>
      <c r="B57" s="52"/>
      <c r="C57" s="17"/>
      <c r="D57" s="17"/>
      <c r="E57" s="17"/>
      <c r="G57" s="43"/>
      <c r="H57" s="53"/>
      <c r="I57" s="17"/>
      <c r="J57" s="43"/>
      <c r="K57" s="17"/>
      <c r="L57" s="54"/>
      <c r="M57" s="54"/>
      <c r="N57" s="53"/>
      <c r="O57" s="53"/>
      <c r="P57" s="43"/>
      <c r="Q57" s="43"/>
      <c r="R57" s="17"/>
      <c r="S57" s="42"/>
      <c r="T57" s="17"/>
      <c r="U57" s="53"/>
      <c r="V57" s="17"/>
      <c r="W57" s="17"/>
      <c r="X57" s="17"/>
      <c r="Y57" s="54"/>
      <c r="Z57" s="17"/>
      <c r="AA57" s="53"/>
      <c r="AB57" s="17"/>
      <c r="AC57" s="17"/>
      <c r="AD57" s="17"/>
      <c r="AE57" s="17"/>
      <c r="AF57" s="17"/>
      <c r="AG57" s="17"/>
      <c r="AH57" s="17"/>
      <c r="AI57" s="17"/>
      <c r="AJ57" s="43"/>
      <c r="AK57" s="43"/>
      <c r="AL57" s="17"/>
      <c r="AM57" s="54"/>
    </row>
    <row r="58" spans="1:39" s="51" customFormat="1" x14ac:dyDescent="0.25">
      <c r="A58" s="17"/>
      <c r="B58" s="52"/>
      <c r="C58" s="17"/>
      <c r="D58" s="17"/>
      <c r="E58" s="17"/>
      <c r="G58" s="43"/>
      <c r="H58" s="53"/>
      <c r="I58" s="17"/>
      <c r="J58" s="43"/>
      <c r="K58" s="17"/>
      <c r="L58" s="54"/>
      <c r="M58" s="54"/>
      <c r="N58" s="53"/>
      <c r="O58" s="53"/>
      <c r="P58" s="43"/>
      <c r="Q58" s="43"/>
      <c r="R58" s="17"/>
      <c r="S58" s="42"/>
      <c r="T58" s="17"/>
      <c r="U58" s="53"/>
      <c r="V58" s="17"/>
      <c r="W58" s="17"/>
      <c r="X58" s="17"/>
      <c r="Y58" s="54"/>
      <c r="Z58" s="17"/>
      <c r="AA58" s="53"/>
      <c r="AB58" s="17"/>
      <c r="AC58" s="17"/>
      <c r="AD58" s="17"/>
      <c r="AE58" s="17"/>
      <c r="AF58" s="17"/>
      <c r="AG58" s="17"/>
      <c r="AH58" s="17"/>
      <c r="AI58" s="17"/>
      <c r="AJ58" s="43"/>
      <c r="AK58" s="43"/>
      <c r="AL58" s="17"/>
      <c r="AM58" s="54"/>
    </row>
    <row r="59" spans="1:39" s="51" customFormat="1" x14ac:dyDescent="0.25">
      <c r="A59" s="17"/>
      <c r="B59" s="52"/>
      <c r="C59" s="17"/>
      <c r="D59" s="17"/>
      <c r="E59" s="17"/>
      <c r="G59" s="43"/>
      <c r="H59" s="53"/>
      <c r="I59" s="17"/>
      <c r="J59" s="43"/>
      <c r="K59" s="17"/>
      <c r="L59" s="54"/>
      <c r="M59" s="54"/>
      <c r="N59" s="53"/>
      <c r="O59" s="53"/>
      <c r="P59" s="43"/>
      <c r="Q59" s="43"/>
      <c r="R59" s="17"/>
      <c r="S59" s="42"/>
      <c r="T59" s="17"/>
      <c r="U59" s="53"/>
      <c r="V59" s="17"/>
      <c r="W59" s="17"/>
      <c r="X59" s="17"/>
      <c r="Y59" s="54"/>
      <c r="Z59" s="17"/>
      <c r="AA59" s="53"/>
      <c r="AB59" s="17"/>
      <c r="AC59" s="17"/>
      <c r="AD59" s="17"/>
      <c r="AE59" s="17"/>
      <c r="AF59" s="17"/>
      <c r="AG59" s="17"/>
      <c r="AH59" s="17"/>
      <c r="AI59" s="17"/>
      <c r="AJ59" s="43"/>
      <c r="AK59" s="43"/>
      <c r="AL59" s="17"/>
      <c r="AM59" s="54"/>
    </row>
    <row r="60" spans="1:39" s="51" customFormat="1" x14ac:dyDescent="0.25">
      <c r="A60" s="17"/>
      <c r="B60" s="52"/>
      <c r="C60" s="17"/>
      <c r="D60" s="17"/>
      <c r="E60" s="17"/>
      <c r="G60" s="43"/>
      <c r="H60" s="53"/>
      <c r="I60" s="17"/>
      <c r="J60" s="43"/>
      <c r="K60" s="17"/>
      <c r="L60" s="54"/>
      <c r="M60" s="54"/>
      <c r="N60" s="53"/>
      <c r="O60" s="53"/>
      <c r="P60" s="43"/>
      <c r="Q60" s="43"/>
      <c r="R60" s="17"/>
      <c r="S60" s="42"/>
      <c r="T60" s="17"/>
      <c r="U60" s="53"/>
      <c r="V60" s="17"/>
      <c r="W60" s="17"/>
      <c r="X60" s="17"/>
      <c r="Y60" s="54"/>
      <c r="Z60" s="17"/>
      <c r="AA60" s="53"/>
      <c r="AB60" s="17"/>
      <c r="AC60" s="17"/>
      <c r="AD60" s="17"/>
      <c r="AE60" s="17"/>
      <c r="AF60" s="17"/>
      <c r="AG60" s="17"/>
      <c r="AH60" s="17"/>
      <c r="AI60" s="17"/>
      <c r="AJ60" s="43"/>
      <c r="AK60" s="43"/>
      <c r="AL60" s="17"/>
      <c r="AM60" s="54"/>
    </row>
    <row r="61" spans="1:39" s="51" customFormat="1" x14ac:dyDescent="0.25">
      <c r="A61" s="17"/>
      <c r="B61" s="52"/>
      <c r="C61" s="17"/>
      <c r="D61" s="17"/>
      <c r="E61" s="17"/>
      <c r="G61" s="43"/>
      <c r="H61" s="53"/>
      <c r="I61" s="17"/>
      <c r="J61" s="43"/>
      <c r="K61" s="17"/>
      <c r="L61" s="54"/>
      <c r="M61" s="54"/>
      <c r="N61" s="53"/>
      <c r="O61" s="53"/>
      <c r="P61" s="43"/>
      <c r="Q61" s="43"/>
      <c r="R61" s="17"/>
      <c r="S61" s="42"/>
      <c r="T61" s="17"/>
      <c r="U61" s="53"/>
      <c r="V61" s="17"/>
      <c r="W61" s="17"/>
      <c r="X61" s="17"/>
      <c r="Y61" s="54"/>
      <c r="Z61" s="17"/>
      <c r="AA61" s="53"/>
      <c r="AB61" s="17"/>
      <c r="AC61" s="17"/>
      <c r="AD61" s="17"/>
      <c r="AE61" s="17"/>
      <c r="AF61" s="17"/>
      <c r="AG61" s="17"/>
      <c r="AH61" s="17"/>
      <c r="AI61" s="17"/>
      <c r="AJ61" s="43"/>
      <c r="AK61" s="43"/>
      <c r="AL61" s="17"/>
      <c r="AM61" s="54"/>
    </row>
    <row r="62" spans="1:39" s="51" customFormat="1" x14ac:dyDescent="0.25">
      <c r="A62" s="17"/>
      <c r="B62" s="52"/>
      <c r="C62" s="17"/>
      <c r="D62" s="17"/>
      <c r="E62" s="17"/>
      <c r="G62" s="43"/>
      <c r="H62" s="53"/>
      <c r="I62" s="17"/>
      <c r="J62" s="43"/>
      <c r="K62" s="17"/>
      <c r="L62" s="54"/>
      <c r="M62" s="54"/>
      <c r="N62" s="53"/>
      <c r="O62" s="53"/>
      <c r="P62" s="43"/>
      <c r="Q62" s="43"/>
      <c r="R62" s="17"/>
      <c r="S62" s="42"/>
      <c r="T62" s="17"/>
      <c r="U62" s="53"/>
      <c r="V62" s="17"/>
      <c r="W62" s="17"/>
      <c r="X62" s="17"/>
      <c r="Y62" s="54"/>
      <c r="Z62" s="17"/>
      <c r="AA62" s="53"/>
      <c r="AB62" s="17"/>
      <c r="AC62" s="17"/>
      <c r="AD62" s="17"/>
      <c r="AE62" s="17"/>
      <c r="AF62" s="17"/>
      <c r="AG62" s="17"/>
      <c r="AH62" s="17"/>
      <c r="AI62" s="17"/>
      <c r="AJ62" s="43"/>
      <c r="AK62" s="43"/>
      <c r="AL62" s="17"/>
      <c r="AM62" s="54"/>
    </row>
    <row r="63" spans="1:39" s="51" customFormat="1" x14ac:dyDescent="0.25">
      <c r="A63" s="17"/>
      <c r="B63" s="52"/>
      <c r="C63" s="17"/>
      <c r="D63" s="17"/>
      <c r="E63" s="17"/>
      <c r="G63" s="43"/>
      <c r="H63" s="53"/>
      <c r="I63" s="17"/>
      <c r="J63" s="43"/>
      <c r="K63" s="17"/>
      <c r="L63" s="54"/>
      <c r="M63" s="54"/>
      <c r="N63" s="53"/>
      <c r="O63" s="53"/>
      <c r="P63" s="43"/>
      <c r="Q63" s="43"/>
      <c r="R63" s="17"/>
      <c r="S63" s="42"/>
      <c r="T63" s="17"/>
      <c r="U63" s="53"/>
      <c r="V63" s="17"/>
      <c r="W63" s="17"/>
      <c r="X63" s="17"/>
      <c r="Y63" s="54"/>
      <c r="Z63" s="17"/>
      <c r="AA63" s="53"/>
      <c r="AB63" s="17"/>
      <c r="AC63" s="17"/>
      <c r="AD63" s="17"/>
      <c r="AE63" s="17"/>
      <c r="AF63" s="17"/>
      <c r="AG63" s="17"/>
      <c r="AH63" s="17"/>
      <c r="AI63" s="17"/>
      <c r="AJ63" s="43"/>
      <c r="AK63" s="43"/>
      <c r="AL63" s="17"/>
      <c r="AM63" s="54"/>
    </row>
    <row r="64" spans="1:39" s="51" customFormat="1" x14ac:dyDescent="0.25">
      <c r="A64" s="17"/>
      <c r="B64" s="52"/>
      <c r="C64" s="17"/>
      <c r="D64" s="17"/>
      <c r="E64" s="17"/>
      <c r="G64" s="43"/>
      <c r="H64" s="53"/>
      <c r="I64" s="17"/>
      <c r="J64" s="43"/>
      <c r="K64" s="17"/>
      <c r="L64" s="54"/>
      <c r="M64" s="54"/>
      <c r="N64" s="53"/>
      <c r="O64" s="53"/>
      <c r="P64" s="43"/>
      <c r="Q64" s="43"/>
      <c r="R64" s="17"/>
      <c r="S64" s="42"/>
      <c r="T64" s="17"/>
      <c r="U64" s="53"/>
      <c r="V64" s="17"/>
      <c r="W64" s="17"/>
      <c r="X64" s="17"/>
      <c r="Y64" s="54"/>
      <c r="Z64" s="17"/>
      <c r="AA64" s="53"/>
      <c r="AB64" s="17"/>
      <c r="AC64" s="17"/>
      <c r="AD64" s="17"/>
      <c r="AE64" s="17"/>
      <c r="AF64" s="17"/>
      <c r="AG64" s="17"/>
      <c r="AH64" s="17"/>
      <c r="AI64" s="17"/>
      <c r="AJ64" s="43"/>
      <c r="AK64" s="43"/>
      <c r="AL64" s="17"/>
      <c r="AM64" s="54"/>
    </row>
    <row r="65" spans="1:39" s="51" customFormat="1" x14ac:dyDescent="0.25">
      <c r="A65" s="17"/>
      <c r="B65" s="52"/>
      <c r="C65" s="17"/>
      <c r="D65" s="17"/>
      <c r="E65" s="17"/>
      <c r="G65" s="43"/>
      <c r="H65" s="53"/>
      <c r="I65" s="17"/>
      <c r="J65" s="43"/>
      <c r="K65" s="17"/>
      <c r="L65" s="54"/>
      <c r="M65" s="54"/>
      <c r="N65" s="53"/>
      <c r="O65" s="53"/>
      <c r="P65" s="43"/>
      <c r="Q65" s="43"/>
      <c r="R65" s="17"/>
      <c r="S65" s="42"/>
      <c r="T65" s="17"/>
      <c r="U65" s="53"/>
      <c r="V65" s="17"/>
      <c r="W65" s="17"/>
      <c r="X65" s="17"/>
      <c r="Y65" s="54"/>
      <c r="Z65" s="17"/>
      <c r="AA65" s="53"/>
      <c r="AB65" s="17"/>
      <c r="AC65" s="17"/>
      <c r="AD65" s="17"/>
      <c r="AE65" s="17"/>
      <c r="AF65" s="17"/>
      <c r="AG65" s="17"/>
      <c r="AH65" s="17"/>
      <c r="AI65" s="17"/>
      <c r="AJ65" s="43"/>
      <c r="AK65" s="43"/>
      <c r="AL65" s="17"/>
      <c r="AM65" s="54"/>
    </row>
    <row r="66" spans="1:39" s="51" customFormat="1" x14ac:dyDescent="0.25">
      <c r="A66" s="17"/>
      <c r="B66" s="52"/>
      <c r="C66" s="17"/>
      <c r="D66" s="17"/>
      <c r="E66" s="17"/>
      <c r="G66" s="43"/>
      <c r="H66" s="53"/>
      <c r="I66" s="17"/>
      <c r="J66" s="43"/>
      <c r="K66" s="17"/>
      <c r="L66" s="54"/>
      <c r="M66" s="54"/>
      <c r="N66" s="53"/>
      <c r="O66" s="53"/>
      <c r="P66" s="43"/>
      <c r="Q66" s="43"/>
      <c r="R66" s="17"/>
      <c r="S66" s="42"/>
      <c r="T66" s="17"/>
      <c r="U66" s="53"/>
      <c r="V66" s="17"/>
      <c r="W66" s="17"/>
      <c r="X66" s="17"/>
      <c r="Y66" s="54"/>
      <c r="Z66" s="17"/>
      <c r="AA66" s="53"/>
      <c r="AB66" s="17"/>
      <c r="AC66" s="17"/>
      <c r="AD66" s="17"/>
      <c r="AE66" s="17"/>
      <c r="AF66" s="17"/>
      <c r="AG66" s="17"/>
      <c r="AH66" s="17"/>
      <c r="AI66" s="17"/>
      <c r="AJ66" s="43"/>
      <c r="AK66" s="43"/>
      <c r="AL66" s="17"/>
      <c r="AM66" s="54"/>
    </row>
    <row r="67" spans="1:39" s="51" customFormat="1" x14ac:dyDescent="0.25">
      <c r="A67" s="17"/>
      <c r="B67" s="52"/>
      <c r="C67" s="17"/>
      <c r="D67" s="17"/>
      <c r="E67" s="17"/>
      <c r="G67" s="43"/>
      <c r="H67" s="53"/>
      <c r="I67" s="17"/>
      <c r="J67" s="43"/>
      <c r="K67" s="17"/>
      <c r="L67" s="54"/>
      <c r="M67" s="54"/>
      <c r="N67" s="53"/>
      <c r="O67" s="53"/>
      <c r="P67" s="43"/>
      <c r="Q67" s="43"/>
      <c r="R67" s="17"/>
      <c r="S67" s="42"/>
      <c r="T67" s="17"/>
      <c r="U67" s="53"/>
      <c r="V67" s="17"/>
      <c r="W67" s="17"/>
      <c r="X67" s="17"/>
      <c r="Y67" s="54"/>
      <c r="Z67" s="17"/>
      <c r="AA67" s="53"/>
      <c r="AB67" s="17"/>
      <c r="AC67" s="17"/>
      <c r="AD67" s="17"/>
      <c r="AE67" s="17"/>
      <c r="AF67" s="17"/>
      <c r="AG67" s="17"/>
      <c r="AH67" s="17"/>
      <c r="AI67" s="17"/>
      <c r="AJ67" s="43"/>
      <c r="AK67" s="43"/>
      <c r="AL67" s="17"/>
      <c r="AM67" s="54"/>
    </row>
    <row r="68" spans="1:39" s="51" customFormat="1" x14ac:dyDescent="0.25">
      <c r="A68" s="17"/>
      <c r="B68" s="52"/>
      <c r="C68" s="17"/>
      <c r="D68" s="17"/>
      <c r="E68" s="17"/>
      <c r="G68" s="43"/>
      <c r="H68" s="53"/>
      <c r="I68" s="17"/>
      <c r="J68" s="43"/>
      <c r="K68" s="17"/>
      <c r="L68" s="54"/>
      <c r="M68" s="54"/>
      <c r="N68" s="53"/>
      <c r="O68" s="53"/>
      <c r="P68" s="43"/>
      <c r="Q68" s="43"/>
      <c r="R68" s="17"/>
      <c r="S68" s="42"/>
      <c r="T68" s="17"/>
      <c r="U68" s="53"/>
      <c r="V68" s="17"/>
      <c r="W68" s="17"/>
      <c r="X68" s="17"/>
      <c r="Y68" s="54"/>
      <c r="Z68" s="17"/>
      <c r="AA68" s="53"/>
      <c r="AB68" s="17"/>
      <c r="AC68" s="17"/>
      <c r="AD68" s="17"/>
      <c r="AE68" s="17"/>
      <c r="AF68" s="17"/>
      <c r="AG68" s="17"/>
      <c r="AH68" s="17"/>
      <c r="AI68" s="17"/>
      <c r="AJ68" s="43"/>
      <c r="AK68" s="43"/>
      <c r="AL68" s="17"/>
      <c r="AM68" s="54"/>
    </row>
    <row r="69" spans="1:39" s="51" customFormat="1" x14ac:dyDescent="0.25">
      <c r="A69" s="17"/>
      <c r="B69" s="52"/>
      <c r="C69" s="17"/>
      <c r="D69" s="17"/>
      <c r="E69" s="17"/>
      <c r="G69" s="43"/>
      <c r="H69" s="53"/>
      <c r="I69" s="17"/>
      <c r="J69" s="43"/>
      <c r="K69" s="17"/>
      <c r="L69" s="54"/>
      <c r="M69" s="54"/>
      <c r="N69" s="53"/>
      <c r="O69" s="53"/>
      <c r="P69" s="43"/>
      <c r="Q69" s="43"/>
      <c r="R69" s="17"/>
      <c r="S69" s="42"/>
      <c r="T69" s="17"/>
      <c r="U69" s="53"/>
      <c r="V69" s="17"/>
      <c r="W69" s="17"/>
      <c r="X69" s="17"/>
      <c r="Y69" s="54"/>
      <c r="Z69" s="17"/>
      <c r="AA69" s="53"/>
      <c r="AB69" s="17"/>
      <c r="AC69" s="17"/>
      <c r="AD69" s="17"/>
      <c r="AE69" s="17"/>
      <c r="AF69" s="17"/>
      <c r="AG69" s="17"/>
      <c r="AH69" s="17"/>
      <c r="AI69" s="17"/>
      <c r="AJ69" s="43"/>
      <c r="AK69" s="43"/>
      <c r="AL69" s="17"/>
      <c r="AM69" s="54"/>
    </row>
    <row r="70" spans="1:39" s="51" customFormat="1" x14ac:dyDescent="0.25">
      <c r="A70" s="17"/>
      <c r="B70" s="52"/>
      <c r="C70" s="17"/>
      <c r="D70" s="17"/>
      <c r="E70" s="17"/>
      <c r="G70" s="43"/>
      <c r="H70" s="53"/>
      <c r="I70" s="17"/>
      <c r="J70" s="43"/>
      <c r="K70" s="17"/>
      <c r="L70" s="54"/>
      <c r="M70" s="54"/>
      <c r="N70" s="53"/>
      <c r="O70" s="53"/>
      <c r="P70" s="43"/>
      <c r="Q70" s="43"/>
      <c r="R70" s="17"/>
      <c r="S70" s="42"/>
      <c r="T70" s="17"/>
      <c r="U70" s="53"/>
      <c r="V70" s="17"/>
      <c r="W70" s="17"/>
      <c r="X70" s="17"/>
      <c r="Y70" s="54"/>
      <c r="Z70" s="17"/>
      <c r="AA70" s="53"/>
      <c r="AB70" s="17"/>
      <c r="AC70" s="17"/>
      <c r="AD70" s="17"/>
      <c r="AE70" s="17"/>
      <c r="AF70" s="17"/>
      <c r="AG70" s="17"/>
      <c r="AH70" s="17"/>
      <c r="AI70" s="17"/>
      <c r="AJ70" s="43"/>
      <c r="AK70" s="43"/>
      <c r="AL70" s="17"/>
      <c r="AM70" s="54"/>
    </row>
    <row r="71" spans="1:39" s="51" customFormat="1" x14ac:dyDescent="0.25">
      <c r="A71" s="17"/>
      <c r="B71" s="52"/>
      <c r="C71" s="17"/>
      <c r="D71" s="17"/>
      <c r="E71" s="17"/>
      <c r="G71" s="43"/>
      <c r="H71" s="53"/>
      <c r="I71" s="17"/>
      <c r="J71" s="43"/>
      <c r="K71" s="17"/>
      <c r="L71" s="54"/>
      <c r="M71" s="54"/>
      <c r="N71" s="53"/>
      <c r="O71" s="53"/>
      <c r="P71" s="43"/>
      <c r="Q71" s="43"/>
      <c r="R71" s="17"/>
      <c r="S71" s="42"/>
      <c r="T71" s="17"/>
      <c r="U71" s="53"/>
      <c r="V71" s="17"/>
      <c r="W71" s="17"/>
      <c r="X71" s="17"/>
      <c r="Y71" s="54"/>
      <c r="Z71" s="17"/>
      <c r="AA71" s="53"/>
      <c r="AB71" s="17"/>
      <c r="AC71" s="17"/>
      <c r="AD71" s="17"/>
      <c r="AE71" s="17"/>
      <c r="AF71" s="17"/>
      <c r="AG71" s="17"/>
      <c r="AH71" s="17"/>
      <c r="AI71" s="17"/>
      <c r="AJ71" s="43"/>
      <c r="AK71" s="43"/>
      <c r="AL71" s="17"/>
      <c r="AM71" s="54"/>
    </row>
    <row r="72" spans="1:39" s="51" customFormat="1" x14ac:dyDescent="0.25">
      <c r="A72" s="17"/>
      <c r="B72" s="52"/>
      <c r="C72" s="17"/>
      <c r="D72" s="17"/>
      <c r="E72" s="17"/>
      <c r="G72" s="43"/>
      <c r="H72" s="53"/>
      <c r="I72" s="17"/>
      <c r="J72" s="43"/>
      <c r="K72" s="17"/>
      <c r="L72" s="54"/>
      <c r="M72" s="54"/>
      <c r="N72" s="53"/>
      <c r="O72" s="53"/>
      <c r="P72" s="43"/>
      <c r="Q72" s="43"/>
      <c r="R72" s="17"/>
      <c r="S72" s="42"/>
      <c r="T72" s="17"/>
      <c r="U72" s="53"/>
      <c r="V72" s="17"/>
      <c r="W72" s="17"/>
      <c r="X72" s="17"/>
      <c r="Y72" s="54"/>
      <c r="Z72" s="17"/>
      <c r="AA72" s="53"/>
      <c r="AB72" s="17"/>
      <c r="AC72" s="17"/>
      <c r="AD72" s="17"/>
      <c r="AE72" s="17"/>
      <c r="AF72" s="17"/>
      <c r="AG72" s="17"/>
      <c r="AH72" s="17"/>
      <c r="AI72" s="17"/>
      <c r="AJ72" s="43"/>
      <c r="AK72" s="43"/>
      <c r="AL72" s="17"/>
      <c r="AM72" s="54"/>
    </row>
    <row r="73" spans="1:39" s="51" customFormat="1" x14ac:dyDescent="0.25">
      <c r="A73" s="17"/>
      <c r="B73" s="52"/>
      <c r="C73" s="17"/>
      <c r="D73" s="17"/>
      <c r="E73" s="17"/>
      <c r="G73" s="43"/>
      <c r="H73" s="53"/>
      <c r="I73" s="17"/>
      <c r="J73" s="43"/>
      <c r="K73" s="17"/>
      <c r="L73" s="54"/>
      <c r="M73" s="54"/>
      <c r="N73" s="53"/>
      <c r="O73" s="53"/>
      <c r="P73" s="43"/>
      <c r="Q73" s="43"/>
      <c r="R73" s="17"/>
      <c r="S73" s="42"/>
      <c r="T73" s="17"/>
      <c r="U73" s="53"/>
      <c r="V73" s="17"/>
      <c r="W73" s="17"/>
      <c r="X73" s="17"/>
      <c r="Y73" s="54"/>
      <c r="Z73" s="17"/>
      <c r="AA73" s="53"/>
      <c r="AB73" s="17"/>
      <c r="AC73" s="17"/>
      <c r="AD73" s="17"/>
      <c r="AE73" s="17"/>
      <c r="AF73" s="17"/>
      <c r="AG73" s="17"/>
      <c r="AH73" s="17"/>
      <c r="AI73" s="17"/>
      <c r="AJ73" s="43"/>
      <c r="AK73" s="43"/>
      <c r="AL73" s="17"/>
      <c r="AM73" s="54"/>
    </row>
    <row r="74" spans="1:39" s="51" customFormat="1" x14ac:dyDescent="0.25">
      <c r="A74" s="17"/>
      <c r="B74" s="52"/>
      <c r="C74" s="17"/>
      <c r="D74" s="17"/>
      <c r="E74" s="17"/>
      <c r="G74" s="43"/>
      <c r="H74" s="53"/>
      <c r="I74" s="17"/>
      <c r="J74" s="43"/>
      <c r="K74" s="17"/>
      <c r="L74" s="54"/>
      <c r="M74" s="54"/>
      <c r="N74" s="53"/>
      <c r="O74" s="53"/>
      <c r="P74" s="43"/>
      <c r="Q74" s="43"/>
      <c r="R74" s="17"/>
      <c r="S74" s="42"/>
      <c r="T74" s="17"/>
      <c r="U74" s="53"/>
      <c r="V74" s="17"/>
      <c r="W74" s="17"/>
      <c r="X74" s="17"/>
      <c r="Y74" s="54"/>
      <c r="Z74" s="17"/>
      <c r="AA74" s="53"/>
      <c r="AB74" s="17"/>
      <c r="AC74" s="17"/>
      <c r="AD74" s="17"/>
      <c r="AE74" s="17"/>
      <c r="AF74" s="17"/>
      <c r="AG74" s="17"/>
      <c r="AH74" s="17"/>
      <c r="AI74" s="17"/>
      <c r="AJ74" s="43"/>
      <c r="AK74" s="43"/>
      <c r="AL74" s="17"/>
      <c r="AM74" s="54"/>
    </row>
    <row r="75" spans="1:39" s="51" customFormat="1" x14ac:dyDescent="0.25">
      <c r="A75" s="17"/>
      <c r="B75" s="52"/>
      <c r="C75" s="17"/>
      <c r="D75" s="17"/>
      <c r="E75" s="17"/>
      <c r="G75" s="43"/>
      <c r="H75" s="53"/>
      <c r="I75" s="17"/>
      <c r="J75" s="43"/>
      <c r="K75" s="17"/>
      <c r="L75" s="54"/>
      <c r="M75" s="54"/>
      <c r="N75" s="53"/>
      <c r="O75" s="53"/>
      <c r="P75" s="43"/>
      <c r="Q75" s="43"/>
      <c r="R75" s="17"/>
      <c r="S75" s="42"/>
      <c r="T75" s="17"/>
      <c r="U75" s="53"/>
      <c r="V75" s="17"/>
      <c r="W75" s="17"/>
      <c r="X75" s="17"/>
      <c r="Y75" s="54"/>
      <c r="Z75" s="17"/>
      <c r="AA75" s="53"/>
      <c r="AB75" s="17"/>
      <c r="AC75" s="17"/>
      <c r="AD75" s="17"/>
      <c r="AE75" s="17"/>
      <c r="AF75" s="17"/>
      <c r="AG75" s="17"/>
      <c r="AH75" s="17"/>
      <c r="AI75" s="17"/>
      <c r="AJ75" s="43"/>
      <c r="AK75" s="43"/>
      <c r="AL75" s="17"/>
      <c r="AM75" s="54"/>
    </row>
    <row r="76" spans="1:39" s="51" customFormat="1" x14ac:dyDescent="0.25">
      <c r="A76" s="17"/>
      <c r="B76" s="52"/>
      <c r="C76" s="17"/>
      <c r="D76" s="17"/>
      <c r="E76" s="17"/>
      <c r="G76" s="43"/>
      <c r="H76" s="53"/>
      <c r="I76" s="17"/>
      <c r="J76" s="43"/>
      <c r="K76" s="17"/>
      <c r="L76" s="54"/>
      <c r="M76" s="54"/>
      <c r="N76" s="53"/>
      <c r="O76" s="53"/>
      <c r="P76" s="43"/>
      <c r="Q76" s="43"/>
      <c r="R76" s="17"/>
      <c r="S76" s="42"/>
      <c r="T76" s="17"/>
      <c r="U76" s="53"/>
      <c r="V76" s="17"/>
      <c r="W76" s="17"/>
      <c r="X76" s="17"/>
      <c r="Y76" s="54"/>
      <c r="Z76" s="17"/>
      <c r="AA76" s="53"/>
      <c r="AB76" s="17"/>
      <c r="AC76" s="17"/>
      <c r="AD76" s="17"/>
      <c r="AE76" s="17"/>
      <c r="AF76" s="17"/>
      <c r="AG76" s="17"/>
      <c r="AH76" s="17"/>
      <c r="AI76" s="17"/>
      <c r="AJ76" s="43"/>
      <c r="AK76" s="43"/>
      <c r="AL76" s="17"/>
      <c r="AM76" s="54"/>
    </row>
  </sheetData>
  <autoFilter ref="A2:AN48" xr:uid="{6E921C56-9DB6-4115-BD8C-F98C262196EC}"/>
  <mergeCells count="19">
    <mergeCell ref="AN1:AN2"/>
    <mergeCell ref="R1:R2"/>
    <mergeCell ref="S1:S2"/>
    <mergeCell ref="T1:T2"/>
    <mergeCell ref="U1:U2"/>
    <mergeCell ref="V1:V2"/>
    <mergeCell ref="W1:W2"/>
    <mergeCell ref="L1:L2"/>
    <mergeCell ref="M1:M2"/>
    <mergeCell ref="N1:N2"/>
    <mergeCell ref="O1:O2"/>
    <mergeCell ref="P1:P2"/>
    <mergeCell ref="Q1:Q2"/>
    <mergeCell ref="A1:A2"/>
    <mergeCell ref="B1:B2"/>
    <mergeCell ref="C1:C2"/>
    <mergeCell ref="I1:I2"/>
    <mergeCell ref="J1:J2"/>
    <mergeCell ref="K1:K2"/>
  </mergeCells>
  <hyperlinks>
    <hyperlink ref="E3" r:id="rId1" xr:uid="{2A385458-2698-4650-A983-4C5124336CCC}"/>
    <hyperlink ref="E4" r:id="rId2" xr:uid="{98C1E468-1F3C-4131-9337-C0FDB34CBB11}"/>
    <hyperlink ref="E5" r:id="rId3" xr:uid="{D4ED1B86-9D4C-46AA-BF83-F983944C619E}"/>
    <hyperlink ref="E6" r:id="rId4" xr:uid="{41F332BA-3C44-4B46-87E0-0A165F1C0117}"/>
    <hyperlink ref="E7" r:id="rId5" xr:uid="{1621AE19-85F0-4ABC-B215-6C88F629A950}"/>
    <hyperlink ref="E8" r:id="rId6" xr:uid="{17A97A87-1B14-4A59-9054-1673905BD1B9}"/>
    <hyperlink ref="E9" r:id="rId7" xr:uid="{566CA3C0-E572-4D9A-AEE7-AC7F7F6EADE4}"/>
    <hyperlink ref="E10" r:id="rId8" xr:uid="{66EBA513-BC9C-49A6-AFD3-13F2525472F2}"/>
    <hyperlink ref="E11" r:id="rId9" xr:uid="{0EFB0D7F-AE5D-4DE7-B842-FA9857E6652F}"/>
    <hyperlink ref="E12" r:id="rId10" xr:uid="{7F88AB80-F46F-40E5-BC67-8471208C159A}"/>
    <hyperlink ref="E13" r:id="rId11" xr:uid="{1221764A-5C16-4279-BADF-A319A3E18E7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C1200-64B4-46B2-AB1E-B28E73091BAF}">
  <dimension ref="A1:AN76"/>
  <sheetViews>
    <sheetView zoomScale="80" zoomScaleNormal="80" workbookViewId="0">
      <pane xSplit="1" ySplit="2" topLeftCell="B3" activePane="bottomRight" state="frozen"/>
      <selection pane="topRight" activeCell="D1" sqref="D1"/>
      <selection pane="bottomLeft" activeCell="A3" sqref="A3"/>
      <selection pane="bottomRight" activeCell="C4" sqref="C4"/>
    </sheetView>
  </sheetViews>
  <sheetFormatPr defaultColWidth="9.140625" defaultRowHeight="15.75" x14ac:dyDescent="0.25"/>
  <cols>
    <col min="1" max="1" width="26.5703125" style="17" customWidth="1"/>
    <col min="2" max="2" width="15.140625" style="52" customWidth="1"/>
    <col min="3" max="3" width="16" style="17" customWidth="1"/>
    <col min="4" max="4" width="24.7109375" style="17" customWidth="1"/>
    <col min="5" max="5" width="25.7109375" style="17" customWidth="1"/>
    <col min="6" max="6" width="15.140625" style="51" customWidth="1"/>
    <col min="7" max="7" width="33.42578125" style="43" customWidth="1"/>
    <col min="8" max="8" width="19.140625" style="53" customWidth="1"/>
    <col min="9" max="9" width="32.85546875" style="17" customWidth="1"/>
    <col min="10" max="10" width="22.140625" style="43" customWidth="1"/>
    <col min="11" max="11" width="21.42578125" style="17" customWidth="1"/>
    <col min="12" max="12" width="23.5703125" style="17" customWidth="1"/>
    <col min="13" max="13" width="19.85546875" style="17" customWidth="1"/>
    <col min="14" max="14" width="16.28515625" style="53" customWidth="1"/>
    <col min="15" max="15" width="30.42578125" style="53" customWidth="1"/>
    <col min="16" max="16" width="19" style="43" customWidth="1"/>
    <col min="17" max="17" width="16.28515625" style="43" customWidth="1"/>
    <col min="18" max="18" width="11" style="17" customWidth="1"/>
    <col min="19" max="19" width="14.7109375" style="42" customWidth="1"/>
    <col min="20" max="20" width="12.5703125" style="17" customWidth="1"/>
    <col min="21" max="21" width="13.85546875" style="53" customWidth="1"/>
    <col min="22" max="22" width="15" style="17" customWidth="1"/>
    <col min="23" max="23" width="14.5703125" style="17" customWidth="1"/>
    <col min="24" max="24" width="20.140625" style="17" customWidth="1"/>
    <col min="25" max="25" width="17.5703125" style="54" customWidth="1"/>
    <col min="26" max="26" width="15.5703125" style="17" customWidth="1"/>
    <col min="27" max="27" width="15.5703125" style="53" customWidth="1"/>
    <col min="28" max="28" width="17.42578125" style="17" customWidth="1"/>
    <col min="29" max="31" width="17" style="17" customWidth="1"/>
    <col min="32" max="32" width="20.85546875" style="17" customWidth="1"/>
    <col min="33" max="33" width="16.42578125" style="17" customWidth="1"/>
    <col min="34" max="34" width="13.7109375" style="17" customWidth="1"/>
    <col min="35" max="35" width="14" style="17" customWidth="1"/>
    <col min="36" max="36" width="13.5703125" style="43" customWidth="1"/>
    <col min="37" max="37" width="14.85546875" style="43" customWidth="1"/>
    <col min="38" max="38" width="15.42578125" style="17" customWidth="1"/>
    <col min="39" max="39" width="14.85546875" style="54" customWidth="1"/>
    <col min="40" max="40" width="17.140625" style="17" customWidth="1"/>
    <col min="41" max="16384" width="9.140625" style="17"/>
  </cols>
  <sheetData>
    <row r="1" spans="1:40" ht="63.75" customHeight="1" x14ac:dyDescent="0.25">
      <c r="A1" s="1" t="s">
        <v>0</v>
      </c>
      <c r="B1" s="2" t="s">
        <v>1</v>
      </c>
      <c r="C1" s="5" t="s">
        <v>2</v>
      </c>
      <c r="D1" s="6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7" t="s">
        <v>8</v>
      </c>
      <c r="J1" s="8" t="s">
        <v>9</v>
      </c>
      <c r="K1" s="7" t="s">
        <v>10</v>
      </c>
      <c r="L1" s="8" t="s">
        <v>11</v>
      </c>
      <c r="M1" s="7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7" t="s">
        <v>17</v>
      </c>
      <c r="S1" s="7" t="s">
        <v>18</v>
      </c>
      <c r="T1" s="8" t="s">
        <v>19</v>
      </c>
      <c r="U1" s="10" t="s">
        <v>20</v>
      </c>
      <c r="V1" s="8" t="s">
        <v>21</v>
      </c>
      <c r="W1" s="2" t="s">
        <v>22</v>
      </c>
      <c r="X1" s="11" t="s">
        <v>23</v>
      </c>
      <c r="Y1" s="12"/>
      <c r="Z1" s="12"/>
      <c r="AA1" s="12"/>
      <c r="AB1" s="12"/>
      <c r="AC1" s="12"/>
      <c r="AD1" s="12"/>
      <c r="AE1" s="12"/>
      <c r="AF1" s="12"/>
      <c r="AG1" s="13"/>
      <c r="AH1" s="14" t="s">
        <v>24</v>
      </c>
      <c r="AI1" s="15"/>
      <c r="AJ1" s="16"/>
      <c r="AK1" s="14" t="s">
        <v>25</v>
      </c>
      <c r="AL1" s="15"/>
      <c r="AM1" s="16"/>
      <c r="AN1" s="9" t="s">
        <v>26</v>
      </c>
    </row>
    <row r="2" spans="1:40" ht="45" customHeight="1" x14ac:dyDescent="0.25">
      <c r="A2" s="18"/>
      <c r="B2" s="19"/>
      <c r="C2" s="22"/>
      <c r="D2" s="23"/>
      <c r="E2" s="21"/>
      <c r="F2" s="20"/>
      <c r="G2" s="21"/>
      <c r="H2" s="21"/>
      <c r="I2" s="24"/>
      <c r="J2" s="25"/>
      <c r="K2" s="24"/>
      <c r="L2" s="24"/>
      <c r="M2" s="24"/>
      <c r="N2" s="26"/>
      <c r="O2" s="26"/>
      <c r="P2" s="26"/>
      <c r="Q2" s="26"/>
      <c r="R2" s="24"/>
      <c r="S2" s="24"/>
      <c r="T2" s="25"/>
      <c r="U2" s="27"/>
      <c r="V2" s="25"/>
      <c r="W2" s="19"/>
      <c r="X2" s="28" t="s">
        <v>27</v>
      </c>
      <c r="Y2" s="28" t="s">
        <v>28</v>
      </c>
      <c r="Z2" s="28" t="s">
        <v>29</v>
      </c>
      <c r="AA2" s="28" t="s">
        <v>30</v>
      </c>
      <c r="AB2" s="28" t="s">
        <v>31</v>
      </c>
      <c r="AC2" s="28" t="s">
        <v>32</v>
      </c>
      <c r="AD2" s="28" t="s">
        <v>33</v>
      </c>
      <c r="AE2" s="28" t="s">
        <v>34</v>
      </c>
      <c r="AF2" s="28" t="s">
        <v>35</v>
      </c>
      <c r="AG2" s="28" t="s">
        <v>36</v>
      </c>
      <c r="AH2" s="29" t="s">
        <v>28</v>
      </c>
      <c r="AI2" s="29" t="s">
        <v>29</v>
      </c>
      <c r="AJ2" s="29" t="s">
        <v>30</v>
      </c>
      <c r="AK2" s="29" t="s">
        <v>28</v>
      </c>
      <c r="AL2" s="29" t="s">
        <v>29</v>
      </c>
      <c r="AM2" s="29" t="s">
        <v>30</v>
      </c>
      <c r="AN2" s="26"/>
    </row>
    <row r="3" spans="1:40" ht="53.25" customHeight="1" x14ac:dyDescent="0.25">
      <c r="A3" s="31" t="s">
        <v>288</v>
      </c>
      <c r="B3" s="40">
        <v>45167</v>
      </c>
      <c r="C3" s="35">
        <v>545</v>
      </c>
      <c r="D3" s="33" t="s">
        <v>289</v>
      </c>
      <c r="E3" s="34" t="s">
        <v>290</v>
      </c>
      <c r="F3" s="32">
        <v>45196</v>
      </c>
      <c r="G3" s="30" t="s">
        <v>291</v>
      </c>
      <c r="H3" s="35" t="s">
        <v>292</v>
      </c>
      <c r="I3" s="35" t="s">
        <v>293</v>
      </c>
      <c r="J3" s="45">
        <v>1214876062.4000001</v>
      </c>
      <c r="K3" s="36">
        <v>1214876062.4000001</v>
      </c>
      <c r="L3" s="28">
        <v>1573611177.5999999</v>
      </c>
      <c r="M3" s="28">
        <v>1573611177.5999999</v>
      </c>
      <c r="N3" s="35" t="s">
        <v>294</v>
      </c>
      <c r="O3" s="35" t="s">
        <v>295</v>
      </c>
      <c r="P3" s="35" t="s">
        <v>296</v>
      </c>
      <c r="Q3" s="35" t="s">
        <v>140</v>
      </c>
      <c r="R3" s="38">
        <v>0</v>
      </c>
      <c r="S3" s="30">
        <v>100</v>
      </c>
      <c r="T3" s="30" t="s">
        <v>297</v>
      </c>
      <c r="U3" s="39">
        <v>140</v>
      </c>
      <c r="V3" s="28">
        <v>10766.359999999999</v>
      </c>
      <c r="W3" s="36">
        <v>1507290.4</v>
      </c>
      <c r="X3" s="36">
        <v>146160</v>
      </c>
      <c r="Y3" s="36">
        <v>49980</v>
      </c>
      <c r="Z3" s="36">
        <v>96180</v>
      </c>
      <c r="AA3" s="36">
        <v>0</v>
      </c>
      <c r="AB3" s="36"/>
      <c r="AC3" s="36">
        <v>0</v>
      </c>
      <c r="AD3" s="36"/>
      <c r="AE3" s="36"/>
      <c r="AF3" s="36">
        <v>1044</v>
      </c>
      <c r="AG3" s="36">
        <v>1044</v>
      </c>
      <c r="AH3" s="32">
        <v>45300</v>
      </c>
      <c r="AI3" s="32">
        <v>45413</v>
      </c>
      <c r="AJ3" s="32"/>
      <c r="AK3" s="32">
        <v>45315</v>
      </c>
      <c r="AL3" s="32">
        <v>45444</v>
      </c>
      <c r="AM3" s="40"/>
      <c r="AN3" s="35" t="s">
        <v>49</v>
      </c>
    </row>
    <row r="4" spans="1:40" ht="53.25" customHeight="1" x14ac:dyDescent="0.25">
      <c r="A4" s="31" t="s">
        <v>298</v>
      </c>
      <c r="B4" s="40">
        <v>45160</v>
      </c>
      <c r="C4" s="35">
        <v>545</v>
      </c>
      <c r="D4" s="33" t="s">
        <v>299</v>
      </c>
      <c r="E4" s="34" t="s">
        <v>300</v>
      </c>
      <c r="F4" s="32">
        <v>45190</v>
      </c>
      <c r="G4" s="30" t="s">
        <v>301</v>
      </c>
      <c r="H4" s="35" t="s">
        <v>302</v>
      </c>
      <c r="I4" s="35" t="s">
        <v>303</v>
      </c>
      <c r="J4" s="45">
        <v>1916291597.4000001</v>
      </c>
      <c r="K4" s="36">
        <v>1916291597.4000001</v>
      </c>
      <c r="L4" s="28">
        <v>2392377874.3499999</v>
      </c>
      <c r="M4" s="28">
        <v>2392377874.3499999</v>
      </c>
      <c r="N4" s="35" t="s">
        <v>304</v>
      </c>
      <c r="O4" s="35" t="s">
        <v>305</v>
      </c>
      <c r="P4" s="35" t="s">
        <v>306</v>
      </c>
      <c r="Q4" s="35" t="s">
        <v>91</v>
      </c>
      <c r="R4" s="38">
        <v>0</v>
      </c>
      <c r="S4" s="30">
        <v>100</v>
      </c>
      <c r="T4" s="30" t="s">
        <v>81</v>
      </c>
      <c r="U4" s="39">
        <v>5</v>
      </c>
      <c r="V4" s="28">
        <v>18666.39</v>
      </c>
      <c r="W4" s="36">
        <v>93331.95</v>
      </c>
      <c r="X4" s="36">
        <v>128165</v>
      </c>
      <c r="Y4" s="36">
        <v>29000</v>
      </c>
      <c r="Z4" s="36">
        <v>48500</v>
      </c>
      <c r="AA4" s="36">
        <v>50665</v>
      </c>
      <c r="AB4" s="36"/>
      <c r="AC4" s="36">
        <v>0</v>
      </c>
      <c r="AD4" s="36"/>
      <c r="AE4" s="36"/>
      <c r="AF4" s="36">
        <v>25633</v>
      </c>
      <c r="AG4" s="36">
        <v>25633</v>
      </c>
      <c r="AH4" s="32">
        <v>45300</v>
      </c>
      <c r="AI4" s="32">
        <v>45382</v>
      </c>
      <c r="AJ4" s="32">
        <v>45535</v>
      </c>
      <c r="AK4" s="32">
        <v>45331</v>
      </c>
      <c r="AL4" s="32">
        <v>45413</v>
      </c>
      <c r="AM4" s="40">
        <v>45383</v>
      </c>
      <c r="AN4" s="35" t="s">
        <v>49</v>
      </c>
    </row>
    <row r="5" spans="1:40" ht="53.25" customHeight="1" x14ac:dyDescent="0.25">
      <c r="A5" s="31" t="s">
        <v>307</v>
      </c>
      <c r="B5" s="40">
        <v>45163</v>
      </c>
      <c r="C5" s="35">
        <v>545</v>
      </c>
      <c r="D5" s="33" t="s">
        <v>308</v>
      </c>
      <c r="E5" s="34" t="s">
        <v>309</v>
      </c>
      <c r="F5" s="32">
        <v>45191</v>
      </c>
      <c r="G5" s="30" t="s">
        <v>310</v>
      </c>
      <c r="H5" s="35" t="s">
        <v>302</v>
      </c>
      <c r="I5" s="35" t="s">
        <v>311</v>
      </c>
      <c r="J5" s="45">
        <v>4843869498</v>
      </c>
      <c r="K5" s="36">
        <v>4843869498</v>
      </c>
      <c r="L5" s="28">
        <v>6296643147.6000004</v>
      </c>
      <c r="M5" s="28">
        <v>6296643147.6000004</v>
      </c>
      <c r="N5" s="35" t="s">
        <v>312</v>
      </c>
      <c r="O5" s="35" t="s">
        <v>313</v>
      </c>
      <c r="P5" s="35" t="s">
        <v>314</v>
      </c>
      <c r="Q5" s="35" t="s">
        <v>315</v>
      </c>
      <c r="R5" s="38">
        <v>0</v>
      </c>
      <c r="S5" s="30">
        <v>100</v>
      </c>
      <c r="T5" s="30" t="s">
        <v>316</v>
      </c>
      <c r="U5" s="39">
        <v>30</v>
      </c>
      <c r="V5" s="28">
        <v>25813.320000000003</v>
      </c>
      <c r="W5" s="36">
        <v>774399.60000000009</v>
      </c>
      <c r="X5" s="36">
        <v>243930</v>
      </c>
      <c r="Y5" s="36">
        <v>45000</v>
      </c>
      <c r="Z5" s="36">
        <v>198930</v>
      </c>
      <c r="AA5" s="36">
        <v>0</v>
      </c>
      <c r="AB5" s="36"/>
      <c r="AC5" s="36">
        <v>0</v>
      </c>
      <c r="AD5" s="36"/>
      <c r="AE5" s="36"/>
      <c r="AF5" s="36">
        <v>8131</v>
      </c>
      <c r="AG5" s="36">
        <v>8131</v>
      </c>
      <c r="AH5" s="32">
        <v>45300</v>
      </c>
      <c r="AI5" s="32">
        <v>45337</v>
      </c>
      <c r="AJ5" s="32"/>
      <c r="AK5" s="32">
        <v>45323</v>
      </c>
      <c r="AL5" s="32">
        <v>45366</v>
      </c>
      <c r="AM5" s="40"/>
      <c r="AN5" s="35" t="s">
        <v>49</v>
      </c>
    </row>
    <row r="6" spans="1:40" ht="53.25" customHeight="1" x14ac:dyDescent="0.25">
      <c r="A6" s="31" t="s">
        <v>317</v>
      </c>
      <c r="B6" s="40">
        <v>45163</v>
      </c>
      <c r="C6" s="35">
        <v>545</v>
      </c>
      <c r="D6" s="33" t="s">
        <v>318</v>
      </c>
      <c r="E6" s="34" t="s">
        <v>319</v>
      </c>
      <c r="F6" s="32">
        <v>45191</v>
      </c>
      <c r="G6" s="30" t="s">
        <v>320</v>
      </c>
      <c r="H6" s="35" t="s">
        <v>135</v>
      </c>
      <c r="I6" s="35" t="s">
        <v>321</v>
      </c>
      <c r="J6" s="45">
        <v>5912667070.5</v>
      </c>
      <c r="K6" s="36">
        <v>5912667070.5</v>
      </c>
      <c r="L6" s="28">
        <v>7232381306.5</v>
      </c>
      <c r="M6" s="28">
        <v>7232381306.5</v>
      </c>
      <c r="N6" s="35" t="s">
        <v>322</v>
      </c>
      <c r="O6" s="35" t="s">
        <v>323</v>
      </c>
      <c r="P6" s="35" t="s">
        <v>324</v>
      </c>
      <c r="Q6" s="35" t="s">
        <v>140</v>
      </c>
      <c r="R6" s="38">
        <v>0</v>
      </c>
      <c r="S6" s="30">
        <v>100</v>
      </c>
      <c r="T6" s="30" t="s">
        <v>81</v>
      </c>
      <c r="U6" s="39">
        <v>5</v>
      </c>
      <c r="V6" s="28">
        <v>868233.05</v>
      </c>
      <c r="W6" s="36">
        <v>4341165.25</v>
      </c>
      <c r="X6" s="36">
        <v>8330</v>
      </c>
      <c r="Y6" s="36">
        <v>8330</v>
      </c>
      <c r="Z6" s="36">
        <v>0</v>
      </c>
      <c r="AA6" s="36">
        <v>0</v>
      </c>
      <c r="AB6" s="36"/>
      <c r="AC6" s="36">
        <v>0</v>
      </c>
      <c r="AD6" s="36"/>
      <c r="AE6" s="36"/>
      <c r="AF6" s="36">
        <v>1666</v>
      </c>
      <c r="AG6" s="36">
        <v>1666</v>
      </c>
      <c r="AH6" s="32">
        <v>45300</v>
      </c>
      <c r="AI6" s="32"/>
      <c r="AJ6" s="32"/>
      <c r="AK6" s="32">
        <v>45331</v>
      </c>
      <c r="AL6" s="32"/>
      <c r="AM6" s="40"/>
      <c r="AN6" s="35" t="s">
        <v>49</v>
      </c>
    </row>
    <row r="7" spans="1:40" ht="53.25" customHeight="1" x14ac:dyDescent="0.25">
      <c r="A7" s="31" t="s">
        <v>325</v>
      </c>
      <c r="B7" s="40">
        <v>45163</v>
      </c>
      <c r="C7" s="35">
        <v>545</v>
      </c>
      <c r="D7" s="33" t="s">
        <v>326</v>
      </c>
      <c r="E7" s="34" t="s">
        <v>327</v>
      </c>
      <c r="F7" s="32">
        <v>45191</v>
      </c>
      <c r="G7" s="30" t="s">
        <v>328</v>
      </c>
      <c r="H7" s="35" t="s">
        <v>329</v>
      </c>
      <c r="I7" s="35" t="s">
        <v>330</v>
      </c>
      <c r="J7" s="45">
        <v>6140047413.5</v>
      </c>
      <c r="K7" s="36">
        <v>6140047413.5</v>
      </c>
      <c r="L7" s="28">
        <v>7692213028.5</v>
      </c>
      <c r="M7" s="28">
        <v>7692213028.5</v>
      </c>
      <c r="N7" s="35" t="s">
        <v>331</v>
      </c>
      <c r="O7" s="35" t="s">
        <v>332</v>
      </c>
      <c r="P7" s="35" t="s">
        <v>333</v>
      </c>
      <c r="Q7" s="35" t="s">
        <v>268</v>
      </c>
      <c r="R7" s="38">
        <v>0</v>
      </c>
      <c r="S7" s="30">
        <v>100</v>
      </c>
      <c r="T7" s="30" t="s">
        <v>316</v>
      </c>
      <c r="U7" s="39">
        <v>2</v>
      </c>
      <c r="V7" s="28">
        <v>333082.75</v>
      </c>
      <c r="W7" s="36">
        <v>666165.5</v>
      </c>
      <c r="X7" s="36">
        <v>23094</v>
      </c>
      <c r="Y7" s="36">
        <v>23094</v>
      </c>
      <c r="Z7" s="36">
        <v>0</v>
      </c>
      <c r="AA7" s="36">
        <v>0</v>
      </c>
      <c r="AB7" s="36"/>
      <c r="AC7" s="36">
        <v>0</v>
      </c>
      <c r="AD7" s="36"/>
      <c r="AE7" s="36"/>
      <c r="AF7" s="36">
        <v>11547</v>
      </c>
      <c r="AG7" s="36">
        <v>11547</v>
      </c>
      <c r="AH7" s="32">
        <v>45306</v>
      </c>
      <c r="AI7" s="32"/>
      <c r="AJ7" s="32"/>
      <c r="AK7" s="32">
        <v>45337</v>
      </c>
      <c r="AL7" s="32"/>
      <c r="AM7" s="40"/>
      <c r="AN7" s="35" t="s">
        <v>49</v>
      </c>
    </row>
    <row r="8" spans="1:40" ht="53.25" customHeight="1" x14ac:dyDescent="0.25">
      <c r="A8" s="31" t="s">
        <v>334</v>
      </c>
      <c r="B8" s="40">
        <v>45163</v>
      </c>
      <c r="C8" s="35">
        <v>545</v>
      </c>
      <c r="D8" s="33" t="s">
        <v>335</v>
      </c>
      <c r="E8" s="34" t="s">
        <v>336</v>
      </c>
      <c r="F8" s="32">
        <v>45191</v>
      </c>
      <c r="G8" s="30" t="s">
        <v>337</v>
      </c>
      <c r="H8" s="35" t="s">
        <v>302</v>
      </c>
      <c r="I8" s="35" t="s">
        <v>338</v>
      </c>
      <c r="J8" s="45">
        <v>931850515.20000005</v>
      </c>
      <c r="K8" s="36">
        <v>931850515.20000005</v>
      </c>
      <c r="L8" s="28">
        <v>1193006073.5999999</v>
      </c>
      <c r="M8" s="28">
        <v>1193006073.5999999</v>
      </c>
      <c r="N8" s="35" t="s">
        <v>339</v>
      </c>
      <c r="O8" s="35" t="s">
        <v>340</v>
      </c>
      <c r="P8" s="35" t="s">
        <v>341</v>
      </c>
      <c r="Q8" s="35" t="s">
        <v>59</v>
      </c>
      <c r="R8" s="38">
        <v>0</v>
      </c>
      <c r="S8" s="30">
        <v>100</v>
      </c>
      <c r="T8" s="30" t="s">
        <v>81</v>
      </c>
      <c r="U8" s="46">
        <v>9.6</v>
      </c>
      <c r="V8" s="28">
        <v>618266</v>
      </c>
      <c r="W8" s="36">
        <v>5935353.5999999996</v>
      </c>
      <c r="X8" s="36">
        <v>1929.6</v>
      </c>
      <c r="Y8" s="36">
        <v>1929.6</v>
      </c>
      <c r="Z8" s="36">
        <v>0</v>
      </c>
      <c r="AA8" s="36">
        <v>0</v>
      </c>
      <c r="AB8" s="36"/>
      <c r="AC8" s="36">
        <v>0</v>
      </c>
      <c r="AD8" s="36"/>
      <c r="AE8" s="36"/>
      <c r="AF8" s="36">
        <v>201</v>
      </c>
      <c r="AG8" s="36">
        <v>201</v>
      </c>
      <c r="AH8" s="32">
        <v>45322</v>
      </c>
      <c r="AI8" s="32"/>
      <c r="AJ8" s="32"/>
      <c r="AK8" s="32">
        <v>45352</v>
      </c>
      <c r="AL8" s="32"/>
      <c r="AM8" s="40"/>
      <c r="AN8" s="35" t="s">
        <v>49</v>
      </c>
    </row>
    <row r="9" spans="1:40" ht="53.25" customHeight="1" x14ac:dyDescent="0.25">
      <c r="A9" s="31" t="s">
        <v>342</v>
      </c>
      <c r="B9" s="40">
        <v>45167</v>
      </c>
      <c r="C9" s="35">
        <v>545</v>
      </c>
      <c r="D9" s="33" t="s">
        <v>343</v>
      </c>
      <c r="E9" s="34" t="s">
        <v>344</v>
      </c>
      <c r="F9" s="32">
        <v>45198</v>
      </c>
      <c r="G9" s="30" t="s">
        <v>345</v>
      </c>
      <c r="H9" s="35" t="s">
        <v>86</v>
      </c>
      <c r="I9" s="35" t="s">
        <v>346</v>
      </c>
      <c r="J9" s="45">
        <v>332379801.60000002</v>
      </c>
      <c r="K9" s="36">
        <v>332379801.60000002</v>
      </c>
      <c r="L9" s="28">
        <v>430313136</v>
      </c>
      <c r="M9" s="28">
        <v>430313136</v>
      </c>
      <c r="N9" s="35" t="s">
        <v>347</v>
      </c>
      <c r="O9" s="35" t="s">
        <v>348</v>
      </c>
      <c r="P9" s="35" t="s">
        <v>349</v>
      </c>
      <c r="Q9" s="35" t="s">
        <v>59</v>
      </c>
      <c r="R9" s="38">
        <v>0</v>
      </c>
      <c r="S9" s="30">
        <v>100</v>
      </c>
      <c r="T9" s="30" t="s">
        <v>81</v>
      </c>
      <c r="U9" s="39">
        <v>12</v>
      </c>
      <c r="V9" s="28">
        <v>247306.4</v>
      </c>
      <c r="W9" s="36">
        <v>2967676.8</v>
      </c>
      <c r="X9" s="36">
        <v>1740</v>
      </c>
      <c r="Y9" s="36">
        <v>468</v>
      </c>
      <c r="Z9" s="36">
        <v>1272</v>
      </c>
      <c r="AA9" s="36">
        <v>0</v>
      </c>
      <c r="AB9" s="36"/>
      <c r="AC9" s="36">
        <v>0</v>
      </c>
      <c r="AD9" s="36"/>
      <c r="AE9" s="36"/>
      <c r="AF9" s="36">
        <v>145</v>
      </c>
      <c r="AG9" s="36">
        <v>145</v>
      </c>
      <c r="AH9" s="32">
        <v>45300</v>
      </c>
      <c r="AI9" s="32">
        <v>45322</v>
      </c>
      <c r="AJ9" s="32"/>
      <c r="AK9" s="32">
        <v>45331</v>
      </c>
      <c r="AL9" s="32">
        <v>45352</v>
      </c>
      <c r="AM9" s="40"/>
      <c r="AN9" s="35" t="s">
        <v>49</v>
      </c>
    </row>
    <row r="10" spans="1:40" ht="53.25" customHeight="1" x14ac:dyDescent="0.25">
      <c r="A10" s="31" t="s">
        <v>350</v>
      </c>
      <c r="B10" s="40">
        <v>45166</v>
      </c>
      <c r="C10" s="35">
        <v>545</v>
      </c>
      <c r="D10" s="33" t="s">
        <v>351</v>
      </c>
      <c r="E10" s="34" t="s">
        <v>352</v>
      </c>
      <c r="F10" s="32">
        <v>45201</v>
      </c>
      <c r="G10" s="30" t="s">
        <v>353</v>
      </c>
      <c r="H10" s="35" t="s">
        <v>86</v>
      </c>
      <c r="I10" s="35" t="s">
        <v>354</v>
      </c>
      <c r="J10" s="45">
        <v>689040000</v>
      </c>
      <c r="K10" s="36">
        <v>689040000</v>
      </c>
      <c r="L10" s="28">
        <v>895752000</v>
      </c>
      <c r="M10" s="28">
        <v>895752000</v>
      </c>
      <c r="N10" s="35" t="s">
        <v>355</v>
      </c>
      <c r="O10" s="35" t="s">
        <v>356</v>
      </c>
      <c r="P10" s="35" t="s">
        <v>357</v>
      </c>
      <c r="Q10" s="35" t="s">
        <v>358</v>
      </c>
      <c r="R10" s="38">
        <v>0</v>
      </c>
      <c r="S10" s="30">
        <v>100</v>
      </c>
      <c r="T10" s="30" t="s">
        <v>359</v>
      </c>
      <c r="U10" s="39">
        <v>60</v>
      </c>
      <c r="V10" s="28">
        <v>15950</v>
      </c>
      <c r="W10" s="36">
        <v>957000</v>
      </c>
      <c r="X10" s="36">
        <v>56160</v>
      </c>
      <c r="Y10" s="36">
        <v>56160</v>
      </c>
      <c r="Z10" s="36">
        <v>0</v>
      </c>
      <c r="AA10" s="36">
        <v>0</v>
      </c>
      <c r="AB10" s="36"/>
      <c r="AC10" s="36">
        <v>0</v>
      </c>
      <c r="AD10" s="36"/>
      <c r="AE10" s="36"/>
      <c r="AF10" s="36">
        <v>936</v>
      </c>
      <c r="AG10" s="36">
        <v>936</v>
      </c>
      <c r="AH10" s="32">
        <v>45322</v>
      </c>
      <c r="AI10" s="32"/>
      <c r="AJ10" s="32"/>
      <c r="AK10" s="32">
        <v>45352</v>
      </c>
      <c r="AL10" s="32"/>
      <c r="AM10" s="40"/>
      <c r="AN10" s="35" t="s">
        <v>49</v>
      </c>
    </row>
    <row r="11" spans="1:40" ht="43.5" customHeight="1" x14ac:dyDescent="0.25">
      <c r="A11" s="31" t="s">
        <v>360</v>
      </c>
      <c r="B11" s="40">
        <v>45167</v>
      </c>
      <c r="C11" s="35">
        <v>545</v>
      </c>
      <c r="D11" s="33" t="s">
        <v>361</v>
      </c>
      <c r="E11" s="34" t="s">
        <v>362</v>
      </c>
      <c r="F11" s="32">
        <v>45198</v>
      </c>
      <c r="G11" s="30" t="s">
        <v>363</v>
      </c>
      <c r="H11" s="35" t="s">
        <v>86</v>
      </c>
      <c r="I11" s="35" t="s">
        <v>364</v>
      </c>
      <c r="J11" s="45">
        <v>323280775.83999997</v>
      </c>
      <c r="K11" s="36">
        <v>323280775.83999997</v>
      </c>
      <c r="L11" s="28">
        <v>419765947.36000001</v>
      </c>
      <c r="M11" s="28">
        <v>419765947.36000001</v>
      </c>
      <c r="N11" s="35" t="s">
        <v>265</v>
      </c>
      <c r="O11" s="35" t="s">
        <v>365</v>
      </c>
      <c r="P11" s="35" t="s">
        <v>267</v>
      </c>
      <c r="Q11" s="35" t="s">
        <v>268</v>
      </c>
      <c r="R11" s="38">
        <v>0</v>
      </c>
      <c r="S11" s="30">
        <v>100</v>
      </c>
      <c r="T11" s="30" t="s">
        <v>81</v>
      </c>
      <c r="U11" s="39">
        <v>1</v>
      </c>
      <c r="V11" s="28">
        <v>554512.48</v>
      </c>
      <c r="W11" s="36">
        <v>554512.48</v>
      </c>
      <c r="X11" s="36">
        <v>757</v>
      </c>
      <c r="Y11" s="36">
        <v>757</v>
      </c>
      <c r="Z11" s="36">
        <v>0</v>
      </c>
      <c r="AA11" s="36">
        <v>0</v>
      </c>
      <c r="AB11" s="36"/>
      <c r="AC11" s="36">
        <v>0</v>
      </c>
      <c r="AD11" s="36"/>
      <c r="AE11" s="36"/>
      <c r="AF11" s="36">
        <v>757</v>
      </c>
      <c r="AG11" s="36">
        <v>757</v>
      </c>
      <c r="AH11" s="32">
        <v>45300</v>
      </c>
      <c r="AI11" s="32"/>
      <c r="AJ11" s="32"/>
      <c r="AK11" s="32">
        <v>45331</v>
      </c>
      <c r="AL11" s="32"/>
      <c r="AM11" s="40"/>
      <c r="AN11" s="35" t="s">
        <v>366</v>
      </c>
    </row>
    <row r="12" spans="1:40" ht="43.5" customHeight="1" x14ac:dyDescent="0.25">
      <c r="A12" s="31" t="s">
        <v>367</v>
      </c>
      <c r="B12" s="40">
        <v>45167</v>
      </c>
      <c r="C12" s="35">
        <v>545</v>
      </c>
      <c r="D12" s="33" t="s">
        <v>368</v>
      </c>
      <c r="E12" s="34" t="s">
        <v>369</v>
      </c>
      <c r="F12" s="32">
        <v>45198</v>
      </c>
      <c r="G12" s="30" t="s">
        <v>370</v>
      </c>
      <c r="H12" s="35" t="s">
        <v>86</v>
      </c>
      <c r="I12" s="35" t="s">
        <v>371</v>
      </c>
      <c r="J12" s="45">
        <v>1035540624</v>
      </c>
      <c r="K12" s="36">
        <v>1035540624</v>
      </c>
      <c r="L12" s="28">
        <v>1231300358.4000001</v>
      </c>
      <c r="M12" s="28">
        <v>1231300358.4000001</v>
      </c>
      <c r="N12" s="35" t="s">
        <v>372</v>
      </c>
      <c r="O12" s="35" t="s">
        <v>373</v>
      </c>
      <c r="P12" s="35" t="s">
        <v>374</v>
      </c>
      <c r="Q12" s="35" t="s">
        <v>375</v>
      </c>
      <c r="R12" s="38">
        <v>0</v>
      </c>
      <c r="S12" s="30">
        <v>100</v>
      </c>
      <c r="T12" s="30" t="s">
        <v>81</v>
      </c>
      <c r="U12" s="39">
        <v>10</v>
      </c>
      <c r="V12" s="28">
        <v>47284.960000000006</v>
      </c>
      <c r="W12" s="36">
        <v>472849.60000000009</v>
      </c>
      <c r="X12" s="36">
        <v>26040</v>
      </c>
      <c r="Y12" s="36">
        <v>26040</v>
      </c>
      <c r="Z12" s="36">
        <v>0</v>
      </c>
      <c r="AA12" s="36">
        <v>0</v>
      </c>
      <c r="AB12" s="36"/>
      <c r="AC12" s="36">
        <v>0</v>
      </c>
      <c r="AD12" s="36"/>
      <c r="AE12" s="36"/>
      <c r="AF12" s="36">
        <v>2604</v>
      </c>
      <c r="AG12" s="36">
        <v>2604</v>
      </c>
      <c r="AH12" s="32">
        <v>45322</v>
      </c>
      <c r="AI12" s="32"/>
      <c r="AJ12" s="32"/>
      <c r="AK12" s="32">
        <v>45352</v>
      </c>
      <c r="AL12" s="32"/>
      <c r="AM12" s="40"/>
      <c r="AN12" s="35" t="s">
        <v>49</v>
      </c>
    </row>
    <row r="13" spans="1:40" ht="50.25" customHeight="1" x14ac:dyDescent="0.25">
      <c r="A13" s="31" t="s">
        <v>376</v>
      </c>
      <c r="B13" s="32">
        <v>45170</v>
      </c>
      <c r="C13" s="35">
        <v>545</v>
      </c>
      <c r="D13" s="33" t="s">
        <v>377</v>
      </c>
      <c r="E13" s="34" t="s">
        <v>378</v>
      </c>
      <c r="F13" s="32">
        <v>45203</v>
      </c>
      <c r="G13" s="30" t="s">
        <v>379</v>
      </c>
      <c r="H13" s="35" t="s">
        <v>86</v>
      </c>
      <c r="I13" s="35" t="s">
        <v>380</v>
      </c>
      <c r="J13" s="36">
        <v>1882610400</v>
      </c>
      <c r="K13" s="36">
        <v>1882610400</v>
      </c>
      <c r="L13" s="28">
        <v>2447240400</v>
      </c>
      <c r="M13" s="28">
        <v>2447240400</v>
      </c>
      <c r="N13" s="35" t="s">
        <v>355</v>
      </c>
      <c r="O13" s="35" t="s">
        <v>381</v>
      </c>
      <c r="P13" s="35" t="s">
        <v>357</v>
      </c>
      <c r="Q13" s="35" t="s">
        <v>358</v>
      </c>
      <c r="R13" s="38">
        <v>0</v>
      </c>
      <c r="S13" s="30">
        <v>100</v>
      </c>
      <c r="T13" s="30" t="s">
        <v>359</v>
      </c>
      <c r="U13" s="39">
        <v>60</v>
      </c>
      <c r="V13" s="28">
        <v>6380</v>
      </c>
      <c r="W13" s="36">
        <v>382800</v>
      </c>
      <c r="X13" s="36">
        <v>383580</v>
      </c>
      <c r="Y13" s="36">
        <v>383580</v>
      </c>
      <c r="Z13" s="36">
        <v>0</v>
      </c>
      <c r="AA13" s="36">
        <v>0</v>
      </c>
      <c r="AB13" s="36"/>
      <c r="AC13" s="36">
        <v>0</v>
      </c>
      <c r="AD13" s="36"/>
      <c r="AE13" s="36"/>
      <c r="AF13" s="36">
        <v>6393</v>
      </c>
      <c r="AG13" s="36">
        <v>6393</v>
      </c>
      <c r="AH13" s="32">
        <v>45322</v>
      </c>
      <c r="AI13" s="32"/>
      <c r="AJ13" s="32"/>
      <c r="AK13" s="32">
        <v>45352</v>
      </c>
      <c r="AL13" s="32"/>
      <c r="AM13" s="40"/>
      <c r="AN13" s="35" t="s">
        <v>49</v>
      </c>
    </row>
    <row r="14" spans="1:40" ht="50.25" customHeight="1" x14ac:dyDescent="0.25">
      <c r="A14" s="31" t="s">
        <v>382</v>
      </c>
      <c r="B14" s="32">
        <v>45170</v>
      </c>
      <c r="C14" s="35">
        <v>545</v>
      </c>
      <c r="D14" s="33" t="s">
        <v>383</v>
      </c>
      <c r="E14" s="34" t="s">
        <v>384</v>
      </c>
      <c r="F14" s="32">
        <v>45202</v>
      </c>
      <c r="G14" s="30" t="s">
        <v>385</v>
      </c>
      <c r="H14" s="35" t="s">
        <v>86</v>
      </c>
      <c r="I14" s="35" t="s">
        <v>386</v>
      </c>
      <c r="J14" s="36">
        <v>789501921.45000005</v>
      </c>
      <c r="K14" s="36">
        <v>789501921.45000005</v>
      </c>
      <c r="L14" s="28">
        <v>1023758254.2</v>
      </c>
      <c r="M14" s="28">
        <v>1023758254.2</v>
      </c>
      <c r="N14" s="35" t="s">
        <v>312</v>
      </c>
      <c r="O14" s="35" t="s">
        <v>387</v>
      </c>
      <c r="P14" s="35" t="s">
        <v>388</v>
      </c>
      <c r="Q14" s="35" t="s">
        <v>315</v>
      </c>
      <c r="R14" s="38">
        <v>0</v>
      </c>
      <c r="S14" s="30">
        <v>100</v>
      </c>
      <c r="T14" s="30" t="s">
        <v>316</v>
      </c>
      <c r="U14" s="39">
        <v>15</v>
      </c>
      <c r="V14" s="28">
        <v>25813.370000000003</v>
      </c>
      <c r="W14" s="36">
        <v>387200.55000000005</v>
      </c>
      <c r="X14" s="36">
        <v>39660</v>
      </c>
      <c r="Y14" s="36">
        <v>25005</v>
      </c>
      <c r="Z14" s="36">
        <v>14655</v>
      </c>
      <c r="AA14" s="36">
        <v>0</v>
      </c>
      <c r="AB14" s="36"/>
      <c r="AC14" s="36">
        <v>0</v>
      </c>
      <c r="AD14" s="36"/>
      <c r="AE14" s="36"/>
      <c r="AF14" s="36">
        <v>2644</v>
      </c>
      <c r="AG14" s="36">
        <v>2644</v>
      </c>
      <c r="AH14" s="32">
        <v>45300</v>
      </c>
      <c r="AI14" s="32">
        <v>45337</v>
      </c>
      <c r="AJ14" s="32"/>
      <c r="AK14" s="32">
        <v>45331</v>
      </c>
      <c r="AL14" s="32">
        <v>45366</v>
      </c>
      <c r="AM14" s="40"/>
      <c r="AN14" s="35" t="s">
        <v>49</v>
      </c>
    </row>
    <row r="15" spans="1:40" ht="50.25" customHeight="1" x14ac:dyDescent="0.25">
      <c r="A15" s="31" t="s">
        <v>389</v>
      </c>
      <c r="B15" s="32">
        <v>45170</v>
      </c>
      <c r="C15" s="35">
        <v>545</v>
      </c>
      <c r="D15" s="33" t="s">
        <v>390</v>
      </c>
      <c r="E15" s="34" t="s">
        <v>391</v>
      </c>
      <c r="F15" s="32">
        <v>45201</v>
      </c>
      <c r="G15" s="30" t="s">
        <v>392</v>
      </c>
      <c r="H15" s="35" t="s">
        <v>86</v>
      </c>
      <c r="I15" s="35" t="s">
        <v>393</v>
      </c>
      <c r="J15" s="36">
        <v>653594528.39999998</v>
      </c>
      <c r="K15" s="36">
        <v>653594528.39999998</v>
      </c>
      <c r="L15" s="28">
        <v>848743605.60000002</v>
      </c>
      <c r="M15" s="28">
        <v>848743605.60000002</v>
      </c>
      <c r="N15" s="35" t="s">
        <v>312</v>
      </c>
      <c r="O15" s="35" t="s">
        <v>394</v>
      </c>
      <c r="P15" s="35" t="s">
        <v>314</v>
      </c>
      <c r="Q15" s="35" t="s">
        <v>315</v>
      </c>
      <c r="R15" s="38">
        <v>0</v>
      </c>
      <c r="S15" s="30">
        <v>100</v>
      </c>
      <c r="T15" s="30" t="s">
        <v>316</v>
      </c>
      <c r="U15" s="39">
        <v>120</v>
      </c>
      <c r="V15" s="28">
        <v>25813.37</v>
      </c>
      <c r="W15" s="36">
        <v>3097604.4</v>
      </c>
      <c r="X15" s="36">
        <v>32880</v>
      </c>
      <c r="Y15" s="36">
        <v>12960</v>
      </c>
      <c r="Z15" s="36">
        <v>19920</v>
      </c>
      <c r="AA15" s="36">
        <v>0</v>
      </c>
      <c r="AB15" s="36"/>
      <c r="AC15" s="36">
        <v>0</v>
      </c>
      <c r="AD15" s="36"/>
      <c r="AE15" s="36"/>
      <c r="AF15" s="36">
        <v>274</v>
      </c>
      <c r="AG15" s="36">
        <v>274</v>
      </c>
      <c r="AH15" s="32">
        <v>45300</v>
      </c>
      <c r="AI15" s="32">
        <v>45382</v>
      </c>
      <c r="AJ15" s="32"/>
      <c r="AK15" s="32">
        <v>45331</v>
      </c>
      <c r="AL15" s="32">
        <v>45413</v>
      </c>
      <c r="AM15" s="40"/>
      <c r="AN15" s="35" t="s">
        <v>287</v>
      </c>
    </row>
    <row r="16" spans="1:40" ht="50.25" customHeight="1" x14ac:dyDescent="0.25">
      <c r="A16" s="31" t="s">
        <v>395</v>
      </c>
      <c r="B16" s="32">
        <v>45173</v>
      </c>
      <c r="C16" s="35">
        <v>545</v>
      </c>
      <c r="D16" s="33" t="s">
        <v>396</v>
      </c>
      <c r="E16" s="34" t="s">
        <v>397</v>
      </c>
      <c r="F16" s="32">
        <v>45194</v>
      </c>
      <c r="G16" s="30" t="s">
        <v>398</v>
      </c>
      <c r="H16" s="35" t="s">
        <v>247</v>
      </c>
      <c r="I16" s="35" t="s">
        <v>399</v>
      </c>
      <c r="J16" s="36">
        <v>21558787.800000001</v>
      </c>
      <c r="K16" s="36">
        <v>21558787.800000001</v>
      </c>
      <c r="L16" s="28">
        <v>27616629</v>
      </c>
      <c r="M16" s="28">
        <v>27616629</v>
      </c>
      <c r="N16" s="35" t="s">
        <v>400</v>
      </c>
      <c r="O16" s="35" t="s">
        <v>401</v>
      </c>
      <c r="P16" s="35" t="s">
        <v>402</v>
      </c>
      <c r="Q16" s="35" t="s">
        <v>91</v>
      </c>
      <c r="R16" s="38">
        <v>0</v>
      </c>
      <c r="S16" s="30">
        <v>100</v>
      </c>
      <c r="T16" s="30" t="s">
        <v>359</v>
      </c>
      <c r="U16" s="39">
        <v>60</v>
      </c>
      <c r="V16" s="28">
        <v>2969.53</v>
      </c>
      <c r="W16" s="36">
        <v>178171.80000000002</v>
      </c>
      <c r="X16" s="36">
        <v>9300</v>
      </c>
      <c r="Y16" s="36">
        <v>9300</v>
      </c>
      <c r="Z16" s="36">
        <v>0</v>
      </c>
      <c r="AA16" s="36">
        <v>0</v>
      </c>
      <c r="AB16" s="36"/>
      <c r="AC16" s="36">
        <v>0</v>
      </c>
      <c r="AD16" s="36"/>
      <c r="AE16" s="36"/>
      <c r="AF16" s="36">
        <v>155</v>
      </c>
      <c r="AG16" s="36">
        <v>155</v>
      </c>
      <c r="AH16" s="32">
        <v>45300</v>
      </c>
      <c r="AI16" s="32"/>
      <c r="AJ16" s="32"/>
      <c r="AK16" s="32">
        <v>45331</v>
      </c>
      <c r="AL16" s="32"/>
      <c r="AM16" s="40"/>
      <c r="AN16" s="35" t="s">
        <v>49</v>
      </c>
    </row>
    <row r="17" spans="1:40" ht="50.25" customHeight="1" x14ac:dyDescent="0.25">
      <c r="A17" s="31" t="s">
        <v>408</v>
      </c>
      <c r="B17" s="32">
        <v>45175</v>
      </c>
      <c r="C17" s="35">
        <v>545</v>
      </c>
      <c r="D17" s="33" t="s">
        <v>409</v>
      </c>
      <c r="E17" s="34" t="s">
        <v>410</v>
      </c>
      <c r="F17" s="32">
        <v>45198</v>
      </c>
      <c r="G17" s="30" t="s">
        <v>411</v>
      </c>
      <c r="H17" s="35" t="s">
        <v>247</v>
      </c>
      <c r="I17" s="35" t="s">
        <v>412</v>
      </c>
      <c r="J17" s="36">
        <v>42364594.799999997</v>
      </c>
      <c r="K17" s="36">
        <v>42364594.799999997</v>
      </c>
      <c r="L17" s="28">
        <v>46004164.799999997</v>
      </c>
      <c r="M17" s="28">
        <v>46004164.799999997</v>
      </c>
      <c r="N17" s="35" t="s">
        <v>413</v>
      </c>
      <c r="O17" s="35" t="s">
        <v>414</v>
      </c>
      <c r="P17" s="35" t="s">
        <v>415</v>
      </c>
      <c r="Q17" s="35" t="s">
        <v>268</v>
      </c>
      <c r="R17" s="38">
        <v>0</v>
      </c>
      <c r="S17" s="30">
        <v>100</v>
      </c>
      <c r="T17" s="30" t="s">
        <v>359</v>
      </c>
      <c r="U17" s="39">
        <v>30</v>
      </c>
      <c r="V17" s="28">
        <v>2426.3799999999997</v>
      </c>
      <c r="W17" s="36">
        <v>72791.399999999994</v>
      </c>
      <c r="X17" s="36">
        <v>18960</v>
      </c>
      <c r="Y17" s="36">
        <v>18960</v>
      </c>
      <c r="Z17" s="36">
        <v>0</v>
      </c>
      <c r="AA17" s="36">
        <v>0</v>
      </c>
      <c r="AB17" s="36"/>
      <c r="AC17" s="36">
        <v>0</v>
      </c>
      <c r="AD17" s="36"/>
      <c r="AE17" s="36"/>
      <c r="AF17" s="36">
        <v>632</v>
      </c>
      <c r="AG17" s="36">
        <v>632</v>
      </c>
      <c r="AH17" s="32">
        <v>45300</v>
      </c>
      <c r="AI17" s="32"/>
      <c r="AJ17" s="32"/>
      <c r="AK17" s="32">
        <v>45331</v>
      </c>
      <c r="AL17" s="32"/>
      <c r="AM17" s="40"/>
      <c r="AN17" s="35" t="s">
        <v>49</v>
      </c>
    </row>
    <row r="18" spans="1:40" ht="57" customHeight="1" x14ac:dyDescent="0.25">
      <c r="A18" s="31" t="s">
        <v>416</v>
      </c>
      <c r="B18" s="32">
        <v>45175</v>
      </c>
      <c r="C18" s="35">
        <v>545</v>
      </c>
      <c r="D18" s="33" t="s">
        <v>417</v>
      </c>
      <c r="E18" s="34" t="s">
        <v>418</v>
      </c>
      <c r="F18" s="32">
        <v>45198</v>
      </c>
      <c r="G18" s="30" t="s">
        <v>419</v>
      </c>
      <c r="H18" s="35" t="s">
        <v>247</v>
      </c>
      <c r="I18" s="35" t="s">
        <v>420</v>
      </c>
      <c r="J18" s="36">
        <v>11592979.199999999</v>
      </c>
      <c r="K18" s="36">
        <v>11592979.199999999</v>
      </c>
      <c r="L18" s="28">
        <v>14491224</v>
      </c>
      <c r="M18" s="28">
        <v>14491224</v>
      </c>
      <c r="N18" s="35" t="s">
        <v>400</v>
      </c>
      <c r="O18" s="35" t="s">
        <v>421</v>
      </c>
      <c r="P18" s="35" t="s">
        <v>402</v>
      </c>
      <c r="Q18" s="35" t="s">
        <v>91</v>
      </c>
      <c r="R18" s="38">
        <v>0</v>
      </c>
      <c r="S18" s="30">
        <v>100</v>
      </c>
      <c r="T18" s="30" t="s">
        <v>359</v>
      </c>
      <c r="U18" s="39">
        <v>60</v>
      </c>
      <c r="V18" s="28">
        <v>2683.56</v>
      </c>
      <c r="W18" s="36">
        <v>161013.6</v>
      </c>
      <c r="X18" s="36">
        <v>5400</v>
      </c>
      <c r="Y18" s="36">
        <v>5400</v>
      </c>
      <c r="Z18" s="36">
        <v>0</v>
      </c>
      <c r="AA18" s="36">
        <v>0</v>
      </c>
      <c r="AB18" s="36"/>
      <c r="AC18" s="36">
        <v>0</v>
      </c>
      <c r="AD18" s="36"/>
      <c r="AE18" s="36"/>
      <c r="AF18" s="36">
        <v>90</v>
      </c>
      <c r="AG18" s="36">
        <v>90</v>
      </c>
      <c r="AH18" s="32">
        <v>45300</v>
      </c>
      <c r="AI18" s="32"/>
      <c r="AJ18" s="32"/>
      <c r="AK18" s="32">
        <v>45331</v>
      </c>
      <c r="AL18" s="32"/>
      <c r="AM18" s="40"/>
      <c r="AN18" s="35" t="s">
        <v>366</v>
      </c>
    </row>
    <row r="19" spans="1:40" ht="57" customHeight="1" x14ac:dyDescent="0.25">
      <c r="A19" s="31" t="s">
        <v>431</v>
      </c>
      <c r="B19" s="40">
        <v>45176</v>
      </c>
      <c r="C19" s="35">
        <v>545</v>
      </c>
      <c r="D19" s="33" t="s">
        <v>432</v>
      </c>
      <c r="E19" s="34" t="s">
        <v>433</v>
      </c>
      <c r="F19" s="32">
        <v>45201</v>
      </c>
      <c r="G19" s="30" t="s">
        <v>434</v>
      </c>
      <c r="H19" s="35" t="s">
        <v>247</v>
      </c>
      <c r="I19" s="35" t="s">
        <v>435</v>
      </c>
      <c r="J19" s="45">
        <v>33848512.5</v>
      </c>
      <c r="K19" s="36">
        <v>33848512.5</v>
      </c>
      <c r="L19" s="28">
        <v>40399837.5</v>
      </c>
      <c r="M19" s="28">
        <v>40399837.5</v>
      </c>
      <c r="N19" s="35" t="s">
        <v>413</v>
      </c>
      <c r="O19" s="35" t="s">
        <v>436</v>
      </c>
      <c r="P19" s="35" t="s">
        <v>415</v>
      </c>
      <c r="Q19" s="35" t="s">
        <v>268</v>
      </c>
      <c r="R19" s="38">
        <v>0</v>
      </c>
      <c r="S19" s="30">
        <v>100</v>
      </c>
      <c r="T19" s="30" t="s">
        <v>359</v>
      </c>
      <c r="U19" s="39">
        <v>30</v>
      </c>
      <c r="V19" s="28">
        <v>1455.85</v>
      </c>
      <c r="W19" s="36">
        <v>43675.5</v>
      </c>
      <c r="X19" s="36">
        <v>27750</v>
      </c>
      <c r="Y19" s="36">
        <v>17730</v>
      </c>
      <c r="Z19" s="36">
        <v>10020</v>
      </c>
      <c r="AA19" s="36">
        <v>0</v>
      </c>
      <c r="AB19" s="36"/>
      <c r="AC19" s="36">
        <v>0</v>
      </c>
      <c r="AD19" s="36"/>
      <c r="AE19" s="36"/>
      <c r="AF19" s="36">
        <v>925</v>
      </c>
      <c r="AG19" s="36">
        <v>925</v>
      </c>
      <c r="AH19" s="32">
        <v>45300</v>
      </c>
      <c r="AI19" s="32">
        <v>45443</v>
      </c>
      <c r="AJ19" s="32"/>
      <c r="AK19" s="32">
        <v>45331</v>
      </c>
      <c r="AL19" s="32">
        <v>45474</v>
      </c>
      <c r="AM19" s="40"/>
      <c r="AN19" s="35" t="s">
        <v>49</v>
      </c>
    </row>
    <row r="20" spans="1:40" ht="57" customHeight="1" x14ac:dyDescent="0.25">
      <c r="A20" s="31" t="s">
        <v>437</v>
      </c>
      <c r="B20" s="40">
        <v>45176</v>
      </c>
      <c r="C20" s="35">
        <v>545</v>
      </c>
      <c r="D20" s="33" t="s">
        <v>438</v>
      </c>
      <c r="E20" s="34" t="s">
        <v>439</v>
      </c>
      <c r="F20" s="32">
        <v>45201</v>
      </c>
      <c r="G20" s="30" t="s">
        <v>440</v>
      </c>
      <c r="H20" s="35" t="s">
        <v>292</v>
      </c>
      <c r="I20" s="35" t="s">
        <v>441</v>
      </c>
      <c r="J20" s="45">
        <v>259547640</v>
      </c>
      <c r="K20" s="36">
        <v>259547640</v>
      </c>
      <c r="L20" s="28">
        <v>336682280</v>
      </c>
      <c r="M20" s="28">
        <v>336682280</v>
      </c>
      <c r="N20" s="35" t="s">
        <v>442</v>
      </c>
      <c r="O20" s="35" t="s">
        <v>443</v>
      </c>
      <c r="P20" s="35" t="s">
        <v>444</v>
      </c>
      <c r="Q20" s="35" t="s">
        <v>91</v>
      </c>
      <c r="R20" s="38">
        <v>0</v>
      </c>
      <c r="S20" s="30">
        <v>100</v>
      </c>
      <c r="T20" s="30" t="s">
        <v>81</v>
      </c>
      <c r="U20" s="39">
        <v>2</v>
      </c>
      <c r="V20" s="28">
        <v>521180</v>
      </c>
      <c r="W20" s="36">
        <v>1042360</v>
      </c>
      <c r="X20" s="36">
        <v>646</v>
      </c>
      <c r="Y20" s="36">
        <v>646</v>
      </c>
      <c r="Z20" s="36">
        <v>0</v>
      </c>
      <c r="AA20" s="36">
        <v>0</v>
      </c>
      <c r="AB20" s="36"/>
      <c r="AC20" s="36">
        <v>0</v>
      </c>
      <c r="AD20" s="36"/>
      <c r="AE20" s="36"/>
      <c r="AF20" s="36">
        <v>323</v>
      </c>
      <c r="AG20" s="36">
        <v>323</v>
      </c>
      <c r="AH20" s="32">
        <v>45300</v>
      </c>
      <c r="AI20" s="32"/>
      <c r="AJ20" s="32"/>
      <c r="AK20" s="32">
        <v>45331</v>
      </c>
      <c r="AL20" s="32"/>
      <c r="AM20" s="40"/>
      <c r="AN20" s="35" t="s">
        <v>366</v>
      </c>
    </row>
    <row r="21" spans="1:40" ht="57" customHeight="1" x14ac:dyDescent="0.25">
      <c r="A21" s="31" t="s">
        <v>445</v>
      </c>
      <c r="B21" s="40">
        <v>45176</v>
      </c>
      <c r="C21" s="35">
        <v>545</v>
      </c>
      <c r="D21" s="33" t="s">
        <v>446</v>
      </c>
      <c r="E21" s="34" t="s">
        <v>447</v>
      </c>
      <c r="F21" s="32">
        <v>45201</v>
      </c>
      <c r="G21" s="30" t="s">
        <v>448</v>
      </c>
      <c r="H21" s="35" t="s">
        <v>247</v>
      </c>
      <c r="I21" s="35" t="s">
        <v>449</v>
      </c>
      <c r="J21" s="45">
        <v>294623792.10000002</v>
      </c>
      <c r="K21" s="36">
        <v>294623792.10000002</v>
      </c>
      <c r="L21" s="28">
        <v>344382865.19999999</v>
      </c>
      <c r="M21" s="28">
        <v>344382865.19999999</v>
      </c>
      <c r="N21" s="35" t="s">
        <v>413</v>
      </c>
      <c r="O21" s="35" t="s">
        <v>450</v>
      </c>
      <c r="P21" s="35" t="s">
        <v>415</v>
      </c>
      <c r="Q21" s="35" t="s">
        <v>268</v>
      </c>
      <c r="R21" s="38">
        <v>0</v>
      </c>
      <c r="S21" s="30">
        <v>100</v>
      </c>
      <c r="T21" s="30" t="s">
        <v>359</v>
      </c>
      <c r="U21" s="39">
        <v>30</v>
      </c>
      <c r="V21" s="28">
        <v>970.53</v>
      </c>
      <c r="W21" s="36">
        <v>29115.899999999998</v>
      </c>
      <c r="X21" s="36">
        <v>354840</v>
      </c>
      <c r="Y21" s="36">
        <v>254520</v>
      </c>
      <c r="Z21" s="36">
        <v>100320</v>
      </c>
      <c r="AA21" s="36">
        <v>0</v>
      </c>
      <c r="AB21" s="36"/>
      <c r="AC21" s="36">
        <v>0</v>
      </c>
      <c r="AD21" s="36"/>
      <c r="AE21" s="36"/>
      <c r="AF21" s="36">
        <v>11828</v>
      </c>
      <c r="AG21" s="36">
        <v>11828</v>
      </c>
      <c r="AH21" s="32">
        <v>45300</v>
      </c>
      <c r="AI21" s="32">
        <v>45443</v>
      </c>
      <c r="AJ21" s="32"/>
      <c r="AK21" s="32">
        <v>45331</v>
      </c>
      <c r="AL21" s="32">
        <v>45474</v>
      </c>
      <c r="AM21" s="40"/>
      <c r="AN21" s="35" t="s">
        <v>49</v>
      </c>
    </row>
    <row r="22" spans="1:40" ht="57" customHeight="1" x14ac:dyDescent="0.25">
      <c r="A22" s="31" t="s">
        <v>451</v>
      </c>
      <c r="B22" s="40">
        <v>45177</v>
      </c>
      <c r="C22" s="35">
        <v>545</v>
      </c>
      <c r="D22" s="33" t="s">
        <v>452</v>
      </c>
      <c r="E22" s="34" t="s">
        <v>453</v>
      </c>
      <c r="F22" s="32">
        <v>45201</v>
      </c>
      <c r="G22" s="30" t="s">
        <v>454</v>
      </c>
      <c r="H22" s="35" t="s">
        <v>455</v>
      </c>
      <c r="I22" s="35" t="s">
        <v>456</v>
      </c>
      <c r="J22" s="45">
        <v>215384400</v>
      </c>
      <c r="K22" s="36">
        <v>215384400</v>
      </c>
      <c r="L22" s="28">
        <v>279833400</v>
      </c>
      <c r="M22" s="28">
        <v>279833400</v>
      </c>
      <c r="N22" s="35" t="s">
        <v>457</v>
      </c>
      <c r="O22" s="35" t="s">
        <v>458</v>
      </c>
      <c r="P22" s="35" t="s">
        <v>459</v>
      </c>
      <c r="Q22" s="35" t="s">
        <v>460</v>
      </c>
      <c r="R22" s="38">
        <v>0</v>
      </c>
      <c r="S22" s="30">
        <v>100</v>
      </c>
      <c r="T22" s="30" t="s">
        <v>359</v>
      </c>
      <c r="U22" s="39">
        <v>60</v>
      </c>
      <c r="V22" s="28">
        <v>6930</v>
      </c>
      <c r="W22" s="36">
        <v>415800</v>
      </c>
      <c r="X22" s="36">
        <v>40380</v>
      </c>
      <c r="Y22" s="36">
        <v>40380</v>
      </c>
      <c r="Z22" s="36">
        <v>0</v>
      </c>
      <c r="AA22" s="36">
        <v>0</v>
      </c>
      <c r="AB22" s="36"/>
      <c r="AC22" s="36">
        <v>0</v>
      </c>
      <c r="AD22" s="36"/>
      <c r="AE22" s="36"/>
      <c r="AF22" s="36">
        <v>673</v>
      </c>
      <c r="AG22" s="36">
        <v>673</v>
      </c>
      <c r="AH22" s="32">
        <v>45322</v>
      </c>
      <c r="AI22" s="32"/>
      <c r="AJ22" s="32"/>
      <c r="AK22" s="32">
        <v>45352</v>
      </c>
      <c r="AL22" s="32"/>
      <c r="AM22" s="40"/>
      <c r="AN22" s="35" t="s">
        <v>49</v>
      </c>
    </row>
    <row r="23" spans="1:40" ht="57" customHeight="1" x14ac:dyDescent="0.25">
      <c r="A23" s="31" t="s">
        <v>470</v>
      </c>
      <c r="B23" s="40">
        <v>45182</v>
      </c>
      <c r="C23" s="35">
        <v>545</v>
      </c>
      <c r="D23" s="33" t="s">
        <v>471</v>
      </c>
      <c r="E23" s="34" t="s">
        <v>472</v>
      </c>
      <c r="F23" s="32">
        <v>45202</v>
      </c>
      <c r="G23" s="30" t="s">
        <v>473</v>
      </c>
      <c r="H23" s="35" t="s">
        <v>474</v>
      </c>
      <c r="I23" s="35" t="s">
        <v>475</v>
      </c>
      <c r="J23" s="45">
        <v>242453837.5</v>
      </c>
      <c r="K23" s="36">
        <v>242453837.5</v>
      </c>
      <c r="L23" s="28">
        <v>298331281.5</v>
      </c>
      <c r="M23" s="28">
        <v>298331281.5</v>
      </c>
      <c r="N23" s="35" t="s">
        <v>476</v>
      </c>
      <c r="O23" s="35" t="s">
        <v>477</v>
      </c>
      <c r="P23" s="35" t="s">
        <v>478</v>
      </c>
      <c r="Q23" s="35" t="s">
        <v>59</v>
      </c>
      <c r="R23" s="38">
        <v>0</v>
      </c>
      <c r="S23" s="30">
        <v>100</v>
      </c>
      <c r="T23" s="30" t="s">
        <v>297</v>
      </c>
      <c r="U23" s="39">
        <v>50</v>
      </c>
      <c r="V23" s="28">
        <v>1004.99</v>
      </c>
      <c r="W23" s="36">
        <v>50249.5</v>
      </c>
      <c r="X23" s="36">
        <v>296850</v>
      </c>
      <c r="Y23" s="36">
        <v>255600</v>
      </c>
      <c r="Z23" s="36">
        <v>41250</v>
      </c>
      <c r="AA23" s="36">
        <v>0</v>
      </c>
      <c r="AB23" s="36"/>
      <c r="AC23" s="36">
        <v>0</v>
      </c>
      <c r="AD23" s="36"/>
      <c r="AE23" s="36"/>
      <c r="AF23" s="36">
        <v>5937</v>
      </c>
      <c r="AG23" s="36">
        <v>5937</v>
      </c>
      <c r="AH23" s="32">
        <v>45322</v>
      </c>
      <c r="AI23" s="32">
        <v>45412</v>
      </c>
      <c r="AJ23" s="32"/>
      <c r="AK23" s="32">
        <v>45352</v>
      </c>
      <c r="AL23" s="32">
        <v>45442</v>
      </c>
      <c r="AM23" s="40"/>
      <c r="AN23" s="35" t="s">
        <v>49</v>
      </c>
    </row>
    <row r="24" spans="1:40" ht="44.25" customHeight="1" x14ac:dyDescent="0.25">
      <c r="A24" s="31" t="s">
        <v>487</v>
      </c>
      <c r="B24" s="40">
        <v>45211</v>
      </c>
      <c r="C24" s="35">
        <v>545</v>
      </c>
      <c r="D24" s="33" t="s">
        <v>488</v>
      </c>
      <c r="E24" s="34" t="s">
        <v>489</v>
      </c>
      <c r="F24" s="32">
        <v>45230</v>
      </c>
      <c r="G24" s="30" t="s">
        <v>490</v>
      </c>
      <c r="H24" s="35" t="s">
        <v>474</v>
      </c>
      <c r="I24" s="35" t="s">
        <v>491</v>
      </c>
      <c r="J24" s="45">
        <v>7108442.8799999999</v>
      </c>
      <c r="K24" s="36">
        <v>7108442.8799999999</v>
      </c>
      <c r="L24" s="28">
        <v>7108442.8799999999</v>
      </c>
      <c r="M24" s="28">
        <v>7108442.8799999999</v>
      </c>
      <c r="N24" s="35" t="s">
        <v>492</v>
      </c>
      <c r="O24" s="35" t="s">
        <v>493</v>
      </c>
      <c r="P24" s="35" t="s">
        <v>494</v>
      </c>
      <c r="Q24" s="35" t="s">
        <v>495</v>
      </c>
      <c r="R24" s="38">
        <v>0</v>
      </c>
      <c r="S24" s="30">
        <v>100</v>
      </c>
      <c r="T24" s="30" t="s">
        <v>297</v>
      </c>
      <c r="U24" s="46">
        <v>27854.400000000001</v>
      </c>
      <c r="V24" s="28">
        <v>31.9</v>
      </c>
      <c r="W24" s="36">
        <v>888555.36</v>
      </c>
      <c r="X24" s="36">
        <v>222835.20000000001</v>
      </c>
      <c r="Y24" s="36">
        <v>222835.20000000001</v>
      </c>
      <c r="Z24" s="36">
        <v>0</v>
      </c>
      <c r="AA24" s="36">
        <v>0</v>
      </c>
      <c r="AB24" s="36"/>
      <c r="AC24" s="36">
        <v>0</v>
      </c>
      <c r="AD24" s="36"/>
      <c r="AE24" s="36"/>
      <c r="AF24" s="36">
        <v>8</v>
      </c>
      <c r="AG24" s="36">
        <v>8</v>
      </c>
      <c r="AH24" s="32">
        <v>45300</v>
      </c>
      <c r="AI24" s="32"/>
      <c r="AJ24" s="32"/>
      <c r="AK24" s="32">
        <v>45332</v>
      </c>
      <c r="AL24" s="32"/>
      <c r="AM24" s="40"/>
      <c r="AN24" s="35" t="s">
        <v>366</v>
      </c>
    </row>
    <row r="25" spans="1:40" ht="44.25" customHeight="1" x14ac:dyDescent="0.25">
      <c r="A25" s="31" t="s">
        <v>496</v>
      </c>
      <c r="B25" s="40">
        <v>45211</v>
      </c>
      <c r="C25" s="35">
        <v>545</v>
      </c>
      <c r="D25" s="33" t="s">
        <v>497</v>
      </c>
      <c r="E25" s="34" t="s">
        <v>498</v>
      </c>
      <c r="F25" s="32">
        <v>45230</v>
      </c>
      <c r="G25" s="30" t="s">
        <v>499</v>
      </c>
      <c r="H25" s="35" t="s">
        <v>86</v>
      </c>
      <c r="I25" s="35" t="s">
        <v>500</v>
      </c>
      <c r="J25" s="45">
        <v>17806060.800000001</v>
      </c>
      <c r="K25" s="36">
        <v>17806060.800000001</v>
      </c>
      <c r="L25" s="28">
        <v>17806060.800000001</v>
      </c>
      <c r="M25" s="28">
        <v>17806060.800000001</v>
      </c>
      <c r="N25" s="35" t="s">
        <v>347</v>
      </c>
      <c r="O25" s="35" t="s">
        <v>348</v>
      </c>
      <c r="P25" s="35" t="s">
        <v>501</v>
      </c>
      <c r="Q25" s="35" t="s">
        <v>59</v>
      </c>
      <c r="R25" s="38">
        <v>0</v>
      </c>
      <c r="S25" s="30">
        <v>100</v>
      </c>
      <c r="T25" s="30" t="s">
        <v>81</v>
      </c>
      <c r="U25" s="39">
        <v>12</v>
      </c>
      <c r="V25" s="28">
        <v>247306.40000000002</v>
      </c>
      <c r="W25" s="36">
        <v>2967676.8000000003</v>
      </c>
      <c r="X25" s="36">
        <v>72</v>
      </c>
      <c r="Y25" s="36">
        <v>72</v>
      </c>
      <c r="Z25" s="36">
        <v>0</v>
      </c>
      <c r="AA25" s="36">
        <v>0</v>
      </c>
      <c r="AB25" s="36"/>
      <c r="AC25" s="36">
        <v>0</v>
      </c>
      <c r="AD25" s="36"/>
      <c r="AE25" s="36"/>
      <c r="AF25" s="36">
        <v>6</v>
      </c>
      <c r="AG25" s="36">
        <v>6</v>
      </c>
      <c r="AH25" s="32">
        <v>45300</v>
      </c>
      <c r="AI25" s="32"/>
      <c r="AJ25" s="32"/>
      <c r="AK25" s="32">
        <v>45331</v>
      </c>
      <c r="AL25" s="32"/>
      <c r="AM25" s="40"/>
      <c r="AN25" s="35" t="s">
        <v>366</v>
      </c>
    </row>
    <row r="26" spans="1:40" ht="44.25" customHeight="1" x14ac:dyDescent="0.25">
      <c r="A26" s="31" t="s">
        <v>509</v>
      </c>
      <c r="B26" s="40">
        <v>45211</v>
      </c>
      <c r="C26" s="35">
        <v>545</v>
      </c>
      <c r="D26" s="33" t="s">
        <v>510</v>
      </c>
      <c r="E26" s="34" t="s">
        <v>511</v>
      </c>
      <c r="F26" s="32">
        <v>45230</v>
      </c>
      <c r="G26" s="30" t="s">
        <v>512</v>
      </c>
      <c r="H26" s="35" t="s">
        <v>86</v>
      </c>
      <c r="I26" s="35" t="s">
        <v>311</v>
      </c>
      <c r="J26" s="45">
        <v>24780777.600000001</v>
      </c>
      <c r="K26" s="36">
        <v>24780777.600000001</v>
      </c>
      <c r="L26" s="28">
        <v>24780777.600000001</v>
      </c>
      <c r="M26" s="28">
        <v>24780777.600000001</v>
      </c>
      <c r="N26" s="35" t="s">
        <v>312</v>
      </c>
      <c r="O26" s="35" t="s">
        <v>313</v>
      </c>
      <c r="P26" s="35" t="s">
        <v>314</v>
      </c>
      <c r="Q26" s="35" t="s">
        <v>315</v>
      </c>
      <c r="R26" s="38">
        <v>0</v>
      </c>
      <c r="S26" s="30">
        <v>100</v>
      </c>
      <c r="T26" s="30" t="s">
        <v>316</v>
      </c>
      <c r="U26" s="39">
        <v>30</v>
      </c>
      <c r="V26" s="28">
        <v>25813.31</v>
      </c>
      <c r="W26" s="36">
        <v>774399.3</v>
      </c>
      <c r="X26" s="36">
        <v>960</v>
      </c>
      <c r="Y26" s="36">
        <v>960</v>
      </c>
      <c r="Z26" s="36">
        <v>0</v>
      </c>
      <c r="AA26" s="36">
        <v>0</v>
      </c>
      <c r="AB26" s="36"/>
      <c r="AC26" s="36">
        <v>0</v>
      </c>
      <c r="AD26" s="36"/>
      <c r="AE26" s="36"/>
      <c r="AF26" s="36">
        <v>32</v>
      </c>
      <c r="AG26" s="36">
        <v>32</v>
      </c>
      <c r="AH26" s="32">
        <v>45300</v>
      </c>
      <c r="AI26" s="32"/>
      <c r="AJ26" s="32"/>
      <c r="AK26" s="32">
        <v>45332</v>
      </c>
      <c r="AL26" s="32"/>
      <c r="AM26" s="40"/>
      <c r="AN26" s="35" t="s">
        <v>366</v>
      </c>
    </row>
    <row r="27" spans="1:40" ht="44.25" customHeight="1" x14ac:dyDescent="0.25">
      <c r="A27" s="31" t="s">
        <v>513</v>
      </c>
      <c r="B27" s="40">
        <v>45215</v>
      </c>
      <c r="C27" s="35">
        <v>545</v>
      </c>
      <c r="D27" s="33" t="s">
        <v>514</v>
      </c>
      <c r="E27" s="34" t="s">
        <v>515</v>
      </c>
      <c r="F27" s="32">
        <v>45237</v>
      </c>
      <c r="G27" s="30" t="s">
        <v>516</v>
      </c>
      <c r="H27" s="35" t="s">
        <v>86</v>
      </c>
      <c r="I27" s="35" t="s">
        <v>386</v>
      </c>
      <c r="J27" s="45">
        <v>5420807.7000000002</v>
      </c>
      <c r="K27" s="36">
        <v>5420807.7000000002</v>
      </c>
      <c r="L27" s="28">
        <v>5420807.7000000002</v>
      </c>
      <c r="M27" s="28">
        <v>5420807.7000000002</v>
      </c>
      <c r="N27" s="35" t="s">
        <v>312</v>
      </c>
      <c r="O27" s="35" t="s">
        <v>517</v>
      </c>
      <c r="P27" s="35" t="s">
        <v>518</v>
      </c>
      <c r="Q27" s="35" t="s">
        <v>315</v>
      </c>
      <c r="R27" s="38">
        <v>0</v>
      </c>
      <c r="S27" s="30">
        <v>100</v>
      </c>
      <c r="T27" s="30" t="s">
        <v>316</v>
      </c>
      <c r="U27" s="39">
        <v>15</v>
      </c>
      <c r="V27" s="28">
        <v>25813.370000000003</v>
      </c>
      <c r="W27" s="36">
        <v>387200.55000000005</v>
      </c>
      <c r="X27" s="36">
        <v>210</v>
      </c>
      <c r="Y27" s="36">
        <v>210</v>
      </c>
      <c r="Z27" s="36">
        <v>0</v>
      </c>
      <c r="AA27" s="36">
        <v>0</v>
      </c>
      <c r="AB27" s="36"/>
      <c r="AC27" s="36">
        <v>0</v>
      </c>
      <c r="AD27" s="36"/>
      <c r="AE27" s="36"/>
      <c r="AF27" s="36">
        <v>14</v>
      </c>
      <c r="AG27" s="36">
        <v>14</v>
      </c>
      <c r="AH27" s="32">
        <v>45300</v>
      </c>
      <c r="AI27" s="32"/>
      <c r="AJ27" s="32"/>
      <c r="AK27" s="32">
        <v>45332</v>
      </c>
      <c r="AL27" s="32"/>
      <c r="AM27" s="40"/>
      <c r="AN27" s="35" t="s">
        <v>366</v>
      </c>
    </row>
    <row r="28" spans="1:40" ht="126" x14ac:dyDescent="0.25">
      <c r="A28" s="31" t="s">
        <v>519</v>
      </c>
      <c r="B28" s="32">
        <v>45215</v>
      </c>
      <c r="C28" s="30">
        <v>545</v>
      </c>
      <c r="D28" s="33" t="s">
        <v>520</v>
      </c>
      <c r="E28" s="34" t="s">
        <v>521</v>
      </c>
      <c r="F28" s="32">
        <v>45237</v>
      </c>
      <c r="G28" s="30" t="s">
        <v>522</v>
      </c>
      <c r="H28" s="35" t="s">
        <v>86</v>
      </c>
      <c r="I28" s="35" t="s">
        <v>338</v>
      </c>
      <c r="J28" s="36">
        <v>17806060.800000001</v>
      </c>
      <c r="K28" s="36">
        <v>17806060.800000001</v>
      </c>
      <c r="L28" s="28">
        <v>17806060.800000001</v>
      </c>
      <c r="M28" s="28">
        <v>17806060.800000001</v>
      </c>
      <c r="N28" s="35" t="s">
        <v>339</v>
      </c>
      <c r="O28" s="35" t="s">
        <v>523</v>
      </c>
      <c r="P28" s="35" t="s">
        <v>341</v>
      </c>
      <c r="Q28" s="35" t="s">
        <v>59</v>
      </c>
      <c r="R28" s="38">
        <v>0</v>
      </c>
      <c r="S28" s="30">
        <v>100</v>
      </c>
      <c r="T28" s="30" t="s">
        <v>81</v>
      </c>
      <c r="U28" s="46">
        <v>9.6</v>
      </c>
      <c r="V28" s="28">
        <v>618266</v>
      </c>
      <c r="W28" s="36">
        <v>5935353.5999999996</v>
      </c>
      <c r="X28" s="36">
        <v>28.8</v>
      </c>
      <c r="Y28" s="36">
        <v>28.8</v>
      </c>
      <c r="Z28" s="36">
        <v>0</v>
      </c>
      <c r="AA28" s="36">
        <v>0</v>
      </c>
      <c r="AB28" s="36"/>
      <c r="AC28" s="36">
        <v>0</v>
      </c>
      <c r="AD28" s="36"/>
      <c r="AE28" s="36"/>
      <c r="AF28" s="36">
        <v>3</v>
      </c>
      <c r="AG28" s="36">
        <v>3</v>
      </c>
      <c r="AH28" s="32">
        <v>45300</v>
      </c>
      <c r="AI28" s="32"/>
      <c r="AJ28" s="32"/>
      <c r="AK28" s="32">
        <v>45332</v>
      </c>
      <c r="AL28" s="32"/>
      <c r="AM28" s="40"/>
      <c r="AN28" s="35" t="s">
        <v>366</v>
      </c>
    </row>
    <row r="29" spans="1:40" ht="85.5" customHeight="1" x14ac:dyDescent="0.25">
      <c r="A29" s="31" t="s">
        <v>524</v>
      </c>
      <c r="B29" s="32">
        <v>45217</v>
      </c>
      <c r="C29" s="30">
        <v>545</v>
      </c>
      <c r="D29" s="33" t="s">
        <v>525</v>
      </c>
      <c r="E29" s="34" t="s">
        <v>526</v>
      </c>
      <c r="F29" s="32">
        <v>45237</v>
      </c>
      <c r="G29" s="30" t="s">
        <v>527</v>
      </c>
      <c r="H29" s="35" t="s">
        <v>474</v>
      </c>
      <c r="I29" s="35" t="s">
        <v>475</v>
      </c>
      <c r="J29" s="36">
        <v>2210956</v>
      </c>
      <c r="K29" s="36">
        <v>2210956</v>
      </c>
      <c r="L29" s="28">
        <v>2210956</v>
      </c>
      <c r="M29" s="28">
        <v>2210956</v>
      </c>
      <c r="N29" s="35" t="s">
        <v>528</v>
      </c>
      <c r="O29" s="35" t="s">
        <v>529</v>
      </c>
      <c r="P29" s="35" t="s">
        <v>530</v>
      </c>
      <c r="Q29" s="35" t="s">
        <v>59</v>
      </c>
      <c r="R29" s="38">
        <v>0</v>
      </c>
      <c r="S29" s="30">
        <v>100</v>
      </c>
      <c r="T29" s="30" t="s">
        <v>297</v>
      </c>
      <c r="U29" s="39">
        <v>50</v>
      </c>
      <c r="V29" s="28">
        <v>1004.98</v>
      </c>
      <c r="W29" s="36">
        <v>50249</v>
      </c>
      <c r="X29" s="36">
        <v>2200</v>
      </c>
      <c r="Y29" s="36">
        <v>2200</v>
      </c>
      <c r="Z29" s="36">
        <v>0</v>
      </c>
      <c r="AA29" s="36">
        <v>0</v>
      </c>
      <c r="AB29" s="36"/>
      <c r="AC29" s="36">
        <v>0</v>
      </c>
      <c r="AD29" s="36"/>
      <c r="AE29" s="36"/>
      <c r="AF29" s="36">
        <v>44</v>
      </c>
      <c r="AG29" s="36">
        <v>44</v>
      </c>
      <c r="AH29" s="32">
        <v>45300</v>
      </c>
      <c r="AI29" s="32"/>
      <c r="AJ29" s="32"/>
      <c r="AK29" s="32">
        <v>45332</v>
      </c>
      <c r="AL29" s="32"/>
      <c r="AM29" s="40"/>
      <c r="AN29" s="35" t="s">
        <v>366</v>
      </c>
    </row>
    <row r="30" spans="1:40" ht="75" x14ac:dyDescent="0.25">
      <c r="A30" s="31" t="s">
        <v>531</v>
      </c>
      <c r="B30" s="32">
        <v>45217</v>
      </c>
      <c r="C30" s="30">
        <v>545</v>
      </c>
      <c r="D30" s="33" t="s">
        <v>532</v>
      </c>
      <c r="E30" s="34" t="s">
        <v>533</v>
      </c>
      <c r="F30" s="32">
        <v>45237</v>
      </c>
      <c r="G30" s="30" t="s">
        <v>534</v>
      </c>
      <c r="H30" s="35" t="s">
        <v>535</v>
      </c>
      <c r="I30" s="35" t="s">
        <v>536</v>
      </c>
      <c r="J30" s="36">
        <v>3519984.6</v>
      </c>
      <c r="K30" s="36">
        <v>3519984.6</v>
      </c>
      <c r="L30" s="28">
        <v>3519984.6</v>
      </c>
      <c r="M30" s="28">
        <v>3519984.6</v>
      </c>
      <c r="N30" s="35" t="s">
        <v>537</v>
      </c>
      <c r="O30" s="35" t="s">
        <v>538</v>
      </c>
      <c r="P30" s="35" t="s">
        <v>539</v>
      </c>
      <c r="Q30" s="35" t="s">
        <v>80</v>
      </c>
      <c r="R30" s="38">
        <v>100</v>
      </c>
      <c r="S30" s="30">
        <v>0</v>
      </c>
      <c r="T30" s="30" t="s">
        <v>359</v>
      </c>
      <c r="U30" s="39">
        <v>60</v>
      </c>
      <c r="V30" s="28">
        <v>5333.31</v>
      </c>
      <c r="W30" s="36">
        <v>319998.60000000003</v>
      </c>
      <c r="X30" s="36">
        <v>660</v>
      </c>
      <c r="Y30" s="36">
        <v>660</v>
      </c>
      <c r="Z30" s="36">
        <v>0</v>
      </c>
      <c r="AA30" s="36">
        <v>0</v>
      </c>
      <c r="AB30" s="36"/>
      <c r="AC30" s="36">
        <v>0</v>
      </c>
      <c r="AD30" s="36"/>
      <c r="AE30" s="36"/>
      <c r="AF30" s="36">
        <v>11</v>
      </c>
      <c r="AG30" s="36">
        <v>11</v>
      </c>
      <c r="AH30" s="32">
        <v>45300</v>
      </c>
      <c r="AI30" s="32"/>
      <c r="AJ30" s="32"/>
      <c r="AK30" s="32">
        <v>45332</v>
      </c>
      <c r="AL30" s="32"/>
      <c r="AM30" s="40"/>
      <c r="AN30" s="35" t="s">
        <v>49</v>
      </c>
    </row>
    <row r="31" spans="1:40" ht="94.5" x14ac:dyDescent="0.25">
      <c r="A31" s="31" t="s">
        <v>540</v>
      </c>
      <c r="B31" s="32">
        <v>45219</v>
      </c>
      <c r="C31" s="30">
        <v>545</v>
      </c>
      <c r="D31" s="33" t="s">
        <v>541</v>
      </c>
      <c r="E31" s="34" t="s">
        <v>542</v>
      </c>
      <c r="F31" s="32">
        <v>45240</v>
      </c>
      <c r="G31" s="30" t="s">
        <v>543</v>
      </c>
      <c r="H31" s="35" t="s">
        <v>292</v>
      </c>
      <c r="I31" s="35" t="s">
        <v>293</v>
      </c>
      <c r="J31" s="36">
        <v>18087484.800000001</v>
      </c>
      <c r="K31" s="36">
        <v>18087484.800000001</v>
      </c>
      <c r="L31" s="28">
        <v>18087484.800000001</v>
      </c>
      <c r="M31" s="28">
        <v>18087484.800000001</v>
      </c>
      <c r="N31" s="35" t="s">
        <v>294</v>
      </c>
      <c r="O31" s="35" t="s">
        <v>295</v>
      </c>
      <c r="P31" s="35" t="s">
        <v>296</v>
      </c>
      <c r="Q31" s="35" t="s">
        <v>140</v>
      </c>
      <c r="R31" s="38">
        <v>0</v>
      </c>
      <c r="S31" s="30">
        <v>100</v>
      </c>
      <c r="T31" s="30" t="s">
        <v>297</v>
      </c>
      <c r="U31" s="39">
        <v>140</v>
      </c>
      <c r="V31" s="28">
        <v>10766.36</v>
      </c>
      <c r="W31" s="36">
        <v>1507290.4000000001</v>
      </c>
      <c r="X31" s="36">
        <v>1680</v>
      </c>
      <c r="Y31" s="36">
        <v>1680</v>
      </c>
      <c r="Z31" s="36">
        <v>0</v>
      </c>
      <c r="AA31" s="36">
        <v>0</v>
      </c>
      <c r="AB31" s="36"/>
      <c r="AC31" s="36">
        <v>0</v>
      </c>
      <c r="AD31" s="36"/>
      <c r="AE31" s="36"/>
      <c r="AF31" s="36">
        <v>12</v>
      </c>
      <c r="AG31" s="36">
        <v>12</v>
      </c>
      <c r="AH31" s="32">
        <v>45300</v>
      </c>
      <c r="AI31" s="32"/>
      <c r="AJ31" s="32"/>
      <c r="AK31" s="32">
        <v>45332</v>
      </c>
      <c r="AL31" s="32"/>
      <c r="AM31" s="40"/>
      <c r="AN31" s="35" t="s">
        <v>366</v>
      </c>
    </row>
    <row r="32" spans="1:40" ht="75" x14ac:dyDescent="0.25">
      <c r="A32" s="31" t="s">
        <v>544</v>
      </c>
      <c r="B32" s="32">
        <v>45219</v>
      </c>
      <c r="C32" s="30">
        <v>545</v>
      </c>
      <c r="D32" s="33" t="s">
        <v>545</v>
      </c>
      <c r="E32" s="34" t="s">
        <v>546</v>
      </c>
      <c r="F32" s="32">
        <v>45240</v>
      </c>
      <c r="G32" s="30" t="s">
        <v>547</v>
      </c>
      <c r="H32" s="35" t="s">
        <v>54</v>
      </c>
      <c r="I32" s="35" t="s">
        <v>548</v>
      </c>
      <c r="J32" s="36">
        <v>96768822.079999998</v>
      </c>
      <c r="K32" s="36">
        <v>96768822.079999998</v>
      </c>
      <c r="L32" s="28">
        <v>119058673.16</v>
      </c>
      <c r="M32" s="28">
        <v>119058673.16</v>
      </c>
      <c r="N32" s="35" t="s">
        <v>549</v>
      </c>
      <c r="O32" s="35" t="s">
        <v>550</v>
      </c>
      <c r="P32" s="35" t="s">
        <v>551</v>
      </c>
      <c r="Q32" s="35" t="s">
        <v>358</v>
      </c>
      <c r="R32" s="38">
        <v>0</v>
      </c>
      <c r="S32" s="30">
        <v>100</v>
      </c>
      <c r="T32" s="30" t="s">
        <v>359</v>
      </c>
      <c r="U32" s="39">
        <v>28</v>
      </c>
      <c r="V32" s="28">
        <v>1281.9099999999999</v>
      </c>
      <c r="W32" s="36">
        <v>35893.479999999996</v>
      </c>
      <c r="X32" s="36">
        <v>92876</v>
      </c>
      <c r="Y32" s="36">
        <v>92876</v>
      </c>
      <c r="Z32" s="36">
        <v>0</v>
      </c>
      <c r="AA32" s="36">
        <v>0</v>
      </c>
      <c r="AB32" s="36"/>
      <c r="AC32" s="36">
        <v>0</v>
      </c>
      <c r="AD32" s="36"/>
      <c r="AE32" s="36"/>
      <c r="AF32" s="36">
        <v>3317</v>
      </c>
      <c r="AG32" s="36">
        <v>3317</v>
      </c>
      <c r="AH32" s="32">
        <v>45352</v>
      </c>
      <c r="AI32" s="32"/>
      <c r="AJ32" s="32"/>
      <c r="AK32" s="32">
        <v>45383</v>
      </c>
      <c r="AL32" s="32"/>
      <c r="AM32" s="40"/>
      <c r="AN32" s="35" t="s">
        <v>49</v>
      </c>
    </row>
    <row r="33" spans="1:40" ht="75" x14ac:dyDescent="0.25">
      <c r="A33" s="31" t="s">
        <v>552</v>
      </c>
      <c r="B33" s="32">
        <v>45222</v>
      </c>
      <c r="C33" s="30">
        <v>545</v>
      </c>
      <c r="D33" s="33" t="s">
        <v>553</v>
      </c>
      <c r="E33" s="34" t="s">
        <v>554</v>
      </c>
      <c r="F33" s="32">
        <v>45243</v>
      </c>
      <c r="G33" s="30" t="s">
        <v>555</v>
      </c>
      <c r="H33" s="35" t="s">
        <v>247</v>
      </c>
      <c r="I33" s="35" t="s">
        <v>556</v>
      </c>
      <c r="J33" s="36">
        <v>21516462</v>
      </c>
      <c r="K33" s="36">
        <v>21516462</v>
      </c>
      <c r="L33" s="28">
        <v>27076896</v>
      </c>
      <c r="M33" s="28">
        <v>27076896</v>
      </c>
      <c r="N33" s="35" t="s">
        <v>557</v>
      </c>
      <c r="O33" s="35" t="s">
        <v>558</v>
      </c>
      <c r="P33" s="35" t="s">
        <v>559</v>
      </c>
      <c r="Q33" s="35" t="s">
        <v>91</v>
      </c>
      <c r="R33" s="38">
        <v>0</v>
      </c>
      <c r="S33" s="30">
        <v>100</v>
      </c>
      <c r="T33" s="30" t="s">
        <v>359</v>
      </c>
      <c r="U33" s="39">
        <v>60</v>
      </c>
      <c r="V33" s="28">
        <v>4029.3</v>
      </c>
      <c r="W33" s="36">
        <v>241758</v>
      </c>
      <c r="X33" s="36">
        <v>6720</v>
      </c>
      <c r="Y33" s="36">
        <v>6720</v>
      </c>
      <c r="Z33" s="36">
        <v>0</v>
      </c>
      <c r="AA33" s="36">
        <v>0</v>
      </c>
      <c r="AB33" s="36"/>
      <c r="AC33" s="36">
        <v>0</v>
      </c>
      <c r="AD33" s="36"/>
      <c r="AE33" s="36"/>
      <c r="AF33" s="36">
        <v>112</v>
      </c>
      <c r="AG33" s="36">
        <v>112</v>
      </c>
      <c r="AH33" s="32">
        <v>45306</v>
      </c>
      <c r="AI33" s="32"/>
      <c r="AJ33" s="32"/>
      <c r="AK33" s="32">
        <v>45337</v>
      </c>
      <c r="AL33" s="32"/>
      <c r="AM33" s="40"/>
      <c r="AN33" s="35" t="s">
        <v>49</v>
      </c>
    </row>
    <row r="34" spans="1:40" ht="75" x14ac:dyDescent="0.25">
      <c r="A34" s="31" t="s">
        <v>560</v>
      </c>
      <c r="B34" s="32">
        <v>45222</v>
      </c>
      <c r="C34" s="30">
        <v>545</v>
      </c>
      <c r="D34" s="33" t="s">
        <v>404</v>
      </c>
      <c r="E34" s="34" t="s">
        <v>561</v>
      </c>
      <c r="F34" s="32" t="s">
        <v>404</v>
      </c>
      <c r="G34" s="30" t="s">
        <v>404</v>
      </c>
      <c r="H34" s="35" t="s">
        <v>404</v>
      </c>
      <c r="I34" s="35" t="s">
        <v>562</v>
      </c>
      <c r="J34" s="36">
        <v>11962491.300000001</v>
      </c>
      <c r="K34" s="36">
        <v>0</v>
      </c>
      <c r="L34" s="28">
        <v>0</v>
      </c>
      <c r="M34" s="28">
        <v>0</v>
      </c>
      <c r="N34" s="35"/>
      <c r="O34" s="35"/>
      <c r="P34" s="35"/>
      <c r="Q34" s="35"/>
      <c r="R34" s="38"/>
      <c r="S34" s="30"/>
      <c r="T34" s="30"/>
      <c r="U34" s="39"/>
      <c r="V34" s="28" t="e">
        <v>#DIV/0!</v>
      </c>
      <c r="W34" s="36" t="e">
        <v>#DIV/0!</v>
      </c>
      <c r="X34" s="36">
        <v>0</v>
      </c>
      <c r="Y34" s="36">
        <v>0</v>
      </c>
      <c r="Z34" s="36">
        <v>0</v>
      </c>
      <c r="AA34" s="36">
        <v>0</v>
      </c>
      <c r="AB34" s="36"/>
      <c r="AC34" s="36" t="e">
        <v>#DIV/0!</v>
      </c>
      <c r="AD34" s="36"/>
      <c r="AE34" s="36"/>
      <c r="AF34" s="36" t="e">
        <v>#DIV/0!</v>
      </c>
      <c r="AG34" s="36" t="e">
        <v>#DIV/0!</v>
      </c>
      <c r="AH34" s="32"/>
      <c r="AI34" s="32"/>
      <c r="AJ34" s="32"/>
      <c r="AK34" s="32"/>
      <c r="AL34" s="32"/>
      <c r="AM34" s="40"/>
      <c r="AN34" s="35" t="s">
        <v>404</v>
      </c>
    </row>
    <row r="35" spans="1:40" ht="75" x14ac:dyDescent="0.25">
      <c r="A35" s="31" t="s">
        <v>563</v>
      </c>
      <c r="B35" s="32">
        <v>45223</v>
      </c>
      <c r="C35" s="30">
        <v>545</v>
      </c>
      <c r="D35" s="33" t="s">
        <v>404</v>
      </c>
      <c r="E35" s="34" t="s">
        <v>564</v>
      </c>
      <c r="F35" s="32" t="s">
        <v>404</v>
      </c>
      <c r="G35" s="30" t="s">
        <v>404</v>
      </c>
      <c r="H35" s="35" t="s">
        <v>404</v>
      </c>
      <c r="I35" s="35" t="s">
        <v>565</v>
      </c>
      <c r="J35" s="36">
        <v>11225026.560000001</v>
      </c>
      <c r="K35" s="36">
        <v>0</v>
      </c>
      <c r="L35" s="28">
        <v>0</v>
      </c>
      <c r="M35" s="28">
        <v>0</v>
      </c>
      <c r="N35" s="35"/>
      <c r="O35" s="35"/>
      <c r="P35" s="35"/>
      <c r="Q35" s="35"/>
      <c r="R35" s="38"/>
      <c r="S35" s="30"/>
      <c r="T35" s="30"/>
      <c r="U35" s="39"/>
      <c r="V35" s="28" t="e">
        <v>#DIV/0!</v>
      </c>
      <c r="W35" s="36" t="e">
        <v>#DIV/0!</v>
      </c>
      <c r="X35" s="36">
        <v>0</v>
      </c>
      <c r="Y35" s="36">
        <v>0</v>
      </c>
      <c r="Z35" s="36">
        <v>0</v>
      </c>
      <c r="AA35" s="36">
        <v>0</v>
      </c>
      <c r="AB35" s="36"/>
      <c r="AC35" s="36" t="e">
        <v>#DIV/0!</v>
      </c>
      <c r="AD35" s="36"/>
      <c r="AE35" s="36"/>
      <c r="AF35" s="36" t="e">
        <v>#DIV/0!</v>
      </c>
      <c r="AG35" s="36" t="e">
        <v>#DIV/0!</v>
      </c>
      <c r="AH35" s="32"/>
      <c r="AI35" s="32"/>
      <c r="AJ35" s="32"/>
      <c r="AK35" s="32"/>
      <c r="AL35" s="32"/>
      <c r="AM35" s="40"/>
      <c r="AN35" s="35" t="s">
        <v>404</v>
      </c>
    </row>
    <row r="36" spans="1:40" ht="75" x14ac:dyDescent="0.25">
      <c r="A36" s="31" t="s">
        <v>566</v>
      </c>
      <c r="B36" s="32">
        <v>45225</v>
      </c>
      <c r="C36" s="30">
        <v>545</v>
      </c>
      <c r="D36" s="33" t="s">
        <v>567</v>
      </c>
      <c r="E36" s="34" t="s">
        <v>568</v>
      </c>
      <c r="F36" s="32">
        <v>45254</v>
      </c>
      <c r="G36" s="30" t="s">
        <v>569</v>
      </c>
      <c r="H36" s="35" t="s">
        <v>86</v>
      </c>
      <c r="I36" s="35" t="s">
        <v>570</v>
      </c>
      <c r="J36" s="36">
        <v>12464242.560000001</v>
      </c>
      <c r="K36" s="36">
        <v>12464242.560000001</v>
      </c>
      <c r="L36" s="28">
        <v>12464242.560000001</v>
      </c>
      <c r="M36" s="28">
        <v>12464242.560000001</v>
      </c>
      <c r="N36" s="35" t="s">
        <v>571</v>
      </c>
      <c r="O36" s="35" t="s">
        <v>572</v>
      </c>
      <c r="P36" s="35" t="s">
        <v>573</v>
      </c>
      <c r="Q36" s="35" t="s">
        <v>59</v>
      </c>
      <c r="R36" s="38">
        <v>0</v>
      </c>
      <c r="S36" s="30">
        <v>100</v>
      </c>
      <c r="T36" s="30" t="s">
        <v>81</v>
      </c>
      <c r="U36" s="39">
        <v>8.4</v>
      </c>
      <c r="V36" s="28">
        <v>247306.40000000002</v>
      </c>
      <c r="W36" s="36">
        <v>2077373.7600000002</v>
      </c>
      <c r="X36" s="36">
        <v>50.4</v>
      </c>
      <c r="Y36" s="36">
        <v>50.4</v>
      </c>
      <c r="Z36" s="36">
        <v>0</v>
      </c>
      <c r="AA36" s="36">
        <v>0</v>
      </c>
      <c r="AB36" s="36"/>
      <c r="AC36" s="36">
        <v>0</v>
      </c>
      <c r="AD36" s="36"/>
      <c r="AE36" s="36"/>
      <c r="AF36" s="36">
        <v>6</v>
      </c>
      <c r="AG36" s="36">
        <v>6</v>
      </c>
      <c r="AH36" s="32">
        <v>45306</v>
      </c>
      <c r="AI36" s="32">
        <v>45536</v>
      </c>
      <c r="AJ36" s="32"/>
      <c r="AK36" s="32">
        <v>45337</v>
      </c>
      <c r="AL36" s="32">
        <v>45200</v>
      </c>
      <c r="AM36" s="40"/>
      <c r="AN36" s="35" t="s">
        <v>366</v>
      </c>
    </row>
    <row r="37" spans="1:40" ht="69" customHeight="1" x14ac:dyDescent="0.25">
      <c r="A37" s="31" t="s">
        <v>614</v>
      </c>
      <c r="B37" s="40">
        <v>45237</v>
      </c>
      <c r="C37" s="35">
        <v>545</v>
      </c>
      <c r="D37" s="33" t="s">
        <v>615</v>
      </c>
      <c r="E37" s="34" t="s">
        <v>616</v>
      </c>
      <c r="F37" s="32">
        <v>45258</v>
      </c>
      <c r="G37" s="30" t="s">
        <v>617</v>
      </c>
      <c r="H37" s="35" t="s">
        <v>247</v>
      </c>
      <c r="I37" s="35" t="s">
        <v>562</v>
      </c>
      <c r="J37" s="45">
        <v>13158732.6</v>
      </c>
      <c r="K37" s="36">
        <v>13158732.6</v>
      </c>
      <c r="L37" s="28">
        <v>16788727.800000001</v>
      </c>
      <c r="M37" s="28">
        <v>16788727.800000001</v>
      </c>
      <c r="N37" s="35" t="s">
        <v>618</v>
      </c>
      <c r="O37" s="35" t="s">
        <v>619</v>
      </c>
      <c r="P37" s="35" t="s">
        <v>620</v>
      </c>
      <c r="Q37" s="35" t="s">
        <v>358</v>
      </c>
      <c r="R37" s="38">
        <v>0</v>
      </c>
      <c r="S37" s="30">
        <v>100</v>
      </c>
      <c r="T37" s="30" t="s">
        <v>359</v>
      </c>
      <c r="U37" s="39">
        <v>90</v>
      </c>
      <c r="V37" s="28">
        <v>5041.66</v>
      </c>
      <c r="W37" s="36">
        <v>453749.39999999997</v>
      </c>
      <c r="X37" s="36">
        <v>3330</v>
      </c>
      <c r="Y37" s="36">
        <v>1530</v>
      </c>
      <c r="Z37" s="36">
        <v>1800</v>
      </c>
      <c r="AA37" s="36">
        <v>0</v>
      </c>
      <c r="AB37" s="36"/>
      <c r="AC37" s="36">
        <v>0</v>
      </c>
      <c r="AD37" s="36"/>
      <c r="AE37" s="36"/>
      <c r="AF37" s="36">
        <v>37</v>
      </c>
      <c r="AG37" s="36">
        <v>37</v>
      </c>
      <c r="AH37" s="32">
        <v>45322</v>
      </c>
      <c r="AI37" s="32">
        <v>45352</v>
      </c>
      <c r="AJ37" s="32"/>
      <c r="AK37" s="32">
        <v>45382</v>
      </c>
      <c r="AL37" s="32">
        <v>45383</v>
      </c>
      <c r="AM37" s="40"/>
      <c r="AN37" s="35" t="s">
        <v>49</v>
      </c>
    </row>
    <row r="38" spans="1:40" ht="69" customHeight="1" x14ac:dyDescent="0.25">
      <c r="A38" s="31" t="s">
        <v>621</v>
      </c>
      <c r="B38" s="40">
        <v>45239</v>
      </c>
      <c r="C38" s="35">
        <v>545</v>
      </c>
      <c r="D38" s="33" t="s">
        <v>404</v>
      </c>
      <c r="E38" s="35"/>
      <c r="F38" s="32" t="s">
        <v>404</v>
      </c>
      <c r="G38" s="30" t="s">
        <v>404</v>
      </c>
      <c r="H38" s="35" t="s">
        <v>404</v>
      </c>
      <c r="I38" s="35" t="s">
        <v>622</v>
      </c>
      <c r="J38" s="45">
        <v>4595525000</v>
      </c>
      <c r="K38" s="36">
        <v>0</v>
      </c>
      <c r="L38" s="28">
        <v>0</v>
      </c>
      <c r="M38" s="28">
        <v>0</v>
      </c>
      <c r="N38" s="35"/>
      <c r="O38" s="35"/>
      <c r="P38" s="35"/>
      <c r="Q38" s="35"/>
      <c r="R38" s="38"/>
      <c r="S38" s="30"/>
      <c r="T38" s="30"/>
      <c r="U38" s="39"/>
      <c r="V38" s="28" t="e">
        <v>#DIV/0!</v>
      </c>
      <c r="W38" s="36" t="e">
        <v>#DIV/0!</v>
      </c>
      <c r="X38" s="36">
        <v>0</v>
      </c>
      <c r="Y38" s="36">
        <v>0</v>
      </c>
      <c r="Z38" s="36">
        <v>0</v>
      </c>
      <c r="AA38" s="36">
        <v>0</v>
      </c>
      <c r="AB38" s="36"/>
      <c r="AC38" s="36" t="e">
        <v>#DIV/0!</v>
      </c>
      <c r="AD38" s="36"/>
      <c r="AE38" s="36"/>
      <c r="AF38" s="36" t="e">
        <v>#DIV/0!</v>
      </c>
      <c r="AG38" s="36" t="e">
        <v>#DIV/0!</v>
      </c>
      <c r="AH38" s="32">
        <v>45657</v>
      </c>
      <c r="AI38" s="32"/>
      <c r="AJ38" s="32"/>
      <c r="AK38" s="32"/>
      <c r="AL38" s="32"/>
      <c r="AM38" s="40"/>
      <c r="AN38" s="35" t="s">
        <v>404</v>
      </c>
    </row>
    <row r="39" spans="1:40" ht="60.75" customHeight="1" x14ac:dyDescent="0.25">
      <c r="A39" s="31" t="s">
        <v>708</v>
      </c>
      <c r="B39" s="40">
        <v>45252</v>
      </c>
      <c r="C39" s="35">
        <v>545</v>
      </c>
      <c r="D39" s="33" t="s">
        <v>709</v>
      </c>
      <c r="E39" s="34" t="s">
        <v>710</v>
      </c>
      <c r="F39" s="32">
        <v>45272</v>
      </c>
      <c r="G39" s="30" t="s">
        <v>711</v>
      </c>
      <c r="H39" s="35" t="s">
        <v>247</v>
      </c>
      <c r="I39" s="35" t="s">
        <v>712</v>
      </c>
      <c r="J39" s="45">
        <v>236402362.34999999</v>
      </c>
      <c r="K39" s="36">
        <v>236402362.34999999</v>
      </c>
      <c r="L39" s="28">
        <v>236402362.34999999</v>
      </c>
      <c r="M39" s="28">
        <v>236402362.34999999</v>
      </c>
      <c r="N39" s="35" t="s">
        <v>713</v>
      </c>
      <c r="O39" s="35" t="s">
        <v>714</v>
      </c>
      <c r="P39" s="35" t="s">
        <v>715</v>
      </c>
      <c r="Q39" s="35" t="s">
        <v>140</v>
      </c>
      <c r="R39" s="38">
        <v>0</v>
      </c>
      <c r="S39" s="30">
        <v>100</v>
      </c>
      <c r="T39" s="30" t="s">
        <v>81</v>
      </c>
      <c r="U39" s="46">
        <v>4.5</v>
      </c>
      <c r="V39" s="28">
        <v>204411.9</v>
      </c>
      <c r="W39" s="36">
        <v>919853.54999999993</v>
      </c>
      <c r="X39" s="36">
        <v>1156.5</v>
      </c>
      <c r="Y39" s="36">
        <v>1156.5</v>
      </c>
      <c r="Z39" s="36">
        <v>0</v>
      </c>
      <c r="AA39" s="36">
        <v>0</v>
      </c>
      <c r="AB39" s="36"/>
      <c r="AC39" s="36">
        <v>0</v>
      </c>
      <c r="AD39" s="36"/>
      <c r="AE39" s="36"/>
      <c r="AF39" s="36">
        <v>257</v>
      </c>
      <c r="AG39" s="36">
        <v>257</v>
      </c>
      <c r="AH39" s="32">
        <v>45322</v>
      </c>
      <c r="AI39" s="32"/>
      <c r="AJ39" s="32"/>
      <c r="AK39" s="32">
        <v>45352</v>
      </c>
      <c r="AL39" s="32"/>
      <c r="AM39" s="40"/>
      <c r="AN39" s="35" t="s">
        <v>49</v>
      </c>
    </row>
    <row r="40" spans="1:40" ht="60.75" customHeight="1" x14ac:dyDescent="0.25">
      <c r="A40" s="31" t="s">
        <v>754</v>
      </c>
      <c r="B40" s="40">
        <v>45254</v>
      </c>
      <c r="C40" s="35">
        <v>545</v>
      </c>
      <c r="D40" s="33" t="s">
        <v>755</v>
      </c>
      <c r="E40" s="34" t="s">
        <v>756</v>
      </c>
      <c r="F40" s="32">
        <v>45275</v>
      </c>
      <c r="G40" s="30" t="s">
        <v>757</v>
      </c>
      <c r="H40" s="35" t="s">
        <v>247</v>
      </c>
      <c r="I40" s="35" t="s">
        <v>758</v>
      </c>
      <c r="J40" s="45">
        <v>15491197.199999999</v>
      </c>
      <c r="K40" s="36">
        <v>15491197.199999999</v>
      </c>
      <c r="L40" s="28">
        <v>19634191.800000001</v>
      </c>
      <c r="M40" s="28">
        <v>19634191.800000001</v>
      </c>
      <c r="N40" s="35" t="s">
        <v>400</v>
      </c>
      <c r="O40" s="35" t="s">
        <v>421</v>
      </c>
      <c r="P40" s="35" t="s">
        <v>402</v>
      </c>
      <c r="Q40" s="35" t="s">
        <v>91</v>
      </c>
      <c r="R40" s="38">
        <v>0</v>
      </c>
      <c r="S40" s="30">
        <v>100</v>
      </c>
      <c r="T40" s="30" t="s">
        <v>359</v>
      </c>
      <c r="U40" s="39">
        <v>60</v>
      </c>
      <c r="V40" s="28">
        <v>3002.17</v>
      </c>
      <c r="W40" s="36">
        <v>180130.2</v>
      </c>
      <c r="X40" s="36">
        <v>6540</v>
      </c>
      <c r="Y40" s="36">
        <v>6540</v>
      </c>
      <c r="Z40" s="36">
        <v>0</v>
      </c>
      <c r="AA40" s="36">
        <v>0</v>
      </c>
      <c r="AB40" s="36"/>
      <c r="AC40" s="36">
        <v>0</v>
      </c>
      <c r="AD40" s="36"/>
      <c r="AE40" s="36"/>
      <c r="AF40" s="36">
        <v>109</v>
      </c>
      <c r="AG40" s="36">
        <v>109</v>
      </c>
      <c r="AH40" s="32">
        <v>45301</v>
      </c>
      <c r="AI40" s="32"/>
      <c r="AJ40" s="32"/>
      <c r="AK40" s="32">
        <v>45332</v>
      </c>
      <c r="AL40" s="32"/>
      <c r="AM40" s="40"/>
      <c r="AN40" s="35" t="s">
        <v>366</v>
      </c>
    </row>
    <row r="41" spans="1:40" ht="32.450000000000003" customHeight="1" x14ac:dyDescent="0.25">
      <c r="A41" s="31" t="s">
        <v>759</v>
      </c>
      <c r="B41" s="40">
        <v>45258</v>
      </c>
      <c r="C41" s="35">
        <v>545</v>
      </c>
      <c r="D41" s="33" t="s">
        <v>760</v>
      </c>
      <c r="E41" s="34" t="s">
        <v>761</v>
      </c>
      <c r="F41" s="32">
        <v>45278</v>
      </c>
      <c r="G41" s="30" t="s">
        <v>762</v>
      </c>
      <c r="H41" s="35" t="s">
        <v>247</v>
      </c>
      <c r="I41" s="35" t="s">
        <v>399</v>
      </c>
      <c r="J41" s="45">
        <v>9798465.5999999996</v>
      </c>
      <c r="K41" s="36">
        <v>9798465.5999999996</v>
      </c>
      <c r="L41" s="28">
        <v>9798465.5999999996</v>
      </c>
      <c r="M41" s="28">
        <v>9798465.5999999996</v>
      </c>
      <c r="N41" s="35" t="s">
        <v>400</v>
      </c>
      <c r="O41" s="35" t="s">
        <v>401</v>
      </c>
      <c r="P41" s="35" t="s">
        <v>402</v>
      </c>
      <c r="Q41" s="35" t="s">
        <v>91</v>
      </c>
      <c r="R41" s="38">
        <v>0</v>
      </c>
      <c r="S41" s="30">
        <v>100</v>
      </c>
      <c r="T41" s="30" t="s">
        <v>359</v>
      </c>
      <c r="U41" s="39">
        <v>60</v>
      </c>
      <c r="V41" s="28">
        <v>2916.21</v>
      </c>
      <c r="W41" s="36">
        <v>174972.6</v>
      </c>
      <c r="X41" s="36">
        <v>3360</v>
      </c>
      <c r="Y41" s="36">
        <v>3360</v>
      </c>
      <c r="Z41" s="36">
        <v>0</v>
      </c>
      <c r="AA41" s="36">
        <v>0</v>
      </c>
      <c r="AB41" s="36"/>
      <c r="AC41" s="36">
        <v>0</v>
      </c>
      <c r="AD41" s="36"/>
      <c r="AE41" s="36"/>
      <c r="AF41" s="36">
        <v>56</v>
      </c>
      <c r="AG41" s="36">
        <v>56</v>
      </c>
      <c r="AH41" s="32">
        <v>45306</v>
      </c>
      <c r="AI41" s="32"/>
      <c r="AJ41" s="32"/>
      <c r="AK41" s="32">
        <v>45332</v>
      </c>
      <c r="AL41" s="32"/>
      <c r="AM41" s="40"/>
      <c r="AN41" s="35" t="s">
        <v>366</v>
      </c>
    </row>
    <row r="42" spans="1:40" ht="80.25" customHeight="1" x14ac:dyDescent="0.25">
      <c r="A42" s="31" t="s">
        <v>835</v>
      </c>
      <c r="B42" s="40">
        <v>45266</v>
      </c>
      <c r="C42" s="35">
        <v>545</v>
      </c>
      <c r="D42" s="33"/>
      <c r="E42" s="34" t="s">
        <v>836</v>
      </c>
      <c r="F42" s="32">
        <v>45303</v>
      </c>
      <c r="G42" s="30" t="s">
        <v>837</v>
      </c>
      <c r="H42" s="35" t="s">
        <v>86</v>
      </c>
      <c r="I42" s="35" t="s">
        <v>838</v>
      </c>
      <c r="J42" s="45">
        <v>4675000000</v>
      </c>
      <c r="K42" s="36">
        <v>4675000000</v>
      </c>
      <c r="L42" s="28">
        <v>4675000000</v>
      </c>
      <c r="M42" s="28">
        <v>4675000000</v>
      </c>
      <c r="N42" s="35" t="s">
        <v>839</v>
      </c>
      <c r="O42" s="35" t="s">
        <v>840</v>
      </c>
      <c r="P42" s="35" t="s">
        <v>841</v>
      </c>
      <c r="Q42" s="35" t="s">
        <v>358</v>
      </c>
      <c r="R42" s="38">
        <v>0</v>
      </c>
      <c r="S42" s="30">
        <v>100</v>
      </c>
      <c r="T42" s="30" t="s">
        <v>359</v>
      </c>
      <c r="U42" s="39">
        <v>1</v>
      </c>
      <c r="V42" s="28">
        <v>93500000</v>
      </c>
      <c r="W42" s="36">
        <v>93500000</v>
      </c>
      <c r="X42" s="36">
        <v>50</v>
      </c>
      <c r="Y42" s="36">
        <v>50</v>
      </c>
      <c r="Z42" s="36">
        <v>0</v>
      </c>
      <c r="AA42" s="36">
        <v>0</v>
      </c>
      <c r="AB42" s="36"/>
      <c r="AC42" s="36">
        <v>0</v>
      </c>
      <c r="AD42" s="36"/>
      <c r="AE42" s="36"/>
      <c r="AF42" s="36">
        <v>50</v>
      </c>
      <c r="AG42" s="36">
        <v>50</v>
      </c>
      <c r="AH42" s="32">
        <v>45657</v>
      </c>
      <c r="AI42" s="32"/>
      <c r="AJ42" s="32"/>
      <c r="AK42" s="32"/>
      <c r="AL42" s="32"/>
      <c r="AM42" s="40"/>
      <c r="AN42" s="35" t="s">
        <v>49</v>
      </c>
    </row>
    <row r="43" spans="1:40" ht="94.5" x14ac:dyDescent="0.25">
      <c r="A43" s="31" t="s">
        <v>979</v>
      </c>
      <c r="B43" s="40">
        <v>45274</v>
      </c>
      <c r="C43" s="35">
        <v>545</v>
      </c>
      <c r="D43" s="33"/>
      <c r="E43" s="34" t="s">
        <v>980</v>
      </c>
      <c r="F43" s="32">
        <v>45313</v>
      </c>
      <c r="G43" s="30" t="s">
        <v>981</v>
      </c>
      <c r="H43" s="35" t="s">
        <v>292</v>
      </c>
      <c r="I43" s="35" t="s">
        <v>293</v>
      </c>
      <c r="J43" s="45">
        <v>675266099.20000005</v>
      </c>
      <c r="K43" s="36">
        <v>675266099.20000005</v>
      </c>
      <c r="L43" s="28">
        <v>675266099.20000005</v>
      </c>
      <c r="M43" s="28">
        <v>675266099.20000005</v>
      </c>
      <c r="N43" s="35" t="s">
        <v>294</v>
      </c>
      <c r="O43" s="35" t="s">
        <v>295</v>
      </c>
      <c r="P43" s="35" t="s">
        <v>296</v>
      </c>
      <c r="Q43" s="35" t="s">
        <v>140</v>
      </c>
      <c r="R43" s="38">
        <v>0</v>
      </c>
      <c r="S43" s="30">
        <v>100</v>
      </c>
      <c r="T43" s="30" t="s">
        <v>297</v>
      </c>
      <c r="U43" s="39">
        <v>140</v>
      </c>
      <c r="V43" s="28">
        <v>10766.36</v>
      </c>
      <c r="W43" s="36">
        <v>1507290.4000000001</v>
      </c>
      <c r="X43" s="36">
        <v>62720</v>
      </c>
      <c r="Y43" s="36">
        <v>35000</v>
      </c>
      <c r="Z43" s="36">
        <v>27720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448</v>
      </c>
      <c r="AG43" s="36">
        <v>448</v>
      </c>
      <c r="AH43" s="32">
        <v>45444</v>
      </c>
      <c r="AI43" s="32">
        <v>45505</v>
      </c>
      <c r="AJ43" s="32"/>
      <c r="AK43" s="32">
        <v>45474</v>
      </c>
      <c r="AL43" s="32">
        <v>45536</v>
      </c>
      <c r="AM43" s="40"/>
      <c r="AN43" s="35" t="s">
        <v>49</v>
      </c>
    </row>
    <row r="44" spans="1:40" ht="66" customHeight="1" x14ac:dyDescent="0.25">
      <c r="A44" s="31" t="s">
        <v>1003</v>
      </c>
      <c r="B44" s="40">
        <v>45278</v>
      </c>
      <c r="C44" s="35">
        <v>545</v>
      </c>
      <c r="D44" s="33"/>
      <c r="E44" s="34" t="s">
        <v>1004</v>
      </c>
      <c r="F44" s="32">
        <v>45307</v>
      </c>
      <c r="G44" s="30" t="s">
        <v>1005</v>
      </c>
      <c r="H44" s="35" t="s">
        <v>135</v>
      </c>
      <c r="I44" s="35" t="s">
        <v>1006</v>
      </c>
      <c r="J44" s="45">
        <v>3719931.6</v>
      </c>
      <c r="K44" s="45">
        <v>3719931.6</v>
      </c>
      <c r="L44" s="28">
        <v>3719931.6</v>
      </c>
      <c r="M44" s="28">
        <v>3719931.6</v>
      </c>
      <c r="N44" s="35" t="s">
        <v>1007</v>
      </c>
      <c r="O44" s="35" t="s">
        <v>1008</v>
      </c>
      <c r="P44" s="35" t="s">
        <v>1009</v>
      </c>
      <c r="Q44" s="35" t="s">
        <v>59</v>
      </c>
      <c r="R44" s="38">
        <v>0</v>
      </c>
      <c r="S44" s="30">
        <v>100</v>
      </c>
      <c r="T44" s="30" t="s">
        <v>359</v>
      </c>
      <c r="U44" s="39">
        <v>28</v>
      </c>
      <c r="V44" s="28">
        <v>4428.49</v>
      </c>
      <c r="W44" s="36">
        <v>123997.72</v>
      </c>
      <c r="X44" s="36">
        <v>840</v>
      </c>
      <c r="Y44" s="36">
        <v>840</v>
      </c>
      <c r="Z44" s="36">
        <v>0</v>
      </c>
      <c r="AA44" s="36">
        <v>0</v>
      </c>
      <c r="AB44" s="36"/>
      <c r="AC44" s="36">
        <v>0</v>
      </c>
      <c r="AD44" s="36"/>
      <c r="AE44" s="36">
        <v>0</v>
      </c>
      <c r="AF44" s="36">
        <v>30</v>
      </c>
      <c r="AG44" s="36">
        <v>30</v>
      </c>
      <c r="AH44" s="32">
        <v>45337</v>
      </c>
      <c r="AI44" s="32"/>
      <c r="AJ44" s="32"/>
      <c r="AK44" s="32">
        <v>45366</v>
      </c>
      <c r="AL44" s="32"/>
      <c r="AM44" s="40"/>
      <c r="AN44" s="35" t="s">
        <v>49</v>
      </c>
    </row>
    <row r="45" spans="1:40" ht="58.5" customHeight="1" x14ac:dyDescent="0.25">
      <c r="A45" s="31" t="s">
        <v>1051</v>
      </c>
      <c r="B45" s="40">
        <v>45280</v>
      </c>
      <c r="C45" s="35">
        <v>545</v>
      </c>
      <c r="D45" s="33"/>
      <c r="E45" s="34" t="s">
        <v>1052</v>
      </c>
      <c r="F45" s="32">
        <v>45313</v>
      </c>
      <c r="G45" s="30" t="s">
        <v>1053</v>
      </c>
      <c r="H45" s="35" t="s">
        <v>247</v>
      </c>
      <c r="I45" s="35" t="s">
        <v>1054</v>
      </c>
      <c r="J45" s="45">
        <v>293433282.44999999</v>
      </c>
      <c r="K45" s="36">
        <v>293433282.44999999</v>
      </c>
      <c r="L45" s="28">
        <v>293433282.44999999</v>
      </c>
      <c r="M45" s="28">
        <v>293433282.44999999</v>
      </c>
      <c r="N45" s="35" t="s">
        <v>713</v>
      </c>
      <c r="O45" s="35" t="s">
        <v>1055</v>
      </c>
      <c r="P45" s="35" t="s">
        <v>715</v>
      </c>
      <c r="Q45" s="35" t="s">
        <v>140</v>
      </c>
      <c r="R45" s="38">
        <v>0</v>
      </c>
      <c r="S45" s="30">
        <v>100</v>
      </c>
      <c r="T45" s="30" t="s">
        <v>81</v>
      </c>
      <c r="U45" s="46">
        <v>4.5</v>
      </c>
      <c r="V45" s="28">
        <v>204411.9</v>
      </c>
      <c r="W45" s="36">
        <v>919853.54999999993</v>
      </c>
      <c r="X45" s="36">
        <v>1435.5</v>
      </c>
      <c r="Y45" s="36">
        <v>1435.5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319</v>
      </c>
      <c r="AG45" s="36">
        <v>319</v>
      </c>
      <c r="AH45" s="32">
        <v>45352</v>
      </c>
      <c r="AI45" s="32"/>
      <c r="AJ45" s="32"/>
      <c r="AK45" s="32">
        <v>45383</v>
      </c>
      <c r="AL45" s="32"/>
      <c r="AM45" s="40"/>
      <c r="AN45" s="35" t="s">
        <v>49</v>
      </c>
    </row>
    <row r="46" spans="1:40" ht="58.5" customHeight="1" x14ac:dyDescent="0.25">
      <c r="A46" s="31" t="s">
        <v>1071</v>
      </c>
      <c r="B46" s="40">
        <v>45287</v>
      </c>
      <c r="C46" s="35">
        <v>545</v>
      </c>
      <c r="D46" s="33"/>
      <c r="E46" s="34" t="s">
        <v>1072</v>
      </c>
      <c r="F46" s="32"/>
      <c r="G46" s="30"/>
      <c r="H46" s="35"/>
      <c r="I46" s="35" t="s">
        <v>354</v>
      </c>
      <c r="J46" s="45">
        <v>445962000</v>
      </c>
      <c r="K46" s="36">
        <v>0</v>
      </c>
      <c r="L46" s="28">
        <v>0</v>
      </c>
      <c r="M46" s="28">
        <v>0</v>
      </c>
      <c r="N46" s="35"/>
      <c r="O46" s="35"/>
      <c r="P46" s="35"/>
      <c r="Q46" s="35"/>
      <c r="R46" s="38"/>
      <c r="S46" s="30"/>
      <c r="T46" s="30"/>
      <c r="U46" s="39"/>
      <c r="V46" s="28" t="e">
        <v>#DIV/0!</v>
      </c>
      <c r="W46" s="36" t="e">
        <v>#DIV/0!</v>
      </c>
      <c r="X46" s="36">
        <v>0</v>
      </c>
      <c r="Y46" s="36">
        <v>0</v>
      </c>
      <c r="Z46" s="36">
        <v>0</v>
      </c>
      <c r="AA46" s="36">
        <v>0</v>
      </c>
      <c r="AB46" s="36"/>
      <c r="AC46" s="36" t="e">
        <v>#DIV/0!</v>
      </c>
      <c r="AD46" s="36"/>
      <c r="AE46" s="36" t="e">
        <v>#DIV/0!</v>
      </c>
      <c r="AF46" s="36" t="e">
        <v>#DIV/0!</v>
      </c>
      <c r="AG46" s="36" t="e">
        <v>#DIV/0!</v>
      </c>
      <c r="AH46" s="32">
        <v>45352</v>
      </c>
      <c r="AI46" s="32"/>
      <c r="AJ46" s="32"/>
      <c r="AK46" s="32"/>
      <c r="AL46" s="32"/>
      <c r="AM46" s="40"/>
      <c r="AN46" s="35"/>
    </row>
    <row r="47" spans="1:40" ht="58.5" customHeight="1" x14ac:dyDescent="0.25">
      <c r="A47" s="31" t="s">
        <v>1096</v>
      </c>
      <c r="B47" s="40">
        <v>45287</v>
      </c>
      <c r="C47" s="35">
        <v>545</v>
      </c>
      <c r="D47" s="33"/>
      <c r="E47" s="34" t="s">
        <v>1097</v>
      </c>
      <c r="F47" s="32"/>
      <c r="G47" s="30"/>
      <c r="H47" s="35"/>
      <c r="I47" s="35" t="s">
        <v>1098</v>
      </c>
      <c r="J47" s="45">
        <v>9071705.1600000001</v>
      </c>
      <c r="K47" s="36">
        <v>0</v>
      </c>
      <c r="L47" s="28">
        <v>0</v>
      </c>
      <c r="M47" s="28">
        <v>0</v>
      </c>
      <c r="N47" s="35"/>
      <c r="O47" s="35"/>
      <c r="P47" s="35"/>
      <c r="Q47" s="35"/>
      <c r="R47" s="38"/>
      <c r="S47" s="30"/>
      <c r="T47" s="30"/>
      <c r="U47" s="39"/>
      <c r="V47" s="28" t="e">
        <v>#DIV/0!</v>
      </c>
      <c r="W47" s="36" t="e">
        <v>#DIV/0!</v>
      </c>
      <c r="X47" s="36">
        <v>0</v>
      </c>
      <c r="Y47" s="36">
        <v>0</v>
      </c>
      <c r="Z47" s="36">
        <v>0</v>
      </c>
      <c r="AA47" s="36">
        <v>0</v>
      </c>
      <c r="AB47" s="36"/>
      <c r="AC47" s="36" t="e">
        <v>#DIV/0!</v>
      </c>
      <c r="AD47" s="36"/>
      <c r="AE47" s="36" t="e">
        <v>#DIV/0!</v>
      </c>
      <c r="AF47" s="36" t="e">
        <v>#DIV/0!</v>
      </c>
      <c r="AG47" s="36" t="e">
        <v>#DIV/0!</v>
      </c>
      <c r="AH47" s="32">
        <v>45337</v>
      </c>
      <c r="AI47" s="32"/>
      <c r="AJ47" s="32"/>
      <c r="AK47" s="32"/>
      <c r="AL47" s="32"/>
      <c r="AM47" s="40"/>
      <c r="AN47" s="35"/>
    </row>
    <row r="48" spans="1:40" ht="58.5" customHeight="1" x14ac:dyDescent="0.25">
      <c r="A48" s="31" t="s">
        <v>1113</v>
      </c>
      <c r="B48" s="40">
        <v>45287</v>
      </c>
      <c r="C48" s="35">
        <v>545</v>
      </c>
      <c r="D48" s="33"/>
      <c r="E48" s="34" t="s">
        <v>1114</v>
      </c>
      <c r="F48" s="32"/>
      <c r="G48" s="30"/>
      <c r="H48" s="35"/>
      <c r="I48" s="35" t="s">
        <v>1115</v>
      </c>
      <c r="J48" s="45">
        <v>182434602.63</v>
      </c>
      <c r="K48" s="36">
        <v>0</v>
      </c>
      <c r="L48" s="28">
        <v>0</v>
      </c>
      <c r="M48" s="28">
        <v>0</v>
      </c>
      <c r="N48" s="35"/>
      <c r="O48" s="35"/>
      <c r="P48" s="35"/>
      <c r="Q48" s="35"/>
      <c r="R48" s="38"/>
      <c r="S48" s="30"/>
      <c r="T48" s="30"/>
      <c r="U48" s="39"/>
      <c r="V48" s="28" t="e">
        <v>#DIV/0!</v>
      </c>
      <c r="W48" s="36" t="e">
        <v>#DIV/0!</v>
      </c>
      <c r="X48" s="36">
        <v>0</v>
      </c>
      <c r="Y48" s="36">
        <v>0</v>
      </c>
      <c r="Z48" s="36">
        <v>0</v>
      </c>
      <c r="AA48" s="36">
        <v>0</v>
      </c>
      <c r="AB48" s="36"/>
      <c r="AC48" s="36" t="e">
        <v>#DIV/0!</v>
      </c>
      <c r="AD48" s="36"/>
      <c r="AE48" s="36" t="e">
        <v>#DIV/0!</v>
      </c>
      <c r="AF48" s="36" t="e">
        <v>#DIV/0!</v>
      </c>
      <c r="AG48" s="36" t="e">
        <v>#DIV/0!</v>
      </c>
      <c r="AH48" s="32">
        <v>45337</v>
      </c>
      <c r="AI48" s="32"/>
      <c r="AJ48" s="32"/>
      <c r="AK48" s="32"/>
      <c r="AL48" s="32"/>
      <c r="AM48" s="40"/>
      <c r="AN48" s="35"/>
    </row>
    <row r="49" spans="1:40" ht="58.5" customHeight="1" x14ac:dyDescent="0.25">
      <c r="A49" s="31" t="s">
        <v>1116</v>
      </c>
      <c r="B49" s="40">
        <v>45287</v>
      </c>
      <c r="C49" s="35">
        <v>545</v>
      </c>
      <c r="D49" s="33"/>
      <c r="E49" s="34" t="s">
        <v>1117</v>
      </c>
      <c r="F49" s="32"/>
      <c r="G49" s="30"/>
      <c r="H49" s="35"/>
      <c r="I49" s="35" t="s">
        <v>1118</v>
      </c>
      <c r="J49" s="45">
        <v>183995961.59999999</v>
      </c>
      <c r="K49" s="36">
        <v>0</v>
      </c>
      <c r="L49" s="28">
        <v>0</v>
      </c>
      <c r="M49" s="28">
        <v>0</v>
      </c>
      <c r="N49" s="35"/>
      <c r="O49" s="35"/>
      <c r="P49" s="35"/>
      <c r="Q49" s="35"/>
      <c r="R49" s="38"/>
      <c r="S49" s="30"/>
      <c r="T49" s="30"/>
      <c r="U49" s="39"/>
      <c r="V49" s="28" t="e">
        <v>#DIV/0!</v>
      </c>
      <c r="W49" s="36" t="e">
        <v>#DIV/0!</v>
      </c>
      <c r="X49" s="36">
        <v>0</v>
      </c>
      <c r="Y49" s="36">
        <v>0</v>
      </c>
      <c r="Z49" s="36">
        <v>0</v>
      </c>
      <c r="AA49" s="36">
        <v>0</v>
      </c>
      <c r="AB49" s="36"/>
      <c r="AC49" s="36" t="e">
        <v>#DIV/0!</v>
      </c>
      <c r="AD49" s="36"/>
      <c r="AE49" s="36" t="e">
        <v>#DIV/0!</v>
      </c>
      <c r="AF49" s="36" t="e">
        <v>#DIV/0!</v>
      </c>
      <c r="AG49" s="36" t="e">
        <v>#DIV/0!</v>
      </c>
      <c r="AH49" s="32">
        <v>45337</v>
      </c>
      <c r="AI49" s="32"/>
      <c r="AJ49" s="32"/>
      <c r="AK49" s="32"/>
      <c r="AL49" s="32"/>
      <c r="AM49" s="40"/>
      <c r="AN49" s="35"/>
    </row>
    <row r="50" spans="1:40" ht="58.5" customHeight="1" x14ac:dyDescent="0.25">
      <c r="A50" s="31" t="s">
        <v>1119</v>
      </c>
      <c r="B50" s="40">
        <v>45287</v>
      </c>
      <c r="C50" s="35">
        <v>545</v>
      </c>
      <c r="D50" s="33"/>
      <c r="E50" s="34" t="s">
        <v>1120</v>
      </c>
      <c r="F50" s="32"/>
      <c r="G50" s="30"/>
      <c r="H50" s="35"/>
      <c r="I50" s="35" t="s">
        <v>380</v>
      </c>
      <c r="J50" s="45">
        <v>704734800</v>
      </c>
      <c r="K50" s="36">
        <v>0</v>
      </c>
      <c r="L50" s="28">
        <v>0</v>
      </c>
      <c r="M50" s="28">
        <v>0</v>
      </c>
      <c r="N50" s="35"/>
      <c r="O50" s="35"/>
      <c r="P50" s="35"/>
      <c r="Q50" s="35"/>
      <c r="R50" s="38"/>
      <c r="S50" s="30"/>
      <c r="T50" s="30"/>
      <c r="U50" s="39"/>
      <c r="V50" s="28" t="e">
        <v>#DIV/0!</v>
      </c>
      <c r="W50" s="36" t="e">
        <v>#DIV/0!</v>
      </c>
      <c r="X50" s="36">
        <v>0</v>
      </c>
      <c r="Y50" s="36">
        <v>0</v>
      </c>
      <c r="Z50" s="36">
        <v>0</v>
      </c>
      <c r="AA50" s="36">
        <v>0</v>
      </c>
      <c r="AB50" s="36"/>
      <c r="AC50" s="36" t="e">
        <v>#DIV/0!</v>
      </c>
      <c r="AD50" s="36"/>
      <c r="AE50" s="36" t="e">
        <v>#DIV/0!</v>
      </c>
      <c r="AF50" s="36" t="e">
        <v>#DIV/0!</v>
      </c>
      <c r="AG50" s="36" t="e">
        <v>#DIV/0!</v>
      </c>
      <c r="AH50" s="32">
        <v>45352</v>
      </c>
      <c r="AI50" s="32"/>
      <c r="AJ50" s="32"/>
      <c r="AK50" s="32"/>
      <c r="AL50" s="32"/>
      <c r="AM50" s="40"/>
      <c r="AN50" s="35"/>
    </row>
    <row r="51" spans="1:40" ht="58.5" customHeight="1" x14ac:dyDescent="0.25">
      <c r="A51" s="31" t="s">
        <v>1121</v>
      </c>
      <c r="B51" s="40">
        <v>45287</v>
      </c>
      <c r="C51" s="35">
        <v>545</v>
      </c>
      <c r="D51" s="33"/>
      <c r="E51" s="34" t="s">
        <v>1122</v>
      </c>
      <c r="F51" s="32"/>
      <c r="G51" s="30"/>
      <c r="H51" s="35"/>
      <c r="I51" s="35" t="s">
        <v>1123</v>
      </c>
      <c r="J51" s="45">
        <v>21439906.199999999</v>
      </c>
      <c r="K51" s="36">
        <v>0</v>
      </c>
      <c r="L51" s="28">
        <v>0</v>
      </c>
      <c r="M51" s="28">
        <v>0</v>
      </c>
      <c r="N51" s="35"/>
      <c r="O51" s="35"/>
      <c r="P51" s="35"/>
      <c r="Q51" s="35"/>
      <c r="R51" s="38"/>
      <c r="S51" s="30"/>
      <c r="T51" s="30"/>
      <c r="U51" s="39"/>
      <c r="V51" s="28" t="e">
        <v>#DIV/0!</v>
      </c>
      <c r="W51" s="36" t="e">
        <v>#DIV/0!</v>
      </c>
      <c r="X51" s="36">
        <v>0</v>
      </c>
      <c r="Y51" s="36">
        <v>0</v>
      </c>
      <c r="Z51" s="36">
        <v>0</v>
      </c>
      <c r="AA51" s="36">
        <v>0</v>
      </c>
      <c r="AB51" s="36"/>
      <c r="AC51" s="36" t="e">
        <v>#DIV/0!</v>
      </c>
      <c r="AD51" s="36"/>
      <c r="AE51" s="36" t="e">
        <v>#DIV/0!</v>
      </c>
      <c r="AF51" s="36" t="e">
        <v>#DIV/0!</v>
      </c>
      <c r="AG51" s="36" t="e">
        <v>#DIV/0!</v>
      </c>
      <c r="AH51" s="32">
        <v>45337</v>
      </c>
      <c r="AI51" s="32"/>
      <c r="AJ51" s="32"/>
      <c r="AK51" s="32"/>
      <c r="AL51" s="32"/>
      <c r="AM51" s="40"/>
      <c r="AN51" s="35"/>
    </row>
    <row r="52" spans="1:40" ht="58.5" customHeight="1" x14ac:dyDescent="0.25">
      <c r="A52" s="31" t="s">
        <v>1124</v>
      </c>
      <c r="B52" s="40">
        <v>45287</v>
      </c>
      <c r="C52" s="35">
        <v>545</v>
      </c>
      <c r="D52" s="33"/>
      <c r="E52" s="34" t="s">
        <v>1125</v>
      </c>
      <c r="F52" s="32"/>
      <c r="G52" s="30"/>
      <c r="H52" s="35"/>
      <c r="I52" s="35" t="s">
        <v>1126</v>
      </c>
      <c r="J52" s="45">
        <v>77134640</v>
      </c>
      <c r="K52" s="36">
        <v>0</v>
      </c>
      <c r="L52" s="28">
        <v>0</v>
      </c>
      <c r="M52" s="28">
        <v>0</v>
      </c>
      <c r="N52" s="35"/>
      <c r="O52" s="35"/>
      <c r="P52" s="35"/>
      <c r="Q52" s="35"/>
      <c r="R52" s="38"/>
      <c r="S52" s="30"/>
      <c r="T52" s="30"/>
      <c r="U52" s="39"/>
      <c r="V52" s="28" t="e">
        <v>#DIV/0!</v>
      </c>
      <c r="W52" s="36" t="e">
        <v>#DIV/0!</v>
      </c>
      <c r="X52" s="36">
        <v>0</v>
      </c>
      <c r="Y52" s="36">
        <v>0</v>
      </c>
      <c r="Z52" s="36">
        <v>0</v>
      </c>
      <c r="AA52" s="36">
        <v>0</v>
      </c>
      <c r="AB52" s="36"/>
      <c r="AC52" s="36" t="e">
        <v>#DIV/0!</v>
      </c>
      <c r="AD52" s="36"/>
      <c r="AE52" s="36" t="e">
        <v>#DIV/0!</v>
      </c>
      <c r="AF52" s="36" t="e">
        <v>#DIV/0!</v>
      </c>
      <c r="AG52" s="36" t="e">
        <v>#DIV/0!</v>
      </c>
      <c r="AH52" s="32">
        <v>45337</v>
      </c>
      <c r="AI52" s="32"/>
      <c r="AJ52" s="32"/>
      <c r="AK52" s="32"/>
      <c r="AL52" s="32"/>
      <c r="AM52" s="40"/>
      <c r="AN52" s="35"/>
    </row>
    <row r="53" spans="1:40" ht="58.5" customHeight="1" x14ac:dyDescent="0.25">
      <c r="A53" s="31" t="s">
        <v>1127</v>
      </c>
      <c r="B53" s="40">
        <v>45288</v>
      </c>
      <c r="C53" s="35">
        <v>545</v>
      </c>
      <c r="D53" s="33"/>
      <c r="E53" s="34" t="s">
        <v>1128</v>
      </c>
      <c r="F53" s="32"/>
      <c r="G53" s="30"/>
      <c r="H53" s="35"/>
      <c r="I53" s="35" t="s">
        <v>1129</v>
      </c>
      <c r="J53" s="45">
        <v>41547475.200000003</v>
      </c>
      <c r="K53" s="36">
        <v>0</v>
      </c>
      <c r="L53" s="28">
        <v>0</v>
      </c>
      <c r="M53" s="28">
        <v>0</v>
      </c>
      <c r="N53" s="35"/>
      <c r="O53" s="35"/>
      <c r="P53" s="35"/>
      <c r="Q53" s="35"/>
      <c r="R53" s="38"/>
      <c r="S53" s="30"/>
      <c r="T53" s="30"/>
      <c r="U53" s="39"/>
      <c r="V53" s="28" t="e">
        <v>#DIV/0!</v>
      </c>
      <c r="W53" s="36" t="e">
        <v>#DIV/0!</v>
      </c>
      <c r="X53" s="36">
        <v>0</v>
      </c>
      <c r="Y53" s="36">
        <v>0</v>
      </c>
      <c r="Z53" s="36">
        <v>0</v>
      </c>
      <c r="AA53" s="36">
        <v>0</v>
      </c>
      <c r="AB53" s="36"/>
      <c r="AC53" s="36" t="e">
        <v>#DIV/0!</v>
      </c>
      <c r="AD53" s="36"/>
      <c r="AE53" s="36" t="e">
        <v>#DIV/0!</v>
      </c>
      <c r="AF53" s="36" t="e">
        <v>#DIV/0!</v>
      </c>
      <c r="AG53" s="36" t="e">
        <v>#DIV/0!</v>
      </c>
      <c r="AH53" s="32">
        <v>45342</v>
      </c>
      <c r="AI53" s="32"/>
      <c r="AJ53" s="32"/>
      <c r="AK53" s="32"/>
      <c r="AL53" s="32"/>
      <c r="AM53" s="40"/>
      <c r="AN53" s="35"/>
    </row>
    <row r="54" spans="1:40" ht="58.5" customHeight="1" x14ac:dyDescent="0.25">
      <c r="A54" s="31" t="s">
        <v>1222</v>
      </c>
      <c r="B54" s="40">
        <v>45289</v>
      </c>
      <c r="C54" s="35">
        <v>545</v>
      </c>
      <c r="D54" s="33"/>
      <c r="E54" s="34" t="s">
        <v>1223</v>
      </c>
      <c r="F54" s="32"/>
      <c r="G54" s="30"/>
      <c r="H54" s="35"/>
      <c r="I54" s="35" t="s">
        <v>321</v>
      </c>
      <c r="J54" s="45">
        <v>195352434</v>
      </c>
      <c r="K54" s="36">
        <v>0</v>
      </c>
      <c r="L54" s="28">
        <v>0</v>
      </c>
      <c r="M54" s="28">
        <v>0</v>
      </c>
      <c r="N54" s="35"/>
      <c r="O54" s="35"/>
      <c r="P54" s="35"/>
      <c r="Q54" s="35"/>
      <c r="R54" s="38"/>
      <c r="S54" s="30"/>
      <c r="T54" s="30"/>
      <c r="U54" s="39"/>
      <c r="V54" s="28" t="e">
        <v>#DIV/0!</v>
      </c>
      <c r="W54" s="36" t="e">
        <v>#DIV/0!</v>
      </c>
      <c r="X54" s="36">
        <v>0</v>
      </c>
      <c r="Y54" s="36">
        <v>0</v>
      </c>
      <c r="Z54" s="36">
        <v>0</v>
      </c>
      <c r="AA54" s="36">
        <v>0</v>
      </c>
      <c r="AB54" s="36"/>
      <c r="AC54" s="36" t="e">
        <v>#DIV/0!</v>
      </c>
      <c r="AD54" s="36"/>
      <c r="AE54" s="36" t="e">
        <v>#DIV/0!</v>
      </c>
      <c r="AF54" s="36" t="e">
        <v>#DIV/0!</v>
      </c>
      <c r="AG54" s="36" t="e">
        <v>#DIV/0!</v>
      </c>
      <c r="AH54" s="32">
        <v>45342</v>
      </c>
      <c r="AI54" s="32"/>
      <c r="AJ54" s="32"/>
      <c r="AK54" s="32"/>
      <c r="AL54" s="32"/>
      <c r="AM54" s="40"/>
      <c r="AN54" s="35"/>
    </row>
    <row r="55" spans="1:40" x14ac:dyDescent="0.25">
      <c r="L55" s="54"/>
      <c r="M55" s="54"/>
    </row>
    <row r="56" spans="1:40" x14ac:dyDescent="0.25">
      <c r="L56" s="54"/>
      <c r="M56" s="54"/>
    </row>
    <row r="57" spans="1:40" s="51" customFormat="1" x14ac:dyDescent="0.25">
      <c r="A57" s="17"/>
      <c r="B57" s="52"/>
      <c r="C57" s="17"/>
      <c r="D57" s="17"/>
      <c r="E57" s="17"/>
      <c r="G57" s="43"/>
      <c r="H57" s="53"/>
      <c r="I57" s="17"/>
      <c r="J57" s="43"/>
      <c r="K57" s="17"/>
      <c r="L57" s="54"/>
      <c r="M57" s="54"/>
      <c r="N57" s="53"/>
      <c r="O57" s="53"/>
      <c r="P57" s="43"/>
      <c r="Q57" s="43"/>
      <c r="R57" s="17"/>
      <c r="S57" s="42"/>
      <c r="T57" s="17"/>
      <c r="U57" s="53"/>
      <c r="V57" s="17"/>
      <c r="W57" s="17"/>
      <c r="X57" s="17"/>
      <c r="Y57" s="54"/>
      <c r="Z57" s="17"/>
      <c r="AA57" s="53"/>
      <c r="AB57" s="17"/>
      <c r="AC57" s="17"/>
      <c r="AD57" s="17"/>
      <c r="AE57" s="17"/>
      <c r="AF57" s="17"/>
      <c r="AG57" s="17"/>
      <c r="AH57" s="17"/>
      <c r="AI57" s="17"/>
      <c r="AJ57" s="43"/>
      <c r="AK57" s="43"/>
      <c r="AL57" s="17"/>
      <c r="AM57" s="54"/>
    </row>
    <row r="58" spans="1:40" s="51" customFormat="1" x14ac:dyDescent="0.25">
      <c r="A58" s="17"/>
      <c r="B58" s="52"/>
      <c r="C58" s="17"/>
      <c r="D58" s="17"/>
      <c r="E58" s="17"/>
      <c r="G58" s="43"/>
      <c r="H58" s="53"/>
      <c r="I58" s="17"/>
      <c r="J58" s="43"/>
      <c r="K58" s="17"/>
      <c r="L58" s="54"/>
      <c r="M58" s="54"/>
      <c r="N58" s="53"/>
      <c r="O58" s="53"/>
      <c r="P58" s="43"/>
      <c r="Q58" s="43"/>
      <c r="R58" s="17"/>
      <c r="S58" s="42"/>
      <c r="T58" s="17"/>
      <c r="U58" s="53"/>
      <c r="V58" s="17"/>
      <c r="W58" s="17"/>
      <c r="X58" s="17"/>
      <c r="Y58" s="54"/>
      <c r="Z58" s="17"/>
      <c r="AA58" s="53"/>
      <c r="AB58" s="17"/>
      <c r="AC58" s="17"/>
      <c r="AD58" s="17"/>
      <c r="AE58" s="17"/>
      <c r="AF58" s="17"/>
      <c r="AG58" s="17"/>
      <c r="AH58" s="17"/>
      <c r="AI58" s="17"/>
      <c r="AJ58" s="43"/>
      <c r="AK58" s="43"/>
      <c r="AL58" s="17"/>
      <c r="AM58" s="54"/>
    </row>
    <row r="59" spans="1:40" s="51" customFormat="1" x14ac:dyDescent="0.25">
      <c r="A59" s="17"/>
      <c r="B59" s="52"/>
      <c r="C59" s="17"/>
      <c r="D59" s="17"/>
      <c r="E59" s="17"/>
      <c r="G59" s="43"/>
      <c r="H59" s="53"/>
      <c r="I59" s="17"/>
      <c r="J59" s="43"/>
      <c r="K59" s="17"/>
      <c r="L59" s="54"/>
      <c r="M59" s="54"/>
      <c r="N59" s="53"/>
      <c r="O59" s="53"/>
      <c r="P59" s="43"/>
      <c r="Q59" s="43"/>
      <c r="R59" s="17"/>
      <c r="S59" s="42"/>
      <c r="T59" s="17"/>
      <c r="U59" s="53"/>
      <c r="V59" s="17"/>
      <c r="W59" s="17"/>
      <c r="X59" s="17"/>
      <c r="Y59" s="54"/>
      <c r="Z59" s="17"/>
      <c r="AA59" s="53"/>
      <c r="AB59" s="17"/>
      <c r="AC59" s="17"/>
      <c r="AD59" s="17"/>
      <c r="AE59" s="17"/>
      <c r="AF59" s="17"/>
      <c r="AG59" s="17"/>
      <c r="AH59" s="17"/>
      <c r="AI59" s="17"/>
      <c r="AJ59" s="43"/>
      <c r="AK59" s="43"/>
      <c r="AL59" s="17"/>
      <c r="AM59" s="54"/>
    </row>
    <row r="60" spans="1:40" s="51" customFormat="1" x14ac:dyDescent="0.25">
      <c r="A60" s="17"/>
      <c r="B60" s="52"/>
      <c r="C60" s="17"/>
      <c r="D60" s="17"/>
      <c r="E60" s="17"/>
      <c r="G60" s="43"/>
      <c r="H60" s="53"/>
      <c r="I60" s="17"/>
      <c r="J60" s="43"/>
      <c r="K60" s="17"/>
      <c r="L60" s="54"/>
      <c r="M60" s="54"/>
      <c r="N60" s="53"/>
      <c r="O60" s="53"/>
      <c r="P60" s="43"/>
      <c r="Q60" s="43"/>
      <c r="R60" s="17"/>
      <c r="S60" s="42"/>
      <c r="T60" s="17"/>
      <c r="U60" s="53"/>
      <c r="V60" s="17"/>
      <c r="W60" s="17"/>
      <c r="X60" s="17"/>
      <c r="Y60" s="54"/>
      <c r="Z60" s="17"/>
      <c r="AA60" s="53"/>
      <c r="AB60" s="17"/>
      <c r="AC60" s="17"/>
      <c r="AD60" s="17"/>
      <c r="AE60" s="17"/>
      <c r="AF60" s="17"/>
      <c r="AG60" s="17"/>
      <c r="AH60" s="17"/>
      <c r="AI60" s="17"/>
      <c r="AJ60" s="43"/>
      <c r="AK60" s="43"/>
      <c r="AL60" s="17"/>
      <c r="AM60" s="54"/>
    </row>
    <row r="61" spans="1:40" s="51" customFormat="1" x14ac:dyDescent="0.25">
      <c r="A61" s="17"/>
      <c r="B61" s="52"/>
      <c r="C61" s="17"/>
      <c r="D61" s="17"/>
      <c r="E61" s="17"/>
      <c r="G61" s="43"/>
      <c r="H61" s="53"/>
      <c r="I61" s="17"/>
      <c r="J61" s="43"/>
      <c r="K61" s="17"/>
      <c r="L61" s="54"/>
      <c r="M61" s="54"/>
      <c r="N61" s="53"/>
      <c r="O61" s="53"/>
      <c r="P61" s="43"/>
      <c r="Q61" s="43"/>
      <c r="R61" s="17"/>
      <c r="S61" s="42"/>
      <c r="T61" s="17"/>
      <c r="U61" s="53"/>
      <c r="V61" s="17"/>
      <c r="W61" s="17"/>
      <c r="X61" s="17"/>
      <c r="Y61" s="54"/>
      <c r="Z61" s="17"/>
      <c r="AA61" s="53"/>
      <c r="AB61" s="17"/>
      <c r="AC61" s="17"/>
      <c r="AD61" s="17"/>
      <c r="AE61" s="17"/>
      <c r="AF61" s="17"/>
      <c r="AG61" s="17"/>
      <c r="AH61" s="17"/>
      <c r="AI61" s="17"/>
      <c r="AJ61" s="43"/>
      <c r="AK61" s="43"/>
      <c r="AL61" s="17"/>
      <c r="AM61" s="54"/>
    </row>
    <row r="62" spans="1:40" s="51" customFormat="1" x14ac:dyDescent="0.25">
      <c r="A62" s="17"/>
      <c r="B62" s="52"/>
      <c r="C62" s="17"/>
      <c r="D62" s="17"/>
      <c r="E62" s="17"/>
      <c r="G62" s="43"/>
      <c r="H62" s="53"/>
      <c r="I62" s="17"/>
      <c r="J62" s="43"/>
      <c r="K62" s="17"/>
      <c r="L62" s="54"/>
      <c r="M62" s="54"/>
      <c r="N62" s="53"/>
      <c r="O62" s="53"/>
      <c r="P62" s="43"/>
      <c r="Q62" s="43"/>
      <c r="R62" s="17"/>
      <c r="S62" s="42"/>
      <c r="T62" s="17"/>
      <c r="U62" s="53"/>
      <c r="V62" s="17"/>
      <c r="W62" s="17"/>
      <c r="X62" s="17"/>
      <c r="Y62" s="54"/>
      <c r="Z62" s="17"/>
      <c r="AA62" s="53"/>
      <c r="AB62" s="17"/>
      <c r="AC62" s="17"/>
      <c r="AD62" s="17"/>
      <c r="AE62" s="17"/>
      <c r="AF62" s="17"/>
      <c r="AG62" s="17"/>
      <c r="AH62" s="17"/>
      <c r="AI62" s="17"/>
      <c r="AJ62" s="43"/>
      <c r="AK62" s="43"/>
      <c r="AL62" s="17"/>
      <c r="AM62" s="54"/>
    </row>
    <row r="63" spans="1:40" s="51" customFormat="1" x14ac:dyDescent="0.25">
      <c r="A63" s="17"/>
      <c r="B63" s="52"/>
      <c r="C63" s="17"/>
      <c r="D63" s="17"/>
      <c r="E63" s="17"/>
      <c r="G63" s="43"/>
      <c r="H63" s="53"/>
      <c r="I63" s="17"/>
      <c r="J63" s="43"/>
      <c r="K63" s="17"/>
      <c r="L63" s="54"/>
      <c r="M63" s="54"/>
      <c r="N63" s="53"/>
      <c r="O63" s="53"/>
      <c r="P63" s="43"/>
      <c r="Q63" s="43"/>
      <c r="R63" s="17"/>
      <c r="S63" s="42"/>
      <c r="T63" s="17"/>
      <c r="U63" s="53"/>
      <c r="V63" s="17"/>
      <c r="W63" s="17"/>
      <c r="X63" s="17"/>
      <c r="Y63" s="54"/>
      <c r="Z63" s="17"/>
      <c r="AA63" s="53"/>
      <c r="AB63" s="17"/>
      <c r="AC63" s="17"/>
      <c r="AD63" s="17"/>
      <c r="AE63" s="17"/>
      <c r="AF63" s="17"/>
      <c r="AG63" s="17"/>
      <c r="AH63" s="17"/>
      <c r="AI63" s="17"/>
      <c r="AJ63" s="43"/>
      <c r="AK63" s="43"/>
      <c r="AL63" s="17"/>
      <c r="AM63" s="54"/>
    </row>
    <row r="64" spans="1:40" s="51" customFormat="1" x14ac:dyDescent="0.25">
      <c r="A64" s="17"/>
      <c r="B64" s="52"/>
      <c r="C64" s="17"/>
      <c r="D64" s="17"/>
      <c r="E64" s="17"/>
      <c r="G64" s="43"/>
      <c r="H64" s="53"/>
      <c r="I64" s="17"/>
      <c r="J64" s="43"/>
      <c r="K64" s="17"/>
      <c r="L64" s="54"/>
      <c r="M64" s="54"/>
      <c r="N64" s="53"/>
      <c r="O64" s="53"/>
      <c r="P64" s="43"/>
      <c r="Q64" s="43"/>
      <c r="R64" s="17"/>
      <c r="S64" s="42"/>
      <c r="T64" s="17"/>
      <c r="U64" s="53"/>
      <c r="V64" s="17"/>
      <c r="W64" s="17"/>
      <c r="X64" s="17"/>
      <c r="Y64" s="54"/>
      <c r="Z64" s="17"/>
      <c r="AA64" s="53"/>
      <c r="AB64" s="17"/>
      <c r="AC64" s="17"/>
      <c r="AD64" s="17"/>
      <c r="AE64" s="17"/>
      <c r="AF64" s="17"/>
      <c r="AG64" s="17"/>
      <c r="AH64" s="17"/>
      <c r="AI64" s="17"/>
      <c r="AJ64" s="43"/>
      <c r="AK64" s="43"/>
      <c r="AL64" s="17"/>
      <c r="AM64" s="54"/>
    </row>
    <row r="65" spans="1:39" s="51" customFormat="1" x14ac:dyDescent="0.25">
      <c r="A65" s="17"/>
      <c r="B65" s="52"/>
      <c r="C65" s="17"/>
      <c r="D65" s="17"/>
      <c r="E65" s="17"/>
      <c r="G65" s="43"/>
      <c r="H65" s="53"/>
      <c r="I65" s="17"/>
      <c r="J65" s="43"/>
      <c r="K65" s="17"/>
      <c r="L65" s="54"/>
      <c r="M65" s="54"/>
      <c r="N65" s="53"/>
      <c r="O65" s="53"/>
      <c r="P65" s="43"/>
      <c r="Q65" s="43"/>
      <c r="R65" s="17"/>
      <c r="S65" s="42"/>
      <c r="T65" s="17"/>
      <c r="U65" s="53"/>
      <c r="V65" s="17"/>
      <c r="W65" s="17"/>
      <c r="X65" s="17"/>
      <c r="Y65" s="54"/>
      <c r="Z65" s="17"/>
      <c r="AA65" s="53"/>
      <c r="AB65" s="17"/>
      <c r="AC65" s="17"/>
      <c r="AD65" s="17"/>
      <c r="AE65" s="17"/>
      <c r="AF65" s="17"/>
      <c r="AG65" s="17"/>
      <c r="AH65" s="17"/>
      <c r="AI65" s="17"/>
      <c r="AJ65" s="43"/>
      <c r="AK65" s="43"/>
      <c r="AL65" s="17"/>
      <c r="AM65" s="54"/>
    </row>
    <row r="66" spans="1:39" s="51" customFormat="1" x14ac:dyDescent="0.25">
      <c r="A66" s="17"/>
      <c r="B66" s="52"/>
      <c r="C66" s="17"/>
      <c r="D66" s="17"/>
      <c r="E66" s="17"/>
      <c r="G66" s="43"/>
      <c r="H66" s="53"/>
      <c r="I66" s="17"/>
      <c r="J66" s="43"/>
      <c r="K66" s="17"/>
      <c r="L66" s="54"/>
      <c r="M66" s="54"/>
      <c r="N66" s="53"/>
      <c r="O66" s="53"/>
      <c r="P66" s="43"/>
      <c r="Q66" s="43"/>
      <c r="R66" s="17"/>
      <c r="S66" s="42"/>
      <c r="T66" s="17"/>
      <c r="U66" s="53"/>
      <c r="V66" s="17"/>
      <c r="W66" s="17"/>
      <c r="X66" s="17"/>
      <c r="Y66" s="54"/>
      <c r="Z66" s="17"/>
      <c r="AA66" s="53"/>
      <c r="AB66" s="17"/>
      <c r="AC66" s="17"/>
      <c r="AD66" s="17"/>
      <c r="AE66" s="17"/>
      <c r="AF66" s="17"/>
      <c r="AG66" s="17"/>
      <c r="AH66" s="17"/>
      <c r="AI66" s="17"/>
      <c r="AJ66" s="43"/>
      <c r="AK66" s="43"/>
      <c r="AL66" s="17"/>
      <c r="AM66" s="54"/>
    </row>
    <row r="67" spans="1:39" s="51" customFormat="1" x14ac:dyDescent="0.25">
      <c r="A67" s="17"/>
      <c r="B67" s="52"/>
      <c r="C67" s="17"/>
      <c r="D67" s="17"/>
      <c r="E67" s="17"/>
      <c r="G67" s="43"/>
      <c r="H67" s="53"/>
      <c r="I67" s="17"/>
      <c r="J67" s="43"/>
      <c r="K67" s="17"/>
      <c r="L67" s="54"/>
      <c r="M67" s="54"/>
      <c r="N67" s="53"/>
      <c r="O67" s="53"/>
      <c r="P67" s="43"/>
      <c r="Q67" s="43"/>
      <c r="R67" s="17"/>
      <c r="S67" s="42"/>
      <c r="T67" s="17"/>
      <c r="U67" s="53"/>
      <c r="V67" s="17"/>
      <c r="W67" s="17"/>
      <c r="X67" s="17"/>
      <c r="Y67" s="54"/>
      <c r="Z67" s="17"/>
      <c r="AA67" s="53"/>
      <c r="AB67" s="17"/>
      <c r="AC67" s="17"/>
      <c r="AD67" s="17"/>
      <c r="AE67" s="17"/>
      <c r="AF67" s="17"/>
      <c r="AG67" s="17"/>
      <c r="AH67" s="17"/>
      <c r="AI67" s="17"/>
      <c r="AJ67" s="43"/>
      <c r="AK67" s="43"/>
      <c r="AL67" s="17"/>
      <c r="AM67" s="54"/>
    </row>
    <row r="68" spans="1:39" s="51" customFormat="1" x14ac:dyDescent="0.25">
      <c r="A68" s="17"/>
      <c r="B68" s="52"/>
      <c r="C68" s="17"/>
      <c r="D68" s="17"/>
      <c r="E68" s="17"/>
      <c r="G68" s="43"/>
      <c r="H68" s="53"/>
      <c r="I68" s="17"/>
      <c r="J68" s="43"/>
      <c r="K68" s="17"/>
      <c r="L68" s="54"/>
      <c r="M68" s="54"/>
      <c r="N68" s="53"/>
      <c r="O68" s="53"/>
      <c r="P68" s="43"/>
      <c r="Q68" s="43"/>
      <c r="R68" s="17"/>
      <c r="S68" s="42"/>
      <c r="T68" s="17"/>
      <c r="U68" s="53"/>
      <c r="V68" s="17"/>
      <c r="W68" s="17"/>
      <c r="X68" s="17"/>
      <c r="Y68" s="54"/>
      <c r="Z68" s="17"/>
      <c r="AA68" s="53"/>
      <c r="AB68" s="17"/>
      <c r="AC68" s="17"/>
      <c r="AD68" s="17"/>
      <c r="AE68" s="17"/>
      <c r="AF68" s="17"/>
      <c r="AG68" s="17"/>
      <c r="AH68" s="17"/>
      <c r="AI68" s="17"/>
      <c r="AJ68" s="43"/>
      <c r="AK68" s="43"/>
      <c r="AL68" s="17"/>
      <c r="AM68" s="54"/>
    </row>
    <row r="69" spans="1:39" s="51" customFormat="1" x14ac:dyDescent="0.25">
      <c r="A69" s="17"/>
      <c r="B69" s="52"/>
      <c r="C69" s="17"/>
      <c r="D69" s="17"/>
      <c r="E69" s="17"/>
      <c r="G69" s="43"/>
      <c r="H69" s="53"/>
      <c r="I69" s="17"/>
      <c r="J69" s="43"/>
      <c r="K69" s="17"/>
      <c r="L69" s="54"/>
      <c r="M69" s="54"/>
      <c r="N69" s="53"/>
      <c r="O69" s="53"/>
      <c r="P69" s="43"/>
      <c r="Q69" s="43"/>
      <c r="R69" s="17"/>
      <c r="S69" s="42"/>
      <c r="T69" s="17"/>
      <c r="U69" s="53"/>
      <c r="V69" s="17"/>
      <c r="W69" s="17"/>
      <c r="X69" s="17"/>
      <c r="Y69" s="54"/>
      <c r="Z69" s="17"/>
      <c r="AA69" s="53"/>
      <c r="AB69" s="17"/>
      <c r="AC69" s="17"/>
      <c r="AD69" s="17"/>
      <c r="AE69" s="17"/>
      <c r="AF69" s="17"/>
      <c r="AG69" s="17"/>
      <c r="AH69" s="17"/>
      <c r="AI69" s="17"/>
      <c r="AJ69" s="43"/>
      <c r="AK69" s="43"/>
      <c r="AL69" s="17"/>
      <c r="AM69" s="54"/>
    </row>
    <row r="70" spans="1:39" s="51" customFormat="1" x14ac:dyDescent="0.25">
      <c r="A70" s="17"/>
      <c r="B70" s="52"/>
      <c r="C70" s="17"/>
      <c r="D70" s="17"/>
      <c r="E70" s="17"/>
      <c r="G70" s="43"/>
      <c r="H70" s="53"/>
      <c r="I70" s="17"/>
      <c r="J70" s="43"/>
      <c r="K70" s="17"/>
      <c r="L70" s="54"/>
      <c r="M70" s="54"/>
      <c r="N70" s="53"/>
      <c r="O70" s="53"/>
      <c r="P70" s="43"/>
      <c r="Q70" s="43"/>
      <c r="R70" s="17"/>
      <c r="S70" s="42"/>
      <c r="T70" s="17"/>
      <c r="U70" s="53"/>
      <c r="V70" s="17"/>
      <c r="W70" s="17"/>
      <c r="X70" s="17"/>
      <c r="Y70" s="54"/>
      <c r="Z70" s="17"/>
      <c r="AA70" s="53"/>
      <c r="AB70" s="17"/>
      <c r="AC70" s="17"/>
      <c r="AD70" s="17"/>
      <c r="AE70" s="17"/>
      <c r="AF70" s="17"/>
      <c r="AG70" s="17"/>
      <c r="AH70" s="17"/>
      <c r="AI70" s="17"/>
      <c r="AJ70" s="43"/>
      <c r="AK70" s="43"/>
      <c r="AL70" s="17"/>
      <c r="AM70" s="54"/>
    </row>
    <row r="71" spans="1:39" s="51" customFormat="1" x14ac:dyDescent="0.25">
      <c r="A71" s="17"/>
      <c r="B71" s="52"/>
      <c r="C71" s="17"/>
      <c r="D71" s="17"/>
      <c r="E71" s="17"/>
      <c r="G71" s="43"/>
      <c r="H71" s="53"/>
      <c r="I71" s="17"/>
      <c r="J71" s="43"/>
      <c r="K71" s="17"/>
      <c r="L71" s="54"/>
      <c r="M71" s="54"/>
      <c r="N71" s="53"/>
      <c r="O71" s="53"/>
      <c r="P71" s="43"/>
      <c r="Q71" s="43"/>
      <c r="R71" s="17"/>
      <c r="S71" s="42"/>
      <c r="T71" s="17"/>
      <c r="U71" s="53"/>
      <c r="V71" s="17"/>
      <c r="W71" s="17"/>
      <c r="X71" s="17"/>
      <c r="Y71" s="54"/>
      <c r="Z71" s="17"/>
      <c r="AA71" s="53"/>
      <c r="AB71" s="17"/>
      <c r="AC71" s="17"/>
      <c r="AD71" s="17"/>
      <c r="AE71" s="17"/>
      <c r="AF71" s="17"/>
      <c r="AG71" s="17"/>
      <c r="AH71" s="17"/>
      <c r="AI71" s="17"/>
      <c r="AJ71" s="43"/>
      <c r="AK71" s="43"/>
      <c r="AL71" s="17"/>
      <c r="AM71" s="54"/>
    </row>
    <row r="72" spans="1:39" s="51" customFormat="1" x14ac:dyDescent="0.25">
      <c r="A72" s="17"/>
      <c r="B72" s="52"/>
      <c r="C72" s="17"/>
      <c r="D72" s="17"/>
      <c r="E72" s="17"/>
      <c r="G72" s="43"/>
      <c r="H72" s="53"/>
      <c r="I72" s="17"/>
      <c r="J72" s="43"/>
      <c r="K72" s="17"/>
      <c r="L72" s="54"/>
      <c r="M72" s="54"/>
      <c r="N72" s="53"/>
      <c r="O72" s="53"/>
      <c r="P72" s="43"/>
      <c r="Q72" s="43"/>
      <c r="R72" s="17"/>
      <c r="S72" s="42"/>
      <c r="T72" s="17"/>
      <c r="U72" s="53"/>
      <c r="V72" s="17"/>
      <c r="W72" s="17"/>
      <c r="X72" s="17"/>
      <c r="Y72" s="54"/>
      <c r="Z72" s="17"/>
      <c r="AA72" s="53"/>
      <c r="AB72" s="17"/>
      <c r="AC72" s="17"/>
      <c r="AD72" s="17"/>
      <c r="AE72" s="17"/>
      <c r="AF72" s="17"/>
      <c r="AG72" s="17"/>
      <c r="AH72" s="17"/>
      <c r="AI72" s="17"/>
      <c r="AJ72" s="43"/>
      <c r="AK72" s="43"/>
      <c r="AL72" s="17"/>
      <c r="AM72" s="54"/>
    </row>
    <row r="73" spans="1:39" s="51" customFormat="1" x14ac:dyDescent="0.25">
      <c r="A73" s="17"/>
      <c r="B73" s="52"/>
      <c r="C73" s="17"/>
      <c r="D73" s="17"/>
      <c r="E73" s="17"/>
      <c r="G73" s="43"/>
      <c r="H73" s="53"/>
      <c r="I73" s="17"/>
      <c r="J73" s="43"/>
      <c r="K73" s="17"/>
      <c r="L73" s="54"/>
      <c r="M73" s="54"/>
      <c r="N73" s="53"/>
      <c r="O73" s="53"/>
      <c r="P73" s="43"/>
      <c r="Q73" s="43"/>
      <c r="R73" s="17"/>
      <c r="S73" s="42"/>
      <c r="T73" s="17"/>
      <c r="U73" s="53"/>
      <c r="V73" s="17"/>
      <c r="W73" s="17"/>
      <c r="X73" s="17"/>
      <c r="Y73" s="54"/>
      <c r="Z73" s="17"/>
      <c r="AA73" s="53"/>
      <c r="AB73" s="17"/>
      <c r="AC73" s="17"/>
      <c r="AD73" s="17"/>
      <c r="AE73" s="17"/>
      <c r="AF73" s="17"/>
      <c r="AG73" s="17"/>
      <c r="AH73" s="17"/>
      <c r="AI73" s="17"/>
      <c r="AJ73" s="43"/>
      <c r="AK73" s="43"/>
      <c r="AL73" s="17"/>
      <c r="AM73" s="54"/>
    </row>
    <row r="74" spans="1:39" s="51" customFormat="1" x14ac:dyDescent="0.25">
      <c r="A74" s="17"/>
      <c r="B74" s="52"/>
      <c r="C74" s="17"/>
      <c r="D74" s="17"/>
      <c r="E74" s="17"/>
      <c r="G74" s="43"/>
      <c r="H74" s="53"/>
      <c r="I74" s="17"/>
      <c r="J74" s="43"/>
      <c r="K74" s="17"/>
      <c r="L74" s="54"/>
      <c r="M74" s="54"/>
      <c r="N74" s="53"/>
      <c r="O74" s="53"/>
      <c r="P74" s="43"/>
      <c r="Q74" s="43"/>
      <c r="R74" s="17"/>
      <c r="S74" s="42"/>
      <c r="T74" s="17"/>
      <c r="U74" s="53"/>
      <c r="V74" s="17"/>
      <c r="W74" s="17"/>
      <c r="X74" s="17"/>
      <c r="Y74" s="54"/>
      <c r="Z74" s="17"/>
      <c r="AA74" s="53"/>
      <c r="AB74" s="17"/>
      <c r="AC74" s="17"/>
      <c r="AD74" s="17"/>
      <c r="AE74" s="17"/>
      <c r="AF74" s="17"/>
      <c r="AG74" s="17"/>
      <c r="AH74" s="17"/>
      <c r="AI74" s="17"/>
      <c r="AJ74" s="43"/>
      <c r="AK74" s="43"/>
      <c r="AL74" s="17"/>
      <c r="AM74" s="54"/>
    </row>
    <row r="75" spans="1:39" s="51" customFormat="1" x14ac:dyDescent="0.25">
      <c r="A75" s="17"/>
      <c r="B75" s="52"/>
      <c r="C75" s="17"/>
      <c r="D75" s="17"/>
      <c r="E75" s="17"/>
      <c r="G75" s="43"/>
      <c r="H75" s="53"/>
      <c r="I75" s="17"/>
      <c r="J75" s="43"/>
      <c r="K75" s="17"/>
      <c r="L75" s="54"/>
      <c r="M75" s="54"/>
      <c r="N75" s="53"/>
      <c r="O75" s="53"/>
      <c r="P75" s="43"/>
      <c r="Q75" s="43"/>
      <c r="R75" s="17"/>
      <c r="S75" s="42"/>
      <c r="T75" s="17"/>
      <c r="U75" s="53"/>
      <c r="V75" s="17"/>
      <c r="W75" s="17"/>
      <c r="X75" s="17"/>
      <c r="Y75" s="54"/>
      <c r="Z75" s="17"/>
      <c r="AA75" s="53"/>
      <c r="AB75" s="17"/>
      <c r="AC75" s="17"/>
      <c r="AD75" s="17"/>
      <c r="AE75" s="17"/>
      <c r="AF75" s="17"/>
      <c r="AG75" s="17"/>
      <c r="AH75" s="17"/>
      <c r="AI75" s="17"/>
      <c r="AJ75" s="43"/>
      <c r="AK75" s="43"/>
      <c r="AL75" s="17"/>
      <c r="AM75" s="54"/>
    </row>
    <row r="76" spans="1:39" s="51" customFormat="1" x14ac:dyDescent="0.25">
      <c r="A76" s="17"/>
      <c r="B76" s="52"/>
      <c r="C76" s="17"/>
      <c r="D76" s="17"/>
      <c r="E76" s="17"/>
      <c r="G76" s="43"/>
      <c r="H76" s="53"/>
      <c r="I76" s="17"/>
      <c r="J76" s="43"/>
      <c r="K76" s="17"/>
      <c r="L76" s="54"/>
      <c r="M76" s="54"/>
      <c r="N76" s="53"/>
      <c r="O76" s="53"/>
      <c r="P76" s="43"/>
      <c r="Q76" s="43"/>
      <c r="R76" s="17"/>
      <c r="S76" s="42"/>
      <c r="T76" s="17"/>
      <c r="U76" s="53"/>
      <c r="V76" s="17"/>
      <c r="W76" s="17"/>
      <c r="X76" s="17"/>
      <c r="Y76" s="54"/>
      <c r="Z76" s="17"/>
      <c r="AA76" s="53"/>
      <c r="AB76" s="17"/>
      <c r="AC76" s="17"/>
      <c r="AD76" s="17"/>
      <c r="AE76" s="17"/>
      <c r="AF76" s="17"/>
      <c r="AG76" s="17"/>
      <c r="AH76" s="17"/>
      <c r="AI76" s="17"/>
      <c r="AJ76" s="43"/>
      <c r="AK76" s="43"/>
      <c r="AL76" s="17"/>
      <c r="AM76" s="54"/>
    </row>
  </sheetData>
  <autoFilter ref="A2:AN48" xr:uid="{6E921C56-9DB6-4115-BD8C-F98C262196EC}"/>
  <mergeCells count="19">
    <mergeCell ref="AN1:AN2"/>
    <mergeCell ref="R1:R2"/>
    <mergeCell ref="S1:S2"/>
    <mergeCell ref="T1:T2"/>
    <mergeCell ref="U1:U2"/>
    <mergeCell ref="V1:V2"/>
    <mergeCell ref="W1:W2"/>
    <mergeCell ref="L1:L2"/>
    <mergeCell ref="M1:M2"/>
    <mergeCell ref="N1:N2"/>
    <mergeCell ref="O1:O2"/>
    <mergeCell ref="P1:P2"/>
    <mergeCell ref="Q1:Q2"/>
    <mergeCell ref="A1:A2"/>
    <mergeCell ref="B1:B2"/>
    <mergeCell ref="C1:C2"/>
    <mergeCell ref="I1:I2"/>
    <mergeCell ref="J1:J2"/>
    <mergeCell ref="K1:K2"/>
  </mergeCells>
  <hyperlinks>
    <hyperlink ref="E3" r:id="rId1" xr:uid="{B6B4A9FE-3E6A-46B0-A502-872F2E3D2CDE}"/>
    <hyperlink ref="E4" r:id="rId2" xr:uid="{6D36E791-EA55-43CC-8381-9ACBEA484A9B}"/>
    <hyperlink ref="E5" r:id="rId3" xr:uid="{909824DE-8E2F-456A-8130-095A35E2564D}"/>
    <hyperlink ref="E6" r:id="rId4" xr:uid="{BC5EC739-8377-4232-9EA2-8E538BF41FDB}"/>
    <hyperlink ref="E7" r:id="rId5" xr:uid="{8E8FEAD4-5DFC-44EF-9D9B-97737D7AEA85}"/>
    <hyperlink ref="E8" r:id="rId6" xr:uid="{19D512D4-F8F6-455D-A038-E0E31ECD57D2}"/>
    <hyperlink ref="E9" r:id="rId7" xr:uid="{8ED50A5E-DCF8-4B61-A677-637C8CD7BAE2}"/>
    <hyperlink ref="E10" r:id="rId8" xr:uid="{AF44D8C5-E1FD-43BB-B3C4-3F3470986A6A}"/>
    <hyperlink ref="E11" r:id="rId9" xr:uid="{39554D30-C6AF-4EDE-819F-C639D8E76BC4}"/>
    <hyperlink ref="E12" r:id="rId10" xr:uid="{B2F7D37E-4470-4ADC-827A-96B868B34997}"/>
    <hyperlink ref="E13" r:id="rId11" xr:uid="{68123713-FEF9-4661-A065-596678C19EBA}"/>
    <hyperlink ref="E14" r:id="rId12" xr:uid="{CFDD5AA8-ADA5-45A4-82C8-753FCE1E26EC}"/>
    <hyperlink ref="E15" r:id="rId13" xr:uid="{A602EE21-2E9E-46BE-A58F-2BAA37BEA27B}"/>
    <hyperlink ref="E16" r:id="rId14" xr:uid="{DB8715C6-7545-4542-9D61-C3FB1858B040}"/>
    <hyperlink ref="E17" r:id="rId15" xr:uid="{7B50242B-AE75-40DF-B4BF-2A86E764A04C}"/>
    <hyperlink ref="E18" r:id="rId16" xr:uid="{CF12D3ED-7C5F-474F-A212-2903B27A52B0}"/>
    <hyperlink ref="E19" r:id="rId17" xr:uid="{53B4D8C3-9BCD-4D74-9397-239431C93FFE}"/>
    <hyperlink ref="E20" r:id="rId18" xr:uid="{0B5E1C91-5EA3-4DB7-BECC-CF983E7B7912}"/>
    <hyperlink ref="E21" r:id="rId19" xr:uid="{F7678231-1172-40D7-B419-65A381440EE6}"/>
    <hyperlink ref="E22" r:id="rId20" xr:uid="{3DF20E2D-4B47-4BF8-A3AE-D972AD71560B}"/>
    <hyperlink ref="E23" r:id="rId21" xr:uid="{5EA61A50-DA19-41A9-B297-28A731EF6D67}"/>
    <hyperlink ref="E24" r:id="rId22" xr:uid="{3DD98CFB-DA55-48FF-86B8-D477D3CF6EFD}"/>
    <hyperlink ref="E25" r:id="rId23" xr:uid="{1574A46E-4FCE-48B1-A2B5-CEB8A941A8D5}"/>
    <hyperlink ref="E26" r:id="rId24" xr:uid="{3A73DC8C-A113-4E96-BA3E-EB43A9E64169}"/>
    <hyperlink ref="E27" r:id="rId25" xr:uid="{5F894C55-D1AC-49BC-817B-4B9A4E840F4D}"/>
    <hyperlink ref="E28" r:id="rId26" xr:uid="{BDD7865C-2A73-4862-8B5A-AA0A1E526560}"/>
    <hyperlink ref="E29" r:id="rId27" xr:uid="{23078555-22F8-4568-9F76-2381C9177643}"/>
    <hyperlink ref="E30" r:id="rId28" xr:uid="{85FF2C27-D16E-4578-BBAC-97593B2703BD}"/>
    <hyperlink ref="E31" r:id="rId29" xr:uid="{B46ACFA8-3258-42EB-ACDC-A9574474A373}"/>
    <hyperlink ref="E32" r:id="rId30" xr:uid="{650A93DC-E064-45A8-AB49-D78608F6133D}"/>
    <hyperlink ref="E33" r:id="rId31" xr:uid="{C63DA655-8CEC-42C1-A197-2E470AB3BABB}"/>
    <hyperlink ref="E34" r:id="rId32" xr:uid="{DA40451D-294B-41B2-BBEC-7C36059F99FC}"/>
    <hyperlink ref="E35" r:id="rId33" xr:uid="{47C7E356-5DCD-4128-BEA3-9C782F2C4780}"/>
    <hyperlink ref="E36" r:id="rId34" xr:uid="{F7654631-7351-46F1-AA6F-D1CECCC40175}"/>
    <hyperlink ref="E37" r:id="rId35" xr:uid="{A7A7D972-EB08-4DB7-9C83-5CBD2E851178}"/>
    <hyperlink ref="E39" r:id="rId36" xr:uid="{09A29C6B-8BFC-4DBF-A78A-0D87306CBAE4}"/>
    <hyperlink ref="E40" r:id="rId37" xr:uid="{CD509CFA-6C25-497F-B1BA-AC8AC0227566}"/>
    <hyperlink ref="E41" r:id="rId38" xr:uid="{F00D2326-A605-4A02-B81F-42D6F917ED72}"/>
    <hyperlink ref="E42" r:id="rId39" xr:uid="{C2F918A5-28E6-4836-ADB7-A7FA8E21C5B8}"/>
    <hyperlink ref="E43" r:id="rId40" xr:uid="{CE8A21BF-5107-4A28-983D-A067444FB525}"/>
    <hyperlink ref="E44" r:id="rId41" xr:uid="{14BC32E3-04F1-43CB-876E-EA11D8B51239}"/>
    <hyperlink ref="E45" r:id="rId42" xr:uid="{C0DD0C22-39D5-4A7C-8EFC-E94DFC7764DB}"/>
    <hyperlink ref="E46" r:id="rId43" xr:uid="{7C8B3F89-31BA-4FDB-B35D-3FC1A5C17AA8}"/>
    <hyperlink ref="E47" r:id="rId44" xr:uid="{F703A79C-15A2-44B0-B567-DAFBE70B94A7}"/>
    <hyperlink ref="E48" r:id="rId45" xr:uid="{72B54EAF-F001-4D89-B936-0A9B51C8FE00}"/>
    <hyperlink ref="E49" r:id="rId46" xr:uid="{F5E93303-1894-4B53-B64F-360DF08512F1}"/>
    <hyperlink ref="E50" r:id="rId47" xr:uid="{E8DCF95B-4D72-47F7-BBAE-513FF572D81F}"/>
    <hyperlink ref="E51" r:id="rId48" xr:uid="{4F33D84C-125C-4EA1-9735-05ABDD3AAE89}"/>
    <hyperlink ref="E52" r:id="rId49" xr:uid="{CDCBDD8E-B93B-4E56-9FB6-A5FFA2578171}"/>
    <hyperlink ref="E53" r:id="rId50" xr:uid="{10C5F009-46F4-4FB8-B418-1A3CD5B1AC60}"/>
    <hyperlink ref="E54" r:id="rId51" xr:uid="{BBB4943A-16BD-446B-9CAF-078C7194361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2024 год</vt:lpstr>
      <vt:lpstr>1416</vt:lpstr>
      <vt:lpstr>1512 вич</vt:lpstr>
      <vt:lpstr>1512 туб</vt:lpstr>
      <vt:lpstr>1688</vt:lpstr>
      <vt:lpstr>545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 Екатерина Александровна</dc:creator>
  <cp:lastModifiedBy>Александрова Екатерина Александровна</cp:lastModifiedBy>
  <dcterms:created xsi:type="dcterms:W3CDTF">2024-01-22T12:52:54Z</dcterms:created>
  <dcterms:modified xsi:type="dcterms:W3CDTF">2024-01-22T13:06:21Z</dcterms:modified>
</cp:coreProperties>
</file>