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F:\ОБМЕН\ВАЖНОЕ\Исполнение поручения Министра № 35\07. Июль\11.07.2024\на сайт\"/>
    </mc:Choice>
  </mc:AlternateContent>
  <xr:revisionPtr revIDLastSave="0" documentId="13_ncr:1_{066466F0-E2C7-471A-A450-F45A428EEB2F}" xr6:coauthVersionLast="47" xr6:coauthVersionMax="47" xr10:uidLastSave="{00000000-0000-0000-0000-000000000000}"/>
  <bookViews>
    <workbookView xWindow="29955" yWindow="0" windowWidth="27645" windowHeight="15045" xr2:uid="{00000000-000D-0000-FFFF-FFFF00000000}"/>
  </bookViews>
  <sheets>
    <sheet name="ИЛП" sheetId="1" r:id="rId1"/>
  </sheets>
  <definedNames>
    <definedName name="_xlnm._FilterDatabase" localSheetId="0" hidden="1">ИЛП!$A$2:$T$78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8" i="1" l="1"/>
  <c r="Q7" i="1"/>
  <c r="Q8" i="1"/>
  <c r="Q10" i="1"/>
  <c r="Q11" i="1"/>
  <c r="Q12" i="1"/>
  <c r="Q14" i="1"/>
  <c r="Q15" i="1"/>
  <c r="Q17" i="1"/>
  <c r="Q18" i="1"/>
  <c r="Q19" i="1"/>
  <c r="Q20" i="1"/>
  <c r="Q21" i="1"/>
  <c r="Q22" i="1"/>
  <c r="Q23" i="1"/>
  <c r="Q24" i="1"/>
  <c r="Q25" i="1"/>
  <c r="Q27" i="1"/>
  <c r="Q28" i="1"/>
  <c r="Q29" i="1"/>
  <c r="Q31" i="1"/>
  <c r="Q32" i="1"/>
  <c r="Q33" i="1"/>
  <c r="Q35" i="1"/>
  <c r="Q36" i="1"/>
  <c r="Q38" i="1"/>
  <c r="Q39" i="1"/>
  <c r="Q41" i="1"/>
  <c r="Q42" i="1"/>
  <c r="Q44" i="1"/>
  <c r="Q45" i="1"/>
  <c r="Q47" i="1"/>
  <c r="Q48" i="1"/>
  <c r="Q55" i="1"/>
  <c r="Q57" i="1"/>
  <c r="Q59" i="1"/>
  <c r="Q60" i="1"/>
  <c r="Q62" i="1"/>
  <c r="Q65" i="1"/>
  <c r="Q66" i="1"/>
  <c r="Q67" i="1"/>
  <c r="Q69" i="1"/>
  <c r="Q70" i="1"/>
  <c r="Q71" i="1"/>
  <c r="Q72" i="1"/>
  <c r="Q73" i="1"/>
  <c r="Q74" i="1"/>
  <c r="Q75" i="1"/>
  <c r="Q76" i="1"/>
  <c r="Q6" i="1"/>
  <c r="R64" i="1" l="1"/>
  <c r="S64" i="1" l="1"/>
  <c r="Q64" i="1"/>
  <c r="M5" i="1"/>
  <c r="M76" i="1" l="1"/>
  <c r="M74" i="1"/>
  <c r="F73" i="1"/>
  <c r="F72" i="1"/>
  <c r="F71" i="1"/>
  <c r="F70" i="1"/>
  <c r="F69" i="1"/>
  <c r="R68" i="1"/>
  <c r="J68" i="1"/>
  <c r="F68" i="1"/>
  <c r="M64" i="1"/>
  <c r="J64" i="1"/>
  <c r="F64" i="1"/>
  <c r="R63" i="1"/>
  <c r="M63" i="1"/>
  <c r="J63" i="1"/>
  <c r="F63" i="1"/>
  <c r="M62" i="1"/>
  <c r="R61" i="1"/>
  <c r="M61" i="1"/>
  <c r="J61" i="1"/>
  <c r="F61" i="1"/>
  <c r="F59" i="1"/>
  <c r="M58" i="1"/>
  <c r="J58" i="1"/>
  <c r="F58" i="1"/>
  <c r="M57" i="1"/>
  <c r="R56" i="1"/>
  <c r="M56" i="1"/>
  <c r="J56" i="1"/>
  <c r="F56" i="1"/>
  <c r="M55" i="1"/>
  <c r="J55" i="1"/>
  <c r="F55" i="1"/>
  <c r="M53" i="1"/>
  <c r="F53" i="1"/>
  <c r="R52" i="1"/>
  <c r="M52" i="1"/>
  <c r="J52" i="1"/>
  <c r="M51" i="1"/>
  <c r="F51" i="1"/>
  <c r="R50" i="1"/>
  <c r="M50" i="1"/>
  <c r="J50" i="1"/>
  <c r="M49" i="1"/>
  <c r="F49" i="1"/>
  <c r="M48" i="1"/>
  <c r="J48" i="1"/>
  <c r="M47" i="1"/>
  <c r="D47" i="1"/>
  <c r="S46" i="1"/>
  <c r="R46" i="1"/>
  <c r="Q46" i="1" s="1"/>
  <c r="M46" i="1"/>
  <c r="J46" i="1"/>
  <c r="F46" i="1"/>
  <c r="M45" i="1"/>
  <c r="F44" i="1"/>
  <c r="R43" i="1"/>
  <c r="M43" i="1"/>
  <c r="J43" i="1"/>
  <c r="F43" i="1"/>
  <c r="M42" i="1"/>
  <c r="M41" i="1"/>
  <c r="R40" i="1"/>
  <c r="M40" i="1"/>
  <c r="J40" i="1"/>
  <c r="F40" i="1"/>
  <c r="M39" i="1"/>
  <c r="M38" i="1"/>
  <c r="R37" i="1"/>
  <c r="M37" i="1"/>
  <c r="J37" i="1"/>
  <c r="F37" i="1"/>
  <c r="F36" i="1"/>
  <c r="R34" i="1"/>
  <c r="M34" i="1"/>
  <c r="J34" i="1"/>
  <c r="F34" i="1"/>
  <c r="M32" i="1"/>
  <c r="F31" i="1"/>
  <c r="R30" i="1"/>
  <c r="M30" i="1"/>
  <c r="J30" i="1"/>
  <c r="F30" i="1"/>
  <c r="M29" i="1"/>
  <c r="M28" i="1"/>
  <c r="F27" i="1"/>
  <c r="R26" i="1"/>
  <c r="M26" i="1"/>
  <c r="J26" i="1"/>
  <c r="F26" i="1"/>
  <c r="M25" i="1"/>
  <c r="S24" i="1"/>
  <c r="M24" i="1"/>
  <c r="J24" i="1"/>
  <c r="F24" i="1"/>
  <c r="M23" i="1"/>
  <c r="F22" i="1"/>
  <c r="S21" i="1"/>
  <c r="M21" i="1"/>
  <c r="J21" i="1"/>
  <c r="F21" i="1"/>
  <c r="M20" i="1"/>
  <c r="F19" i="1"/>
  <c r="S18" i="1"/>
  <c r="M18" i="1"/>
  <c r="J18" i="1"/>
  <c r="F18" i="1"/>
  <c r="M17" i="1"/>
  <c r="R16" i="1"/>
  <c r="M16" i="1"/>
  <c r="J16" i="1"/>
  <c r="F16" i="1"/>
  <c r="M15" i="1"/>
  <c r="M14" i="1"/>
  <c r="R13" i="1"/>
  <c r="M13" i="1"/>
  <c r="J13" i="1"/>
  <c r="F13" i="1"/>
  <c r="M12" i="1"/>
  <c r="S11" i="1"/>
  <c r="M11" i="1"/>
  <c r="J11" i="1"/>
  <c r="F11" i="1"/>
  <c r="M10" i="1"/>
  <c r="R9" i="1"/>
  <c r="M9" i="1"/>
  <c r="J9" i="1"/>
  <c r="F9" i="1"/>
  <c r="F7" i="1"/>
  <c r="S6" i="1"/>
  <c r="M6" i="1"/>
  <c r="J6" i="1"/>
  <c r="F6" i="1"/>
  <c r="J77" i="1" l="1"/>
  <c r="S9" i="1"/>
  <c r="Q9" i="1"/>
  <c r="S50" i="1"/>
  <c r="Q50" i="1"/>
  <c r="S61" i="1"/>
  <c r="Q61" i="1"/>
  <c r="S13" i="1"/>
  <c r="Q13" i="1"/>
  <c r="S40" i="1"/>
  <c r="Q40" i="1"/>
  <c r="S56" i="1"/>
  <c r="Q56" i="1"/>
  <c r="S34" i="1"/>
  <c r="Q34" i="1"/>
  <c r="S30" i="1"/>
  <c r="Q30" i="1"/>
  <c r="S16" i="1"/>
  <c r="Q16" i="1"/>
  <c r="S68" i="1"/>
  <c r="Q68" i="1"/>
  <c r="S52" i="1"/>
  <c r="Q52" i="1"/>
  <c r="S63" i="1"/>
  <c r="Q63" i="1"/>
  <c r="S26" i="1"/>
  <c r="Q26" i="1"/>
  <c r="S58" i="1"/>
  <c r="Q58" i="1"/>
  <c r="S37" i="1"/>
  <c r="Q37" i="1"/>
  <c r="S43" i="1"/>
  <c r="Q43" i="1"/>
  <c r="M54" i="1"/>
  <c r="F47" i="1"/>
  <c r="F54" i="1" s="1"/>
  <c r="F77" i="1"/>
  <c r="J54" i="1"/>
  <c r="M77" i="1"/>
  <c r="S54" i="1" l="1"/>
  <c r="S77" i="1"/>
  <c r="M78" i="1"/>
  <c r="J78" i="1"/>
  <c r="F78" i="1"/>
  <c r="S78" i="1" l="1"/>
</calcChain>
</file>

<file path=xl/sharedStrings.xml><?xml version="1.0" encoding="utf-8"?>
<sst xmlns="http://schemas.openxmlformats.org/spreadsheetml/2006/main" count="201" uniqueCount="167">
  <si>
    <t>№ п/п</t>
  </si>
  <si>
    <t>МНН, лекарственная форма, дозировка</t>
  </si>
  <si>
    <t xml:space="preserve">Утвержденная потребность 2024 (25%) по письму МЗ РФ от  21.12.2023 
№ 25-7/11843 </t>
  </si>
  <si>
    <t>Извещение/ Государственный контракт, дата, №</t>
  </si>
  <si>
    <t>Количество ЕИ</t>
  </si>
  <si>
    <t>Цена за ЕИ с НДС</t>
  </si>
  <si>
    <t>Сумма</t>
  </si>
  <si>
    <t>Анатоксин дифтерийно-столбнячный</t>
  </si>
  <si>
    <t>ДОЗ</t>
  </si>
  <si>
    <t>не доведена</t>
  </si>
  <si>
    <t>Анатоксин дифтерийно-столбнячный (с уменьшенным содержанием антигенов)</t>
  </si>
  <si>
    <t>ГК от 20.02.2024 № 0873400003924000055-0001 АО "Нацимбио"</t>
  </si>
  <si>
    <t>Анатоксин дифтерийный (с уменьшенным содержанием антигенов)</t>
  </si>
  <si>
    <t>ГК от 19.02.2024 № 0873400003924000044-0001 АО "Нацимбио"</t>
  </si>
  <si>
    <t>Анатоксин столбнячный</t>
  </si>
  <si>
    <t>ГК от 20.02.2024 № 0873400003924000049-0001 АО "Нацимбио"</t>
  </si>
  <si>
    <t>Вакцина для профилактики дифтерии, коклюша и столбняка</t>
  </si>
  <si>
    <t>ГК от 19.02.2024 0873400003924000046-0001 АО "Нацимбио"</t>
  </si>
  <si>
    <t>Вакцина для профилактики вирусного гепатита В, дифтерии и столбняка</t>
  </si>
  <si>
    <t>Вакцина для профилактики вирусного гепатита В, дифтерии, коклюша и столбняка</t>
  </si>
  <si>
    <t>Вакцина для профилактики вирусного гепатита В (для взрослого населения)</t>
  </si>
  <si>
    <t>ГК от 14.02.2024 № 0873400003924000039-0001 АО "Нацимбио"</t>
  </si>
  <si>
    <t>Вакцина для профилактики вирусного гепатита В (для детского населения)</t>
  </si>
  <si>
    <t>ГК от 14.02.2024 № 0873400003924000038-0001 АО "Нацимбио"</t>
  </si>
  <si>
    <t>Вакцина для профилактики вирусного гепатита B (для детского населения (для детей до года))</t>
  </si>
  <si>
    <t>ГК от 14.02.2024 № 0873400003924000037-0001 АО "Нацимбио"</t>
  </si>
  <si>
    <t>Вакцина для профилактики туберкулеза</t>
  </si>
  <si>
    <t>ГК от 19.02.2024 № 0873400003924000043-0001 АО "Нацимбио"</t>
  </si>
  <si>
    <t>Вакцина для профилактики туберкулеза (для щадящей первичной иммунизации)</t>
  </si>
  <si>
    <t>ГК от 19.02.2024 № 0873400003924000041-0001 АО "Нацимбио"</t>
  </si>
  <si>
    <t>Вакцина для профилактики кори</t>
  </si>
  <si>
    <t>Вакцина для профилактики паротита</t>
  </si>
  <si>
    <t>ГК от 20.02.2024 № 0873400003924000052-0001 АО "Нацимбио"</t>
  </si>
  <si>
    <t>Вакцина для профилактики кори и паротита</t>
  </si>
  <si>
    <t>ГК от 19.02.2024 № 0873400003924000045-0001 АО "Нацимбио"</t>
  </si>
  <si>
    <t>Вакцина для профилактики краснухи</t>
  </si>
  <si>
    <t>ГК от 19.02.2024 № 0873400003924000042-0001 АО "Нацимбио"</t>
  </si>
  <si>
    <t>Вакцина для профилактики полиомиелита (пероральная)</t>
  </si>
  <si>
    <t>ГК от 21.02.2024 № 0873400003924000047 ООО "ЭПИДБИОМЕД-ИМПЭКС"</t>
  </si>
  <si>
    <t>Вакцина для профилактики полиомиелита (инактивированная)</t>
  </si>
  <si>
    <t>Анатоксин столбнячный+гемофилус инфлуензэ типа б полисахарид</t>
  </si>
  <si>
    <t>ГК от 21.02.2024 № 0873400003924000053 ООО "Нанофарм"</t>
  </si>
  <si>
    <t>Долгосрочный ГК с ДС (№ 0873400003923000230-0001 от 26.05.2023 ООО «Нанолек»)</t>
  </si>
  <si>
    <t>Вакцина для профилактики пневмококковых инфекций</t>
  </si>
  <si>
    <t>Вакцина для профилактики кори, краснухи и паротита</t>
  </si>
  <si>
    <t>Предельный срок поставки</t>
  </si>
  <si>
    <t>закуплено 2023 год</t>
  </si>
  <si>
    <t>Единица измерения</t>
  </si>
  <si>
    <t>ПЛАН</t>
  </si>
  <si>
    <t>№ К-02-Т/2-1 от 27.01.2023 
АО "НИК"</t>
  </si>
  <si>
    <t>№ К-02-Т/1 от 23.01.2023 АО "НИК"</t>
  </si>
  <si>
    <t>№ К-02-Т/1-2 от 23.01.2023 АО "НИК"</t>
  </si>
  <si>
    <t>№ К-02-Т/1-1 от 23.01.2023 АО "НИК"</t>
  </si>
  <si>
    <t>№ К-02-Т/2 от 27.01.2023 АО "НИК"</t>
  </si>
  <si>
    <t>№бК-02-Т/1-4 от 23.01.2023 АО "НИК"</t>
  </si>
  <si>
    <r>
      <t xml:space="preserve">К-02-Т/13-1 от 13.12.2023, ДС на уменьш. от 21.12.2023 № ДС-1-К-02-Т/13-1 </t>
    </r>
    <r>
      <rPr>
        <b/>
        <sz val="11"/>
        <color theme="1"/>
        <rFont val="Times New Roman"/>
        <family val="1"/>
        <charset val="204"/>
      </rPr>
      <t>(для НТ)</t>
    </r>
  </si>
  <si>
    <r>
      <t xml:space="preserve">К-02-Т/13-2 от 13.12.2023 </t>
    </r>
    <r>
      <rPr>
        <b/>
        <sz val="11"/>
        <color theme="1"/>
        <rFont val="Times New Roman"/>
        <family val="1"/>
        <charset val="204"/>
      </rPr>
      <t>(для НТ)</t>
    </r>
  </si>
  <si>
    <t>№ К-02-Т/2-2 от 27.01.2023 
АО "НИК"</t>
  </si>
  <si>
    <t>№ К-02-Т/1-3 от 23.01.2023 АО "НИК"</t>
  </si>
  <si>
    <t>№ К-02-Т/1-5 от 23.01.2023 АО "НИК"</t>
  </si>
  <si>
    <r>
      <t xml:space="preserve">К-02-Т/13 от 13.12.2023 </t>
    </r>
    <r>
      <rPr>
        <b/>
        <sz val="11"/>
        <color theme="1"/>
        <rFont val="Times New Roman"/>
        <family val="1"/>
        <charset val="204"/>
      </rPr>
      <t>(для НТ)</t>
    </r>
  </si>
  <si>
    <t>№ К-02-Т/1-6 от 23.01.2023 АО "НИК"</t>
  </si>
  <si>
    <t>№ К-02-Т/3-1 от 31.01.2023 АО "НИК"</t>
  </si>
  <si>
    <r>
      <t xml:space="preserve">ДС-4-К-02-Т/3-1 от 07.06.2023 АО "НИК" </t>
    </r>
    <r>
      <rPr>
        <b/>
        <sz val="11"/>
        <color theme="1"/>
        <rFont val="Times New Roman"/>
        <family val="1"/>
        <charset val="204"/>
      </rPr>
      <t>(для НТ)</t>
    </r>
  </si>
  <si>
    <t>№ К-02-Т/3 от 31.01.2023 АО "НИК"</t>
  </si>
  <si>
    <r>
      <t xml:space="preserve">ДС-4-К-02-Т/3 от 30.05.2023 АО "НИК" </t>
    </r>
    <r>
      <rPr>
        <b/>
        <sz val="11"/>
        <color theme="1"/>
        <rFont val="Times New Roman"/>
        <family val="1"/>
        <charset val="204"/>
      </rPr>
      <t>(для НТ)</t>
    </r>
  </si>
  <si>
    <t>№ К-02-Т/1-7 от 23.01.2023 АО "НИК"</t>
  </si>
  <si>
    <t xml:space="preserve">№ ДС-4-К-02-Т/1-7 от 01.06.2023 АО "НИК" </t>
  </si>
  <si>
    <t>№ К-02-Т/1-8 от 23.01.2023 АО "НИК"</t>
  </si>
  <si>
    <t>№ К-02-Т/1-9 от 23.01.2023 АО "НИК"</t>
  </si>
  <si>
    <t>№ К-02-Т/1-10 от 23.01.2023 АО "НИК"</t>
  </si>
  <si>
    <r>
      <t xml:space="preserve">ДС-4-К-02-Т1-10 от 30.05.2023 АО "НИК" </t>
    </r>
    <r>
      <rPr>
        <b/>
        <sz val="11"/>
        <color theme="1"/>
        <rFont val="Times New Roman"/>
        <family val="1"/>
        <charset val="204"/>
      </rPr>
      <t>(для НТ)</t>
    </r>
  </si>
  <si>
    <t>№ К-02-Т/4 от 01.02.2023 АО "НИК"</t>
  </si>
  <si>
    <t>0873400003923000201-0001 от 12.05.2023 ООО «ЭПИДБИОМЕД-ИМПЭКС»</t>
  </si>
  <si>
    <r>
      <t xml:space="preserve">ДС-1-0873400003923000201-0001 от 02.06.2023 ООО «ЭПИДБИОМЕД-ИМПЭКС» </t>
    </r>
    <r>
      <rPr>
        <b/>
        <sz val="11"/>
        <color theme="1"/>
        <rFont val="Times New Roman"/>
        <family val="1"/>
        <charset val="204"/>
      </rPr>
      <t>(для НТ)</t>
    </r>
  </si>
  <si>
    <t xml:space="preserve">№ 0873400003923000287-0001 от 03.07.2023 ООО "Нанолек" </t>
  </si>
  <si>
    <t>не состоялся (дефектура РостНИИ)</t>
  </si>
  <si>
    <t>№ 0873400003923000230-0001 от 26.05.2023 ООО «Нанолек»</t>
  </si>
  <si>
    <t>0873400003922000674-0001 от 17.01.2023
АО "Фармстандарт"</t>
  </si>
  <si>
    <t>0873400003922000673-0001 от 18.01.2023
ООО "НПО Петровакс Фарм"</t>
  </si>
  <si>
    <t>0873400003923000282 -0001 от 26.06.2023 ООО "Нанолек"</t>
  </si>
  <si>
    <r>
      <t xml:space="preserve">ДС-3-0873400003923000282-0001 от 20.11.2023 ООО "Нанолек" </t>
    </r>
    <r>
      <rPr>
        <b/>
        <sz val="11"/>
        <color theme="1"/>
        <rFont val="Times New Roman"/>
        <family val="1"/>
        <charset val="204"/>
      </rPr>
      <t>(для НТ)</t>
    </r>
  </si>
  <si>
    <r>
      <t xml:space="preserve">ГК от 12.12.2023 К-02-Т/12 ООО Нанофарм </t>
    </r>
    <r>
      <rPr>
        <b/>
        <sz val="11"/>
        <color theme="1"/>
        <rFont val="Times New Roman"/>
        <family val="1"/>
        <charset val="204"/>
      </rPr>
      <t>(для НТ)</t>
    </r>
  </si>
  <si>
    <r>
      <t xml:space="preserve">Комбинированная вакцина для профилактики дифтерии и столбняка адсорбированная, коклюша ацеллюлярная, полиомиелита инактивированная, инфекции, вызываемой Haemophilus influenzae тип b конъюгированная </t>
    </r>
    <r>
      <rPr>
        <b/>
        <sz val="11"/>
        <color theme="1"/>
        <rFont val="Times New Roman"/>
        <family val="1"/>
        <charset val="204"/>
      </rPr>
      <t>(2-х летний ГК 2023-2024 гг)</t>
    </r>
  </si>
  <si>
    <t>К-02-Т/8 от 15.07.2022
АО "НИК", ДС от 03.08.2023 № ДС-4-К-02-Т/8</t>
  </si>
  <si>
    <t>К-02-Т/8-2 от 15.07.2022 
АО "НИК", ДС от 03.08.2023 № ДС-5-К-02-Т/8-2</t>
  </si>
  <si>
    <t>К-02-Т/8-3 от 15.07.2022 
АО "НИК", ДС от 03.08.2023 № ДС-6-К-02-Т/8-3</t>
  </si>
  <si>
    <t>ИТОГО:</t>
  </si>
  <si>
    <r>
      <t xml:space="preserve"> ДС-1-0873400003923000282-0001 от 29.06.2023  ООО "Нанолек" </t>
    </r>
    <r>
      <rPr>
        <b/>
        <sz val="11"/>
        <color theme="1"/>
        <rFont val="Times New Roman"/>
        <family val="1"/>
        <charset val="204"/>
      </rPr>
      <t>(для НТ)</t>
    </r>
  </si>
  <si>
    <t>-</t>
  </si>
  <si>
    <t>ГК от 01.03.2024 № 0873400003924000092-0001 АО "Нацимбио"</t>
  </si>
  <si>
    <t>Скорректированная потребность на 2024, доведенная письмом МЗ РФ от 01.03.2024 № 25-0/1911</t>
  </si>
  <si>
    <t>закуплено 2024 год (25% от утвержденной экспертами потребности)</t>
  </si>
  <si>
    <t>Остаток к закупке на 2024 год</t>
  </si>
  <si>
    <t>Вакцина для профилактики гриппа (инактивированная) 3-х валентная (для детского населения)</t>
  </si>
  <si>
    <t>Вакцина для профилактики гриппа (инактивированная) 3-х валентная (для взрослого населения)</t>
  </si>
  <si>
    <t>ИТОГО АУКЦИОНЫ</t>
  </si>
  <si>
    <t>ВСЕГО:</t>
  </si>
  <si>
    <t>Не состоялась по причине пререгистрации цены и ценовой дефектуры (0873400003924000060) цена закупки 429,49, готовится к перерегистрации цена 1 125,43 (НАНОЛЕК)</t>
  </si>
  <si>
    <t>ФАКТ%</t>
  </si>
  <si>
    <t>1 этап - 30.04.24; 
2 этап - 30.09.24; 
3 этап - 30.11.24</t>
  </si>
  <si>
    <t>1 этап - 30.04.2024; 
2 этап - 31.08.2024</t>
  </si>
  <si>
    <t>1 этап - 30.04.2024;
2 этап - 01.09.2024</t>
  </si>
  <si>
    <r>
      <t xml:space="preserve">Извещение № 0873400003924000275  от 01.03.2024 (подача заявок до 18.03.24)- </t>
    </r>
    <r>
      <rPr>
        <b/>
        <sz val="11"/>
        <color rgb="FFFF0000"/>
        <rFont val="Times New Roman"/>
        <family val="1"/>
        <charset val="204"/>
      </rPr>
      <t>Не состоялась, не подано ни одной заявки.</t>
    </r>
  </si>
  <si>
    <t xml:space="preserve"> - </t>
  </si>
  <si>
    <t>ГК от 18.03.2024 № 0873400003924000214-0001</t>
  </si>
  <si>
    <t>ГК от 18.03.2024 К-02-Т/1 АО "Нацимбио"</t>
  </si>
  <si>
    <t>ГК от 25.03.2024 № К-02-Т/2-6</t>
  </si>
  <si>
    <t>ГК от 25.03.2024 № К-02-Т/2-3</t>
  </si>
  <si>
    <t>ГК от 25.03.2024 № К-02-Т/2-4</t>
  </si>
  <si>
    <t>1 этап - 15.05.2024; 
2 этап - 31.08.2024;
3 этап - 30.11.2024;
4 этап - 31.03.2025;
5 этап - 30.09.2025;
6 этап - 20.12.2025</t>
  </si>
  <si>
    <t>ГК от 25.03.2024 № К-02-Т/2-5</t>
  </si>
  <si>
    <t>ГК от 25.03.2024 № К-02-Т/2-2</t>
  </si>
  <si>
    <t>ГК от 25.03.2024 № К-02-Т/2-1</t>
  </si>
  <si>
    <t>1 этап - 15.05.2024;
2 этап - 31.08.2024;
3 этап - 30.10.2024;
4 этап - 10.12.2024;
5 этап - 01.02.2025;
6 этап - 30.06.2025;
7 этап - 30.09.2025;
8 этап - 30.11.2025.</t>
  </si>
  <si>
    <t>1 этап - 31.08.2024;
2 этап - 30.09.2024;
3 этап - 01.12.2024;
4 этап - 01.02.2025;
5 этап - 01.03.2025;
6 этап - 31.08.2025;
7 этап - 15.12.2025.</t>
  </si>
  <si>
    <t>1 этап - 30.11.2024;
2 этап - 20.12.2025.</t>
  </si>
  <si>
    <t>1 этап - 31.10.2024;
2 этап - 20.12.2024;
3 этап - 30.09.2025;
4 этап - 20.12.2025.</t>
  </si>
  <si>
    <t>ГК от 25.03.2024 № К-02-Т/2</t>
  </si>
  <si>
    <t>1 этап - 30.09.2024</t>
  </si>
  <si>
    <t>2 этап - 30.09.2025</t>
  </si>
  <si>
    <t>3 этап - 01.09.2025;
4 этап - 30.11.2025.</t>
  </si>
  <si>
    <t>1 этап - 01.09.2024;
2 этап - 30.11.2024.</t>
  </si>
  <si>
    <t>Вакцина для профилактики гриппа (инактивированная) 4-х валентная (для взрослого и детского населения)</t>
  </si>
  <si>
    <t>1 этап - 01.09.2024;
2 этап - 15.12.2024.</t>
  </si>
  <si>
    <t>3 этап - 01.09.2025;
4 этап - 15.12.2025.</t>
  </si>
  <si>
    <t>ГК от 03.04.2024 № К-02-Т-3 (2-х летка)</t>
  </si>
  <si>
    <t>ГК от 03.04.2024 № К-02-Т-3-1 (2-х летка)</t>
  </si>
  <si>
    <t>ГК от 03.04.2024 № К-02-Т-3-2 (2-х летка)</t>
  </si>
  <si>
    <t>ГК от 03.04.2024 № К-02-Т-3-3 (2-х летка)</t>
  </si>
  <si>
    <t>ГК от 03.04.2024 № К-02-Т-3-4 (2-х летка)</t>
  </si>
  <si>
    <t>ГК К-02-Т/4-1 от 09.04.2024 (2-х летка)</t>
  </si>
  <si>
    <t>ГК К-02-Т/4 от 09.04.2024 (2-х летка)</t>
  </si>
  <si>
    <t>ГК К-02-Т/5 от 10.04.2024 (2-х летка)</t>
  </si>
  <si>
    <t>Извещение от 26.03.2024 № 0873400003924000389
 (подача заявок) Не состоялась, не подано ни одной заявки.</t>
  </si>
  <si>
    <t>ГК от 15.04.2024 № 0873400003924000387-0001</t>
  </si>
  <si>
    <t xml:space="preserve">ГК К-02-Т/6 от 11.04.2024 (2-х летка) </t>
  </si>
  <si>
    <r>
      <t xml:space="preserve">ГК от 25.03.2024 № К-02-Т/2-7, </t>
    </r>
    <r>
      <rPr>
        <b/>
        <sz val="11"/>
        <color rgb="FFFF0000"/>
        <rFont val="Times New Roman"/>
        <family val="1"/>
        <charset val="204"/>
      </rPr>
      <t xml:space="preserve">ДС от 12.04.2024 № </t>
    </r>
    <r>
      <rPr>
        <sz val="11"/>
        <color theme="1"/>
        <rFont val="Times New Roman"/>
        <family val="1"/>
        <charset val="204"/>
      </rPr>
      <t xml:space="preserve">ДС-1- К-02-Т/2-7 </t>
    </r>
  </si>
  <si>
    <t>ГК от 22.04.2024 № 0873400003924000391-0001</t>
  </si>
  <si>
    <t>ГК от 24.04.2024 № 0873400003924000394-0001</t>
  </si>
  <si>
    <t>ГК от 23.04.2024 № 0873400003924000423-0001</t>
  </si>
  <si>
    <r>
      <t xml:space="preserve">извещение 0873400003924000404 от 03.04.2024 </t>
    </r>
    <r>
      <rPr>
        <b/>
        <sz val="11"/>
        <color rgb="FFFF0000"/>
        <rFont val="Times New Roman"/>
        <family val="1"/>
        <charset val="204"/>
      </rPr>
      <t>Не состоялась, не подано ни одной заявки.</t>
    </r>
  </si>
  <si>
    <t>1 этап - 100%</t>
  </si>
  <si>
    <t>2 й этап 30.09.2024</t>
  </si>
  <si>
    <t>Корь и паротит</t>
  </si>
  <si>
    <t>доз</t>
  </si>
  <si>
    <t>Корь, краснуха и паротит</t>
  </si>
  <si>
    <t>К-02-Т/4 от 01.02.2023</t>
  </si>
  <si>
    <t>3 этап - 29.12.2023</t>
  </si>
  <si>
    <t>2 этап - 25.12.2023</t>
  </si>
  <si>
    <t>К-02-Т/1-9 23.01.2023</t>
  </si>
  <si>
    <t>Кредиторская задолженость за 2023 год</t>
  </si>
  <si>
    <t>ИТОГО ЕД. ПОСТАВЩИК (НАЦИМБИО)
с учетом кред задолжености</t>
  </si>
  <si>
    <t>% удовлетворения потребности</t>
  </si>
  <si>
    <t>ГК от 31.05.2024 №0873400003924000627-0001</t>
  </si>
  <si>
    <t>ГК от 14.06.2024 № 0873400003924000716-0001</t>
  </si>
  <si>
    <t xml:space="preserve">ГК от 24.06.2024 № 0873400003924000714-0001, ООО "Нанолек" </t>
  </si>
  <si>
    <t xml:space="preserve">ГК от 24.06.2024 № 0873400003924000715-0001, ООО "Нанолек" </t>
  </si>
  <si>
    <t>2 этап -26,5%</t>
  </si>
  <si>
    <t>1 этап 100%,
2 этап-100%</t>
  </si>
  <si>
    <t>Средний остаток по РФ, мес. на 11.07.2024</t>
  </si>
  <si>
    <t>1 этап - 100%,2 этап-58%</t>
  </si>
  <si>
    <t>1 этап -100%, 2 этап - 47%</t>
  </si>
  <si>
    <t xml:space="preserve">1 этап - 100%
2 этап 33 %
3 этап -0 %
</t>
  </si>
  <si>
    <t xml:space="preserve">1 этап - 100%
2 этап - 100%
</t>
  </si>
  <si>
    <t>1 этап - 42%</t>
  </si>
  <si>
    <t>1 этап - 100%
2 этап- 10,8%
3 этап - 0%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</si>
</sst>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19]General"/>
    <numFmt numFmtId="165" formatCode="#,##0.000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1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14" fontId="1" fillId="8" borderId="4" xfId="0" applyNumberFormat="1" applyFont="1" applyFill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164" fontId="3" fillId="4" borderId="3" xfId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3" fontId="3" fillId="4" borderId="3" xfId="1" applyNumberFormat="1" applyFont="1" applyFill="1" applyBorder="1" applyAlignment="1">
      <alignment horizontal="center" vertical="center" wrapText="1"/>
    </xf>
    <xf numFmtId="4" fontId="3" fillId="4" borderId="3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/>
    </xf>
    <xf numFmtId="14" fontId="3" fillId="4" borderId="1" xfId="1" applyNumberFormat="1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14" fontId="1" fillId="9" borderId="1" xfId="0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10" fontId="3" fillId="4" borderId="3" xfId="1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0" fontId="1" fillId="11" borderId="1" xfId="0" applyNumberFormat="1" applyFont="1" applyFill="1" applyBorder="1" applyAlignment="1">
      <alignment horizontal="center" vertical="center" wrapText="1"/>
    </xf>
    <xf numFmtId="10" fontId="3" fillId="11" borderId="1" xfId="1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 wrapText="1"/>
    </xf>
    <xf numFmtId="164" fontId="3" fillId="4" borderId="7" xfId="1" applyFont="1" applyFill="1" applyBorder="1" applyAlignment="1">
      <alignment horizontal="center" vertical="center" wrapText="1"/>
    </xf>
    <xf numFmtId="164" fontId="3" fillId="4" borderId="2" xfId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0" fontId="1" fillId="11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1" fillId="9" borderId="1" xfId="0" applyNumberFormat="1" applyFont="1" applyFill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9" borderId="1" xfId="0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7" borderId="3" xfId="0" applyNumberFormat="1" applyFont="1" applyFill="1" applyBorder="1" applyAlignment="1">
      <alignment horizontal="center" vertical="center" wrapText="1"/>
    </xf>
    <xf numFmtId="14" fontId="1" fillId="7" borderId="6" xfId="0" applyNumberFormat="1" applyFont="1" applyFill="1" applyBorder="1" applyAlignment="1">
      <alignment horizontal="center" vertical="center" wrapText="1"/>
    </xf>
    <xf numFmtId="14" fontId="1" fillId="7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FF99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1"/>
  <sheetViews>
    <sheetView tabSelected="1" zoomScale="85" zoomScaleNormal="85" workbookViewId="0">
      <pane ySplit="2" topLeftCell="A3" activePane="bottomLeft" state="frozen"/>
      <selection pane="bottomLeft" activeCell="N94" sqref="N94"/>
    </sheetView>
  </sheetViews>
  <sheetFormatPr defaultColWidth="9.140625" defaultRowHeight="15" x14ac:dyDescent="0.25"/>
  <cols>
    <col min="1" max="1" width="5.7109375" style="1" customWidth="1"/>
    <col min="2" max="2" width="20.140625" style="1" customWidth="1"/>
    <col min="3" max="3" width="8.7109375" style="1" customWidth="1"/>
    <col min="4" max="4" width="20.5703125" style="6" hidden="1" customWidth="1"/>
    <col min="5" max="5" width="10" style="1" hidden="1" customWidth="1"/>
    <col min="6" max="6" width="18.7109375" style="6" hidden="1" customWidth="1"/>
    <col min="7" max="7" width="36.42578125" style="7" hidden="1" customWidth="1"/>
    <col min="8" max="8" width="15" style="5" customWidth="1"/>
    <col min="9" max="9" width="16.140625" style="5" customWidth="1"/>
    <col min="10" max="10" width="16.85546875" style="5" customWidth="1"/>
    <col min="11" max="11" width="14" style="5" customWidth="1"/>
    <col min="12" max="12" width="13.28515625" style="6" customWidth="1"/>
    <col min="13" max="13" width="17.42578125" style="6" customWidth="1"/>
    <col min="14" max="14" width="22.7109375" style="1" customWidth="1"/>
    <col min="15" max="15" width="19.140625" style="13" customWidth="1"/>
    <col min="16" max="16" width="15.85546875" style="56" customWidth="1"/>
    <col min="17" max="17" width="18.28515625" style="56" customWidth="1"/>
    <col min="18" max="19" width="18" style="1" customWidth="1"/>
    <col min="20" max="20" width="22" style="1" customWidth="1"/>
    <col min="21" max="16384" width="9.140625" style="1"/>
  </cols>
  <sheetData>
    <row r="1" spans="1:20" ht="60.75" customHeight="1" x14ac:dyDescent="0.25">
      <c r="A1" s="113" t="s">
        <v>0</v>
      </c>
      <c r="B1" s="114" t="s">
        <v>1</v>
      </c>
      <c r="C1" s="114" t="s">
        <v>47</v>
      </c>
      <c r="D1" s="109" t="s">
        <v>46</v>
      </c>
      <c r="E1" s="109"/>
      <c r="F1" s="109"/>
      <c r="G1" s="109"/>
      <c r="H1" s="113" t="s">
        <v>2</v>
      </c>
      <c r="I1" s="115" t="s">
        <v>91</v>
      </c>
      <c r="J1" s="116"/>
      <c r="K1" s="109" t="s">
        <v>92</v>
      </c>
      <c r="L1" s="109"/>
      <c r="M1" s="109"/>
      <c r="N1" s="109"/>
      <c r="O1" s="110" t="s">
        <v>45</v>
      </c>
      <c r="P1" s="110"/>
      <c r="Q1" s="80" t="s">
        <v>153</v>
      </c>
      <c r="R1" s="133" t="s">
        <v>93</v>
      </c>
      <c r="S1" s="134"/>
      <c r="T1" s="109" t="s">
        <v>160</v>
      </c>
    </row>
    <row r="2" spans="1:20" ht="60" customHeight="1" x14ac:dyDescent="0.25">
      <c r="A2" s="113"/>
      <c r="B2" s="114"/>
      <c r="C2" s="114"/>
      <c r="D2" s="15" t="s">
        <v>4</v>
      </c>
      <c r="E2" s="15" t="s">
        <v>5</v>
      </c>
      <c r="F2" s="15" t="s">
        <v>6</v>
      </c>
      <c r="G2" s="15" t="s">
        <v>3</v>
      </c>
      <c r="H2" s="113"/>
      <c r="I2" s="14" t="s">
        <v>4</v>
      </c>
      <c r="J2" s="15" t="s">
        <v>6</v>
      </c>
      <c r="K2" s="14" t="s">
        <v>4</v>
      </c>
      <c r="L2" s="15" t="s">
        <v>5</v>
      </c>
      <c r="M2" s="15" t="s">
        <v>6</v>
      </c>
      <c r="N2" s="15" t="s">
        <v>3</v>
      </c>
      <c r="O2" s="16" t="s">
        <v>48</v>
      </c>
      <c r="P2" s="52" t="s">
        <v>99</v>
      </c>
      <c r="Q2" s="81"/>
      <c r="R2" s="14" t="s">
        <v>4</v>
      </c>
      <c r="S2" s="15" t="s">
        <v>6</v>
      </c>
      <c r="T2" s="109"/>
    </row>
    <row r="3" spans="1:20" ht="27.75" customHeight="1" x14ac:dyDescent="0.25">
      <c r="A3" s="58"/>
      <c r="B3" s="82" t="s">
        <v>151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1:20" ht="60" customHeight="1" x14ac:dyDescent="0.25">
      <c r="A4" s="58"/>
      <c r="B4" s="59" t="s">
        <v>144</v>
      </c>
      <c r="C4" s="59" t="s">
        <v>145</v>
      </c>
      <c r="D4" s="60"/>
      <c r="E4" s="60"/>
      <c r="F4" s="60"/>
      <c r="G4" s="60"/>
      <c r="H4" s="61"/>
      <c r="I4" s="61"/>
      <c r="J4" s="62"/>
      <c r="K4" s="63">
        <v>901521</v>
      </c>
      <c r="L4" s="60">
        <v>89.37</v>
      </c>
      <c r="M4" s="64">
        <v>80568931.769999996</v>
      </c>
      <c r="N4" s="60" t="s">
        <v>150</v>
      </c>
      <c r="O4" s="65" t="s">
        <v>149</v>
      </c>
      <c r="P4" s="74">
        <v>1</v>
      </c>
      <c r="Q4" s="71"/>
      <c r="R4" s="61"/>
      <c r="S4" s="62"/>
      <c r="T4" s="62"/>
    </row>
    <row r="5" spans="1:20" ht="60" customHeight="1" x14ac:dyDescent="0.25">
      <c r="A5" s="58"/>
      <c r="B5" s="59" t="s">
        <v>146</v>
      </c>
      <c r="C5" s="59" t="s">
        <v>145</v>
      </c>
      <c r="D5" s="60"/>
      <c r="E5" s="60"/>
      <c r="F5" s="60"/>
      <c r="G5" s="60"/>
      <c r="H5" s="61"/>
      <c r="I5" s="61"/>
      <c r="J5" s="62"/>
      <c r="K5" s="63">
        <v>1830304</v>
      </c>
      <c r="L5" s="60">
        <v>491.15</v>
      </c>
      <c r="M5" s="64">
        <f>K5*L5</f>
        <v>898953809.5999999</v>
      </c>
      <c r="N5" s="60" t="s">
        <v>147</v>
      </c>
      <c r="O5" s="65" t="s">
        <v>148</v>
      </c>
      <c r="P5" s="74">
        <v>1</v>
      </c>
      <c r="Q5" s="71"/>
      <c r="R5" s="61"/>
      <c r="S5" s="62"/>
      <c r="T5" s="62"/>
    </row>
    <row r="6" spans="1:20" ht="27.75" customHeight="1" x14ac:dyDescent="0.25">
      <c r="A6" s="91">
        <v>1</v>
      </c>
      <c r="B6" s="87" t="s">
        <v>10</v>
      </c>
      <c r="C6" s="91" t="s">
        <v>8</v>
      </c>
      <c r="D6" s="4">
        <v>13627698</v>
      </c>
      <c r="E6" s="2">
        <v>4.3499999999999996</v>
      </c>
      <c r="F6" s="4">
        <f>D6*E6</f>
        <v>59280486.299999997</v>
      </c>
      <c r="G6" s="3" t="s">
        <v>52</v>
      </c>
      <c r="H6" s="76">
        <v>3936464</v>
      </c>
      <c r="I6" s="76">
        <v>16184306</v>
      </c>
      <c r="J6" s="76">
        <f>I6*L6</f>
        <v>641384046.78000009</v>
      </c>
      <c r="K6" s="105">
        <v>3936464</v>
      </c>
      <c r="L6" s="99">
        <v>39.630000000000003</v>
      </c>
      <c r="M6" s="106">
        <f>K6*L6</f>
        <v>156002068.32000002</v>
      </c>
      <c r="N6" s="94" t="s">
        <v>11</v>
      </c>
      <c r="O6" s="111">
        <v>45366</v>
      </c>
      <c r="P6" s="93">
        <v>1</v>
      </c>
      <c r="Q6" s="76">
        <f>100-R6*100/I6</f>
        <v>100</v>
      </c>
      <c r="R6" s="76">
        <v>0</v>
      </c>
      <c r="S6" s="76">
        <f>R6*L6</f>
        <v>0</v>
      </c>
      <c r="T6" s="76">
        <v>7.78</v>
      </c>
    </row>
    <row r="7" spans="1:20" ht="27.75" customHeight="1" x14ac:dyDescent="0.25">
      <c r="A7" s="103"/>
      <c r="B7" s="104"/>
      <c r="C7" s="103"/>
      <c r="D7" s="4">
        <v>1016547</v>
      </c>
      <c r="E7" s="2">
        <v>4.3499999999999996</v>
      </c>
      <c r="F7" s="4">
        <f>D7*E7</f>
        <v>4421979.4499999993</v>
      </c>
      <c r="G7" s="3" t="s">
        <v>56</v>
      </c>
      <c r="H7" s="77"/>
      <c r="I7" s="77"/>
      <c r="J7" s="77"/>
      <c r="K7" s="105"/>
      <c r="L7" s="99"/>
      <c r="M7" s="106"/>
      <c r="N7" s="94"/>
      <c r="O7" s="111"/>
      <c r="P7" s="93"/>
      <c r="Q7" s="77" t="e">
        <f t="shared" ref="Q7:Q70" si="0">100-R7*100/I7</f>
        <v>#DIV/0!</v>
      </c>
      <c r="R7" s="77"/>
      <c r="S7" s="77"/>
      <c r="T7" s="77"/>
    </row>
    <row r="8" spans="1:20" ht="76.5" customHeight="1" x14ac:dyDescent="0.25">
      <c r="A8" s="92"/>
      <c r="B8" s="88"/>
      <c r="C8" s="92"/>
      <c r="D8" s="4"/>
      <c r="E8" s="2"/>
      <c r="F8" s="4"/>
      <c r="G8" s="3"/>
      <c r="H8" s="78"/>
      <c r="I8" s="78"/>
      <c r="J8" s="78"/>
      <c r="K8" s="4">
        <v>11273782</v>
      </c>
      <c r="L8" s="2">
        <v>39.630000000000003</v>
      </c>
      <c r="M8" s="66">
        <v>446779980.66000003</v>
      </c>
      <c r="N8" s="67" t="s">
        <v>107</v>
      </c>
      <c r="O8" s="68" t="s">
        <v>100</v>
      </c>
      <c r="P8" s="73" t="s">
        <v>161</v>
      </c>
      <c r="Q8" s="78" t="e">
        <f t="shared" si="0"/>
        <v>#DIV/0!</v>
      </c>
      <c r="R8" s="78"/>
      <c r="S8" s="78"/>
      <c r="T8" s="78"/>
    </row>
    <row r="9" spans="1:20" ht="45.75" customHeight="1" x14ac:dyDescent="0.25">
      <c r="A9" s="91">
        <v>2</v>
      </c>
      <c r="B9" s="87" t="s">
        <v>12</v>
      </c>
      <c r="C9" s="91" t="s">
        <v>8</v>
      </c>
      <c r="D9" s="4">
        <v>44644</v>
      </c>
      <c r="E9" s="2">
        <v>3.51</v>
      </c>
      <c r="F9" s="4">
        <f>D9*E9</f>
        <v>156700.44</v>
      </c>
      <c r="G9" s="3" t="s">
        <v>51</v>
      </c>
      <c r="H9" s="76">
        <v>14015.5</v>
      </c>
      <c r="I9" s="76">
        <v>56072</v>
      </c>
      <c r="J9" s="76">
        <f t="shared" ref="J9:J18" si="1">I9*L9</f>
        <v>1583473.28</v>
      </c>
      <c r="K9" s="17">
        <v>14015</v>
      </c>
      <c r="L9" s="4">
        <v>28.24</v>
      </c>
      <c r="M9" s="66">
        <f t="shared" ref="M9:M14" si="2">K9*L9</f>
        <v>395783.6</v>
      </c>
      <c r="N9" s="67" t="s">
        <v>13</v>
      </c>
      <c r="O9" s="68">
        <v>45437</v>
      </c>
      <c r="P9" s="73">
        <v>1</v>
      </c>
      <c r="Q9" s="76">
        <f t="shared" si="0"/>
        <v>100</v>
      </c>
      <c r="R9" s="76">
        <f>I9-K9-K10</f>
        <v>0</v>
      </c>
      <c r="S9" s="76">
        <f>R9*L9</f>
        <v>0</v>
      </c>
      <c r="T9" s="76">
        <v>6.4209589041095887</v>
      </c>
    </row>
    <row r="10" spans="1:20" ht="45.75" customHeight="1" x14ac:dyDescent="0.25">
      <c r="A10" s="92"/>
      <c r="B10" s="88"/>
      <c r="C10" s="92"/>
      <c r="D10" s="4"/>
      <c r="E10" s="2"/>
      <c r="F10" s="4"/>
      <c r="G10" s="3"/>
      <c r="H10" s="78"/>
      <c r="I10" s="78"/>
      <c r="J10" s="78"/>
      <c r="K10" s="17">
        <v>42057</v>
      </c>
      <c r="L10" s="4">
        <v>28.23</v>
      </c>
      <c r="M10" s="66">
        <f t="shared" si="2"/>
        <v>1187269.1100000001</v>
      </c>
      <c r="N10" s="67" t="s">
        <v>108</v>
      </c>
      <c r="O10" s="68">
        <v>45412</v>
      </c>
      <c r="P10" s="73">
        <v>1</v>
      </c>
      <c r="Q10" s="78" t="e">
        <f t="shared" si="0"/>
        <v>#DIV/0!</v>
      </c>
      <c r="R10" s="78"/>
      <c r="S10" s="78"/>
      <c r="T10" s="78"/>
    </row>
    <row r="11" spans="1:20" ht="45.75" customHeight="1" x14ac:dyDescent="0.25">
      <c r="A11" s="91">
        <v>3</v>
      </c>
      <c r="B11" s="87" t="s">
        <v>14</v>
      </c>
      <c r="C11" s="91" t="s">
        <v>8</v>
      </c>
      <c r="D11" s="4">
        <v>1506297</v>
      </c>
      <c r="E11" s="2">
        <v>4.3600000000000003</v>
      </c>
      <c r="F11" s="4">
        <f>D11*E11</f>
        <v>6567454.9200000009</v>
      </c>
      <c r="G11" s="3" t="s">
        <v>53</v>
      </c>
      <c r="H11" s="76">
        <v>386532.5</v>
      </c>
      <c r="I11" s="76">
        <v>1544450</v>
      </c>
      <c r="J11" s="76">
        <f t="shared" si="1"/>
        <v>56820315.5</v>
      </c>
      <c r="K11" s="17">
        <v>386530</v>
      </c>
      <c r="L11" s="4">
        <v>36.79</v>
      </c>
      <c r="M11" s="66">
        <f t="shared" si="2"/>
        <v>14220438.699999999</v>
      </c>
      <c r="N11" s="67" t="s">
        <v>15</v>
      </c>
      <c r="O11" s="68">
        <v>45366</v>
      </c>
      <c r="P11" s="73">
        <v>1</v>
      </c>
      <c r="Q11" s="76">
        <f t="shared" si="0"/>
        <v>100</v>
      </c>
      <c r="R11" s="76">
        <v>0</v>
      </c>
      <c r="S11" s="76">
        <f>R11*L11</f>
        <v>0</v>
      </c>
      <c r="T11" s="76">
        <v>6.4493103448275866</v>
      </c>
    </row>
    <row r="12" spans="1:20" ht="45.75" customHeight="1" x14ac:dyDescent="0.25">
      <c r="A12" s="92"/>
      <c r="B12" s="88"/>
      <c r="C12" s="92"/>
      <c r="D12" s="4"/>
      <c r="E12" s="2"/>
      <c r="F12" s="4"/>
      <c r="G12" s="3"/>
      <c r="H12" s="78"/>
      <c r="I12" s="78"/>
      <c r="J12" s="78"/>
      <c r="K12" s="17">
        <v>1140427</v>
      </c>
      <c r="L12" s="4">
        <v>36.79</v>
      </c>
      <c r="M12" s="66">
        <f t="shared" si="2"/>
        <v>41956309.329999998</v>
      </c>
      <c r="N12" s="67" t="s">
        <v>109</v>
      </c>
      <c r="O12" s="68" t="s">
        <v>101</v>
      </c>
      <c r="P12" s="73" t="s">
        <v>162</v>
      </c>
      <c r="Q12" s="78" t="e">
        <f t="shared" si="0"/>
        <v>#DIV/0!</v>
      </c>
      <c r="R12" s="78"/>
      <c r="S12" s="78"/>
      <c r="T12" s="78"/>
    </row>
    <row r="13" spans="1:20" ht="45.75" customHeight="1" x14ac:dyDescent="0.25">
      <c r="A13" s="91">
        <v>4</v>
      </c>
      <c r="B13" s="87" t="s">
        <v>16</v>
      </c>
      <c r="C13" s="91" t="s">
        <v>8</v>
      </c>
      <c r="D13" s="4">
        <v>671565</v>
      </c>
      <c r="E13" s="2">
        <v>10.09</v>
      </c>
      <c r="F13" s="4">
        <f>D13*E13</f>
        <v>6776090.8499999996</v>
      </c>
      <c r="G13" s="3" t="s">
        <v>49</v>
      </c>
      <c r="H13" s="76">
        <v>212332</v>
      </c>
      <c r="I13" s="76">
        <v>849548</v>
      </c>
      <c r="J13" s="76">
        <f t="shared" si="1"/>
        <v>58100587.719999999</v>
      </c>
      <c r="K13" s="17">
        <v>212320</v>
      </c>
      <c r="L13" s="4">
        <v>68.39</v>
      </c>
      <c r="M13" s="66">
        <f t="shared" si="2"/>
        <v>14520564.800000001</v>
      </c>
      <c r="N13" s="67" t="s">
        <v>17</v>
      </c>
      <c r="O13" s="68">
        <v>45366</v>
      </c>
      <c r="P13" s="73">
        <v>1</v>
      </c>
      <c r="Q13" s="76">
        <f t="shared" si="0"/>
        <v>100</v>
      </c>
      <c r="R13" s="76">
        <f>I13-K13-K14</f>
        <v>0</v>
      </c>
      <c r="S13" s="76">
        <f>R13*L14</f>
        <v>0</v>
      </c>
      <c r="T13" s="76">
        <v>3.0582352941176469</v>
      </c>
    </row>
    <row r="14" spans="1:20" ht="45.75" customHeight="1" x14ac:dyDescent="0.25">
      <c r="A14" s="103"/>
      <c r="B14" s="104"/>
      <c r="C14" s="103"/>
      <c r="D14" s="4"/>
      <c r="E14" s="2"/>
      <c r="F14" s="4"/>
      <c r="G14" s="3"/>
      <c r="H14" s="77"/>
      <c r="I14" s="77"/>
      <c r="J14" s="77"/>
      <c r="K14" s="17">
        <v>637228</v>
      </c>
      <c r="L14" s="85">
        <v>68.39</v>
      </c>
      <c r="M14" s="66">
        <f t="shared" si="2"/>
        <v>43580022.920000002</v>
      </c>
      <c r="N14" s="87" t="s">
        <v>129</v>
      </c>
      <c r="O14" s="89" t="s">
        <v>110</v>
      </c>
      <c r="P14" s="107" t="s">
        <v>163</v>
      </c>
      <c r="Q14" s="77" t="e">
        <f t="shared" si="0"/>
        <v>#DIV/0!</v>
      </c>
      <c r="R14" s="77"/>
      <c r="S14" s="77"/>
      <c r="T14" s="77"/>
    </row>
    <row r="15" spans="1:20" ht="45.75" customHeight="1" x14ac:dyDescent="0.25">
      <c r="A15" s="92"/>
      <c r="B15" s="88"/>
      <c r="C15" s="92"/>
      <c r="D15" s="4"/>
      <c r="E15" s="2"/>
      <c r="F15" s="4"/>
      <c r="G15" s="3"/>
      <c r="H15" s="78"/>
      <c r="I15" s="78"/>
      <c r="J15" s="78"/>
      <c r="K15" s="17">
        <v>849548</v>
      </c>
      <c r="L15" s="86"/>
      <c r="M15" s="4">
        <f>K15*L14</f>
        <v>58100587.719999999</v>
      </c>
      <c r="N15" s="88"/>
      <c r="O15" s="90"/>
      <c r="P15" s="108"/>
      <c r="Q15" s="78" t="e">
        <f t="shared" si="0"/>
        <v>#DIV/0!</v>
      </c>
      <c r="R15" s="78"/>
      <c r="S15" s="78"/>
      <c r="T15" s="78"/>
    </row>
    <row r="16" spans="1:20" ht="51" customHeight="1" x14ac:dyDescent="0.25">
      <c r="A16" s="91">
        <v>5</v>
      </c>
      <c r="B16" s="87" t="s">
        <v>19</v>
      </c>
      <c r="C16" s="91" t="s">
        <v>8</v>
      </c>
      <c r="D16" s="4">
        <v>98945</v>
      </c>
      <c r="E16" s="2">
        <v>127.11</v>
      </c>
      <c r="F16" s="4">
        <f>D16*E16</f>
        <v>12576898.949999999</v>
      </c>
      <c r="G16" s="3" t="s">
        <v>58</v>
      </c>
      <c r="H16" s="76">
        <v>27510.5</v>
      </c>
      <c r="I16" s="76">
        <v>110042</v>
      </c>
      <c r="J16" s="76">
        <f t="shared" si="1"/>
        <v>13986338.199999999</v>
      </c>
      <c r="K16" s="17">
        <v>27509</v>
      </c>
      <c r="L16" s="4">
        <v>127.1</v>
      </c>
      <c r="M16" s="4">
        <f>K16*L16</f>
        <v>3496393.9</v>
      </c>
      <c r="N16" s="3" t="s">
        <v>105</v>
      </c>
      <c r="O16" s="18">
        <v>45536</v>
      </c>
      <c r="P16" s="20">
        <v>0</v>
      </c>
      <c r="Q16" s="76">
        <f t="shared" si="0"/>
        <v>100</v>
      </c>
      <c r="R16" s="76">
        <f>I16-K16-K17</f>
        <v>0</v>
      </c>
      <c r="S16" s="76">
        <f>R16*L17</f>
        <v>0</v>
      </c>
      <c r="T16" s="76">
        <v>0.396078431372549</v>
      </c>
    </row>
    <row r="17" spans="1:20" ht="51" customHeight="1" x14ac:dyDescent="0.25">
      <c r="A17" s="92"/>
      <c r="B17" s="88"/>
      <c r="C17" s="92"/>
      <c r="D17" s="4"/>
      <c r="E17" s="2"/>
      <c r="F17" s="4"/>
      <c r="G17" s="3"/>
      <c r="H17" s="78"/>
      <c r="I17" s="78"/>
      <c r="J17" s="78"/>
      <c r="K17" s="17">
        <v>82533</v>
      </c>
      <c r="L17" s="4">
        <v>127.1</v>
      </c>
      <c r="M17" s="4">
        <f>K17*L17</f>
        <v>10489944.299999999</v>
      </c>
      <c r="N17" s="3" t="s">
        <v>111</v>
      </c>
      <c r="O17" s="18">
        <v>45536</v>
      </c>
      <c r="P17" s="20">
        <v>0</v>
      </c>
      <c r="Q17" s="78" t="e">
        <f t="shared" si="0"/>
        <v>#DIV/0!</v>
      </c>
      <c r="R17" s="78"/>
      <c r="S17" s="78"/>
      <c r="T17" s="78"/>
    </row>
    <row r="18" spans="1:20" ht="47.25" customHeight="1" x14ac:dyDescent="0.25">
      <c r="A18" s="91">
        <v>6</v>
      </c>
      <c r="B18" s="87" t="s">
        <v>20</v>
      </c>
      <c r="C18" s="91" t="s">
        <v>8</v>
      </c>
      <c r="D18" s="4">
        <v>1808032</v>
      </c>
      <c r="E18" s="2">
        <v>86.9</v>
      </c>
      <c r="F18" s="4">
        <f>D18*E18</f>
        <v>157117980.80000001</v>
      </c>
      <c r="G18" s="3" t="s">
        <v>54</v>
      </c>
      <c r="H18" s="76">
        <v>588366.25</v>
      </c>
      <c r="I18" s="76">
        <v>2547210</v>
      </c>
      <c r="J18" s="76">
        <f t="shared" si="1"/>
        <v>221352549</v>
      </c>
      <c r="K18" s="105">
        <v>588357</v>
      </c>
      <c r="L18" s="112">
        <v>86.9</v>
      </c>
      <c r="M18" s="106">
        <f>K18*L18</f>
        <v>51128223.300000004</v>
      </c>
      <c r="N18" s="94" t="s">
        <v>21</v>
      </c>
      <c r="O18" s="111">
        <v>45366</v>
      </c>
      <c r="P18" s="93">
        <v>1</v>
      </c>
      <c r="Q18" s="76">
        <f t="shared" si="0"/>
        <v>100</v>
      </c>
      <c r="R18" s="76">
        <v>0</v>
      </c>
      <c r="S18" s="76">
        <f>R18*L18</f>
        <v>0</v>
      </c>
      <c r="T18" s="76">
        <v>7.4122222222222218</v>
      </c>
    </row>
    <row r="19" spans="1:20" ht="28.5" customHeight="1" x14ac:dyDescent="0.25">
      <c r="A19" s="103"/>
      <c r="B19" s="104"/>
      <c r="C19" s="103"/>
      <c r="D19" s="4">
        <v>475343.9</v>
      </c>
      <c r="E19" s="2">
        <v>86.9</v>
      </c>
      <c r="F19" s="4">
        <f>D19*E19</f>
        <v>41307384.910000004</v>
      </c>
      <c r="G19" s="3" t="s">
        <v>55</v>
      </c>
      <c r="H19" s="77"/>
      <c r="I19" s="77"/>
      <c r="J19" s="77"/>
      <c r="K19" s="105"/>
      <c r="L19" s="112"/>
      <c r="M19" s="106"/>
      <c r="N19" s="94"/>
      <c r="O19" s="111"/>
      <c r="P19" s="93"/>
      <c r="Q19" s="77" t="e">
        <f t="shared" si="0"/>
        <v>#DIV/0!</v>
      </c>
      <c r="R19" s="77"/>
      <c r="S19" s="77"/>
      <c r="T19" s="77"/>
    </row>
    <row r="20" spans="1:20" ht="51" customHeight="1" x14ac:dyDescent="0.25">
      <c r="A20" s="92"/>
      <c r="B20" s="88"/>
      <c r="C20" s="92"/>
      <c r="D20" s="4"/>
      <c r="E20" s="2"/>
      <c r="F20" s="4"/>
      <c r="G20" s="3"/>
      <c r="H20" s="78"/>
      <c r="I20" s="78"/>
      <c r="J20" s="78"/>
      <c r="K20" s="17">
        <v>1609217</v>
      </c>
      <c r="L20" s="69">
        <v>86.9</v>
      </c>
      <c r="M20" s="66">
        <f>K20*L20</f>
        <v>139840957.30000001</v>
      </c>
      <c r="N20" s="67" t="s">
        <v>112</v>
      </c>
      <c r="O20" s="68" t="s">
        <v>102</v>
      </c>
      <c r="P20" s="73" t="s">
        <v>164</v>
      </c>
      <c r="Q20" s="78" t="e">
        <f t="shared" si="0"/>
        <v>#DIV/0!</v>
      </c>
      <c r="R20" s="78"/>
      <c r="S20" s="78"/>
      <c r="T20" s="78"/>
    </row>
    <row r="21" spans="1:20" ht="32.25" customHeight="1" x14ac:dyDescent="0.25">
      <c r="A21" s="91">
        <v>7</v>
      </c>
      <c r="B21" s="87" t="s">
        <v>22</v>
      </c>
      <c r="C21" s="91" t="s">
        <v>8</v>
      </c>
      <c r="D21" s="4">
        <v>67113</v>
      </c>
      <c r="E21" s="2">
        <v>77.959999999999994</v>
      </c>
      <c r="F21" s="4">
        <f>D21*E21</f>
        <v>5232129.4799999995</v>
      </c>
      <c r="G21" s="3" t="s">
        <v>59</v>
      </c>
      <c r="H21" s="76">
        <v>97469</v>
      </c>
      <c r="I21" s="76">
        <v>396861.5</v>
      </c>
      <c r="J21" s="76">
        <f>I21*L21</f>
        <v>30935353.925000001</v>
      </c>
      <c r="K21" s="105">
        <v>97460</v>
      </c>
      <c r="L21" s="112">
        <v>77.95</v>
      </c>
      <c r="M21" s="106">
        <f>K21*L21</f>
        <v>7597007</v>
      </c>
      <c r="N21" s="94" t="s">
        <v>23</v>
      </c>
      <c r="O21" s="111">
        <v>45366</v>
      </c>
      <c r="P21" s="93">
        <v>1</v>
      </c>
      <c r="Q21" s="76">
        <f t="shared" si="0"/>
        <v>100</v>
      </c>
      <c r="R21" s="76">
        <v>0</v>
      </c>
      <c r="S21" s="76">
        <f>R21*L21</f>
        <v>0</v>
      </c>
      <c r="T21" s="76">
        <v>5.2251020408163269</v>
      </c>
    </row>
    <row r="22" spans="1:20" ht="38.25" customHeight="1" x14ac:dyDescent="0.25">
      <c r="A22" s="103"/>
      <c r="B22" s="104"/>
      <c r="C22" s="103"/>
      <c r="D22" s="4">
        <v>162035</v>
      </c>
      <c r="E22" s="2">
        <v>77.959999999999994</v>
      </c>
      <c r="F22" s="4">
        <f>D22*E22</f>
        <v>12632248.6</v>
      </c>
      <c r="G22" s="3" t="s">
        <v>60</v>
      </c>
      <c r="H22" s="77"/>
      <c r="I22" s="77"/>
      <c r="J22" s="77"/>
      <c r="K22" s="105"/>
      <c r="L22" s="112"/>
      <c r="M22" s="106"/>
      <c r="N22" s="94"/>
      <c r="O22" s="111"/>
      <c r="P22" s="93"/>
      <c r="Q22" s="77" t="e">
        <f t="shared" si="0"/>
        <v>#DIV/0!</v>
      </c>
      <c r="R22" s="77"/>
      <c r="S22" s="77"/>
      <c r="T22" s="77"/>
    </row>
    <row r="23" spans="1:20" ht="47.25" customHeight="1" x14ac:dyDescent="0.25">
      <c r="A23" s="92"/>
      <c r="B23" s="88"/>
      <c r="C23" s="92"/>
      <c r="D23" s="4"/>
      <c r="E23" s="2"/>
      <c r="F23" s="4"/>
      <c r="G23" s="3"/>
      <c r="H23" s="78"/>
      <c r="I23" s="78"/>
      <c r="J23" s="78"/>
      <c r="K23" s="17">
        <v>202402</v>
      </c>
      <c r="L23" s="69">
        <v>77.94</v>
      </c>
      <c r="M23" s="66">
        <f>K23*L23</f>
        <v>15775211.879999999</v>
      </c>
      <c r="N23" s="67" t="s">
        <v>113</v>
      </c>
      <c r="O23" s="68">
        <v>45412</v>
      </c>
      <c r="P23" s="73">
        <v>1</v>
      </c>
      <c r="Q23" s="78" t="e">
        <f t="shared" si="0"/>
        <v>#DIV/0!</v>
      </c>
      <c r="R23" s="78"/>
      <c r="S23" s="78"/>
      <c r="T23" s="78"/>
    </row>
    <row r="24" spans="1:20" ht="51.75" customHeight="1" x14ac:dyDescent="0.25">
      <c r="A24" s="91">
        <v>8</v>
      </c>
      <c r="B24" s="87" t="s">
        <v>24</v>
      </c>
      <c r="C24" s="91" t="s">
        <v>8</v>
      </c>
      <c r="D24" s="4">
        <v>3597297</v>
      </c>
      <c r="E24" s="2">
        <v>77.959999999999994</v>
      </c>
      <c r="F24" s="4">
        <f>D24*E24</f>
        <v>280445274.12</v>
      </c>
      <c r="G24" s="3" t="s">
        <v>61</v>
      </c>
      <c r="H24" s="76">
        <v>819318</v>
      </c>
      <c r="I24" s="76">
        <v>3253692</v>
      </c>
      <c r="J24" s="76">
        <f>I24*L24</f>
        <v>253625291.40000001</v>
      </c>
      <c r="K24" s="17">
        <v>819310</v>
      </c>
      <c r="L24" s="69">
        <v>77.95</v>
      </c>
      <c r="M24" s="66">
        <f>K24*L24</f>
        <v>63865214.5</v>
      </c>
      <c r="N24" s="67" t="s">
        <v>25</v>
      </c>
      <c r="O24" s="68">
        <v>45366</v>
      </c>
      <c r="P24" s="73">
        <v>1</v>
      </c>
      <c r="Q24" s="76">
        <f t="shared" si="0"/>
        <v>100</v>
      </c>
      <c r="R24" s="76">
        <v>0</v>
      </c>
      <c r="S24" s="76">
        <f>R24*L24</f>
        <v>0</v>
      </c>
      <c r="T24" s="76">
        <v>7.501363636363636</v>
      </c>
    </row>
    <row r="25" spans="1:20" ht="51.75" customHeight="1" x14ac:dyDescent="0.25">
      <c r="A25" s="92"/>
      <c r="B25" s="88"/>
      <c r="C25" s="92"/>
      <c r="D25" s="4"/>
      <c r="E25" s="2"/>
      <c r="F25" s="4"/>
      <c r="G25" s="3"/>
      <c r="H25" s="78"/>
      <c r="I25" s="78"/>
      <c r="J25" s="78"/>
      <c r="K25" s="17">
        <v>2451192</v>
      </c>
      <c r="L25" s="69">
        <v>77.94</v>
      </c>
      <c r="M25" s="66">
        <f>K25*L25</f>
        <v>191045904.47999999</v>
      </c>
      <c r="N25" s="67" t="s">
        <v>137</v>
      </c>
      <c r="O25" s="68">
        <v>45412</v>
      </c>
      <c r="P25" s="73">
        <v>1</v>
      </c>
      <c r="Q25" s="78" t="e">
        <f t="shared" si="0"/>
        <v>#DIV/0!</v>
      </c>
      <c r="R25" s="78"/>
      <c r="S25" s="78"/>
      <c r="T25" s="78"/>
    </row>
    <row r="26" spans="1:20" ht="27.75" customHeight="1" x14ac:dyDescent="0.25">
      <c r="A26" s="91">
        <v>9</v>
      </c>
      <c r="B26" s="87" t="s">
        <v>26</v>
      </c>
      <c r="C26" s="91" t="s">
        <v>8</v>
      </c>
      <c r="D26" s="4">
        <v>1479014</v>
      </c>
      <c r="E26" s="2">
        <v>5.82</v>
      </c>
      <c r="F26" s="4">
        <f>D26*E26</f>
        <v>8607861.4800000004</v>
      </c>
      <c r="G26" s="3" t="s">
        <v>64</v>
      </c>
      <c r="H26" s="76">
        <v>388851.25</v>
      </c>
      <c r="I26" s="76">
        <v>1549435</v>
      </c>
      <c r="J26" s="76">
        <f>I26*L26</f>
        <v>38518954.100000001</v>
      </c>
      <c r="K26" s="105">
        <v>388900</v>
      </c>
      <c r="L26" s="112">
        <v>24.86</v>
      </c>
      <c r="M26" s="106">
        <f>K26*L26</f>
        <v>9668054</v>
      </c>
      <c r="N26" s="94" t="s">
        <v>27</v>
      </c>
      <c r="O26" s="68">
        <v>45366</v>
      </c>
      <c r="P26" s="73">
        <v>1</v>
      </c>
      <c r="Q26" s="76">
        <f t="shared" si="0"/>
        <v>97.478306608537949</v>
      </c>
      <c r="R26" s="76">
        <f>I26-K26-K28</f>
        <v>39072</v>
      </c>
      <c r="S26" s="76">
        <f>R26*L28</f>
        <v>971329.91999999993</v>
      </c>
      <c r="T26" s="76">
        <v>3.5206666666666666</v>
      </c>
    </row>
    <row r="27" spans="1:20" ht="27.75" customHeight="1" x14ac:dyDescent="0.25">
      <c r="A27" s="103"/>
      <c r="B27" s="104"/>
      <c r="C27" s="103"/>
      <c r="D27" s="4">
        <v>8104</v>
      </c>
      <c r="E27" s="2">
        <v>5.82</v>
      </c>
      <c r="F27" s="4">
        <f>D27*E27</f>
        <v>47165.279999999999</v>
      </c>
      <c r="G27" s="3" t="s">
        <v>65</v>
      </c>
      <c r="H27" s="77"/>
      <c r="I27" s="77"/>
      <c r="J27" s="77"/>
      <c r="K27" s="105"/>
      <c r="L27" s="112"/>
      <c r="M27" s="106"/>
      <c r="N27" s="94"/>
      <c r="O27" s="68">
        <v>45504</v>
      </c>
      <c r="P27" s="73">
        <v>0.26501000000000002</v>
      </c>
      <c r="Q27" s="77" t="e">
        <f t="shared" si="0"/>
        <v>#DIV/0!</v>
      </c>
      <c r="R27" s="77"/>
      <c r="S27" s="77"/>
      <c r="T27" s="77"/>
    </row>
    <row r="28" spans="1:20" ht="59.25" customHeight="1" x14ac:dyDescent="0.25">
      <c r="A28" s="103"/>
      <c r="B28" s="104"/>
      <c r="C28" s="103"/>
      <c r="D28" s="4"/>
      <c r="E28" s="2"/>
      <c r="F28" s="4"/>
      <c r="G28" s="3"/>
      <c r="H28" s="77"/>
      <c r="I28" s="77"/>
      <c r="J28" s="77"/>
      <c r="K28" s="17">
        <v>1121463</v>
      </c>
      <c r="L28" s="85">
        <v>24.86</v>
      </c>
      <c r="M28" s="66">
        <f>K28*L28</f>
        <v>27879570.18</v>
      </c>
      <c r="N28" s="87" t="s">
        <v>128</v>
      </c>
      <c r="O28" s="89" t="s">
        <v>114</v>
      </c>
      <c r="P28" s="73" t="s">
        <v>142</v>
      </c>
      <c r="Q28" s="77" t="e">
        <f t="shared" si="0"/>
        <v>#DIV/0!</v>
      </c>
      <c r="R28" s="77"/>
      <c r="S28" s="77"/>
      <c r="T28" s="77"/>
    </row>
    <row r="29" spans="1:20" ht="59.25" customHeight="1" x14ac:dyDescent="0.25">
      <c r="A29" s="92"/>
      <c r="B29" s="88"/>
      <c r="C29" s="92"/>
      <c r="D29" s="4"/>
      <c r="E29" s="2"/>
      <c r="F29" s="4"/>
      <c r="G29" s="3"/>
      <c r="H29" s="78"/>
      <c r="I29" s="78"/>
      <c r="J29" s="78"/>
      <c r="K29" s="17">
        <v>1549435</v>
      </c>
      <c r="L29" s="86"/>
      <c r="M29" s="4">
        <f>K29*L28</f>
        <v>38518954.100000001</v>
      </c>
      <c r="N29" s="88"/>
      <c r="O29" s="90"/>
      <c r="P29" s="20" t="s">
        <v>158</v>
      </c>
      <c r="Q29" s="78" t="e">
        <f t="shared" si="0"/>
        <v>#DIV/0!</v>
      </c>
      <c r="R29" s="78"/>
      <c r="S29" s="78"/>
      <c r="T29" s="78"/>
    </row>
    <row r="30" spans="1:20" ht="24.75" customHeight="1" x14ac:dyDescent="0.25">
      <c r="A30" s="91">
        <v>10</v>
      </c>
      <c r="B30" s="87" t="s">
        <v>28</v>
      </c>
      <c r="C30" s="91" t="s">
        <v>8</v>
      </c>
      <c r="D30" s="4">
        <v>9329787</v>
      </c>
      <c r="E30" s="2">
        <v>2.94</v>
      </c>
      <c r="F30" s="4">
        <f>D30*E30</f>
        <v>27429573.780000001</v>
      </c>
      <c r="G30" s="3" t="s">
        <v>62</v>
      </c>
      <c r="H30" s="76">
        <v>1957774</v>
      </c>
      <c r="I30" s="76">
        <v>7815496</v>
      </c>
      <c r="J30" s="76">
        <f>I30*L30</f>
        <v>122468822.31999999</v>
      </c>
      <c r="K30" s="105">
        <v>1957800</v>
      </c>
      <c r="L30" s="99">
        <v>15.67</v>
      </c>
      <c r="M30" s="106">
        <f>K30*L30</f>
        <v>30678726</v>
      </c>
      <c r="N30" s="94" t="s">
        <v>29</v>
      </c>
      <c r="O30" s="111">
        <v>45366</v>
      </c>
      <c r="P30" s="93">
        <v>1</v>
      </c>
      <c r="Q30" s="76">
        <f t="shared" si="0"/>
        <v>98.696179999324414</v>
      </c>
      <c r="R30" s="76">
        <f>I30-K30-K32</f>
        <v>101900</v>
      </c>
      <c r="S30" s="76">
        <f>R30*L30</f>
        <v>1596773</v>
      </c>
      <c r="T30" s="76">
        <v>2.8665555555555557</v>
      </c>
    </row>
    <row r="31" spans="1:20" ht="24" customHeight="1" x14ac:dyDescent="0.25">
      <c r="A31" s="103"/>
      <c r="B31" s="104"/>
      <c r="C31" s="103"/>
      <c r="D31" s="4">
        <v>49429</v>
      </c>
      <c r="E31" s="2">
        <v>2.94</v>
      </c>
      <c r="F31" s="4">
        <f>D31*E31</f>
        <v>145321.26</v>
      </c>
      <c r="G31" s="3" t="s">
        <v>63</v>
      </c>
      <c r="H31" s="77"/>
      <c r="I31" s="77"/>
      <c r="J31" s="77"/>
      <c r="K31" s="105"/>
      <c r="L31" s="99"/>
      <c r="M31" s="106"/>
      <c r="N31" s="94"/>
      <c r="O31" s="111"/>
      <c r="P31" s="93"/>
      <c r="Q31" s="77" t="e">
        <f t="shared" si="0"/>
        <v>#DIV/0!</v>
      </c>
      <c r="R31" s="77"/>
      <c r="S31" s="77"/>
      <c r="T31" s="77"/>
    </row>
    <row r="32" spans="1:20" ht="50.25" customHeight="1" x14ac:dyDescent="0.25">
      <c r="A32" s="103"/>
      <c r="B32" s="104"/>
      <c r="C32" s="103"/>
      <c r="D32" s="4"/>
      <c r="E32" s="2"/>
      <c r="F32" s="4"/>
      <c r="G32" s="3"/>
      <c r="H32" s="77"/>
      <c r="I32" s="77"/>
      <c r="J32" s="77"/>
      <c r="K32" s="17">
        <v>5755796</v>
      </c>
      <c r="L32" s="85">
        <v>15.67</v>
      </c>
      <c r="M32" s="4">
        <f>K32*L32</f>
        <v>90193323.319999993</v>
      </c>
      <c r="N32" s="87" t="s">
        <v>131</v>
      </c>
      <c r="O32" s="89" t="s">
        <v>115</v>
      </c>
      <c r="P32" s="20" t="s">
        <v>165</v>
      </c>
      <c r="Q32" s="77" t="e">
        <f t="shared" si="0"/>
        <v>#DIV/0!</v>
      </c>
      <c r="R32" s="77"/>
      <c r="S32" s="77"/>
      <c r="T32" s="77"/>
    </row>
    <row r="33" spans="1:20" ht="50.25" customHeight="1" x14ac:dyDescent="0.25">
      <c r="A33" s="92"/>
      <c r="B33" s="88"/>
      <c r="C33" s="92"/>
      <c r="D33" s="4"/>
      <c r="E33" s="2"/>
      <c r="F33" s="4"/>
      <c r="G33" s="3"/>
      <c r="H33" s="78"/>
      <c r="I33" s="78"/>
      <c r="J33" s="78"/>
      <c r="K33" s="17">
        <v>7815496</v>
      </c>
      <c r="L33" s="86"/>
      <c r="M33" s="4">
        <v>91851616.739999995</v>
      </c>
      <c r="N33" s="88"/>
      <c r="O33" s="90"/>
      <c r="P33" s="20">
        <v>0</v>
      </c>
      <c r="Q33" s="78" t="e">
        <f t="shared" si="0"/>
        <v>#DIV/0!</v>
      </c>
      <c r="R33" s="78"/>
      <c r="S33" s="78"/>
      <c r="T33" s="78"/>
    </row>
    <row r="34" spans="1:20" ht="30" customHeight="1" x14ac:dyDescent="0.25">
      <c r="A34" s="100">
        <v>11</v>
      </c>
      <c r="B34" s="95" t="s">
        <v>30</v>
      </c>
      <c r="C34" s="100" t="s">
        <v>8</v>
      </c>
      <c r="D34" s="99">
        <v>905853</v>
      </c>
      <c r="E34" s="100">
        <v>44.45</v>
      </c>
      <c r="F34" s="99">
        <f>D34*E34</f>
        <v>40265165.850000001</v>
      </c>
      <c r="G34" s="95" t="s">
        <v>66</v>
      </c>
      <c r="H34" s="79">
        <v>414470</v>
      </c>
      <c r="I34" s="79">
        <v>1660480</v>
      </c>
      <c r="J34" s="79">
        <f>I34*L34</f>
        <v>257590262.40000001</v>
      </c>
      <c r="K34" s="105">
        <v>1624000</v>
      </c>
      <c r="L34" s="99">
        <v>155.13</v>
      </c>
      <c r="M34" s="99">
        <f>K34*L34</f>
        <v>251931120</v>
      </c>
      <c r="N34" s="95" t="s">
        <v>106</v>
      </c>
      <c r="O34" s="68">
        <v>45413</v>
      </c>
      <c r="P34" s="93" t="s">
        <v>166</v>
      </c>
      <c r="Q34" s="79">
        <f t="shared" si="0"/>
        <v>97.803044902678749</v>
      </c>
      <c r="R34" s="79">
        <f>I34-K34</f>
        <v>36480</v>
      </c>
      <c r="S34" s="79">
        <f>R34*L34</f>
        <v>5659142.3999999994</v>
      </c>
      <c r="T34" s="79">
        <v>1.3741111111111111</v>
      </c>
    </row>
    <row r="35" spans="1:20" ht="30" customHeight="1" x14ac:dyDescent="0.25">
      <c r="A35" s="100"/>
      <c r="B35" s="95"/>
      <c r="C35" s="100"/>
      <c r="D35" s="99"/>
      <c r="E35" s="100"/>
      <c r="F35" s="99"/>
      <c r="G35" s="95"/>
      <c r="H35" s="79"/>
      <c r="I35" s="79"/>
      <c r="J35" s="79"/>
      <c r="K35" s="105"/>
      <c r="L35" s="99"/>
      <c r="M35" s="99"/>
      <c r="N35" s="95"/>
      <c r="O35" s="18">
        <v>45505</v>
      </c>
      <c r="P35" s="93"/>
      <c r="Q35" s="79" t="e">
        <f t="shared" si="0"/>
        <v>#DIV/0!</v>
      </c>
      <c r="R35" s="79"/>
      <c r="S35" s="79"/>
      <c r="T35" s="79"/>
    </row>
    <row r="36" spans="1:20" ht="30" customHeight="1" x14ac:dyDescent="0.25">
      <c r="A36" s="100"/>
      <c r="B36" s="95"/>
      <c r="C36" s="100"/>
      <c r="D36" s="4">
        <v>2000</v>
      </c>
      <c r="E36" s="2">
        <v>44.45</v>
      </c>
      <c r="F36" s="4">
        <f>D36*E36</f>
        <v>88900</v>
      </c>
      <c r="G36" s="3" t="s">
        <v>67</v>
      </c>
      <c r="H36" s="79"/>
      <c r="I36" s="79"/>
      <c r="J36" s="79"/>
      <c r="K36" s="105"/>
      <c r="L36" s="99"/>
      <c r="M36" s="99"/>
      <c r="N36" s="95"/>
      <c r="O36" s="18">
        <v>45611</v>
      </c>
      <c r="P36" s="93"/>
      <c r="Q36" s="79" t="e">
        <f t="shared" si="0"/>
        <v>#DIV/0!</v>
      </c>
      <c r="R36" s="79"/>
      <c r="S36" s="79"/>
      <c r="T36" s="79"/>
    </row>
    <row r="37" spans="1:20" ht="48" customHeight="1" x14ac:dyDescent="0.25">
      <c r="A37" s="91">
        <v>12</v>
      </c>
      <c r="B37" s="87" t="s">
        <v>31</v>
      </c>
      <c r="C37" s="91" t="s">
        <v>8</v>
      </c>
      <c r="D37" s="4">
        <v>37712</v>
      </c>
      <c r="E37" s="2">
        <v>54.04</v>
      </c>
      <c r="F37" s="4">
        <f>D37*E37</f>
        <v>2037956.48</v>
      </c>
      <c r="G37" s="3" t="s">
        <v>68</v>
      </c>
      <c r="H37" s="76">
        <v>29151</v>
      </c>
      <c r="I37" s="76">
        <v>118064</v>
      </c>
      <c r="J37" s="76">
        <f>I37*L37</f>
        <v>22081509.920000002</v>
      </c>
      <c r="K37" s="17">
        <v>29150</v>
      </c>
      <c r="L37" s="4">
        <v>187.03</v>
      </c>
      <c r="M37" s="4">
        <f>K37*L37</f>
        <v>5451924.5</v>
      </c>
      <c r="N37" s="3" t="s">
        <v>32</v>
      </c>
      <c r="O37" s="18">
        <v>45621</v>
      </c>
      <c r="P37" s="20">
        <v>0.32</v>
      </c>
      <c r="Q37" s="76">
        <f t="shared" si="0"/>
        <v>100</v>
      </c>
      <c r="R37" s="76">
        <f>I37-K37-K38</f>
        <v>0</v>
      </c>
      <c r="S37" s="76">
        <f>R37*L37</f>
        <v>0</v>
      </c>
      <c r="T37" s="76">
        <v>1.0025287356321839</v>
      </c>
    </row>
    <row r="38" spans="1:20" ht="48" customHeight="1" x14ac:dyDescent="0.25">
      <c r="A38" s="103"/>
      <c r="B38" s="104"/>
      <c r="C38" s="103"/>
      <c r="D38" s="4"/>
      <c r="E38" s="2"/>
      <c r="F38" s="4"/>
      <c r="G38" s="3"/>
      <c r="H38" s="77"/>
      <c r="I38" s="77"/>
      <c r="J38" s="77"/>
      <c r="K38" s="17">
        <v>88914</v>
      </c>
      <c r="L38" s="85">
        <v>187.03</v>
      </c>
      <c r="M38" s="4">
        <f>K38*L38</f>
        <v>16629585.42</v>
      </c>
      <c r="N38" s="87" t="s">
        <v>127</v>
      </c>
      <c r="O38" s="89" t="s">
        <v>116</v>
      </c>
      <c r="P38" s="20">
        <v>0</v>
      </c>
      <c r="Q38" s="77" t="e">
        <f t="shared" si="0"/>
        <v>#DIV/0!</v>
      </c>
      <c r="R38" s="77"/>
      <c r="S38" s="77"/>
      <c r="T38" s="77"/>
    </row>
    <row r="39" spans="1:20" ht="48" customHeight="1" x14ac:dyDescent="0.25">
      <c r="A39" s="92"/>
      <c r="B39" s="88"/>
      <c r="C39" s="92"/>
      <c r="D39" s="4"/>
      <c r="E39" s="2"/>
      <c r="F39" s="4"/>
      <c r="G39" s="3"/>
      <c r="H39" s="78"/>
      <c r="I39" s="78"/>
      <c r="J39" s="78"/>
      <c r="K39" s="17">
        <v>30000</v>
      </c>
      <c r="L39" s="86"/>
      <c r="M39" s="4">
        <f>K39*L38</f>
        <v>5610900</v>
      </c>
      <c r="N39" s="88"/>
      <c r="O39" s="90"/>
      <c r="P39" s="20">
        <v>0</v>
      </c>
      <c r="Q39" s="78" t="e">
        <f t="shared" si="0"/>
        <v>#DIV/0!</v>
      </c>
      <c r="R39" s="78"/>
      <c r="S39" s="78"/>
      <c r="T39" s="78"/>
    </row>
    <row r="40" spans="1:20" ht="45.75" customHeight="1" x14ac:dyDescent="0.25">
      <c r="A40" s="91">
        <v>13</v>
      </c>
      <c r="B40" s="87" t="s">
        <v>33</v>
      </c>
      <c r="C40" s="91" t="s">
        <v>8</v>
      </c>
      <c r="D40" s="4">
        <v>957871</v>
      </c>
      <c r="E40" s="2">
        <v>89.37</v>
      </c>
      <c r="F40" s="4">
        <f>D40*E40</f>
        <v>85604931.270000011</v>
      </c>
      <c r="G40" s="3" t="s">
        <v>69</v>
      </c>
      <c r="H40" s="76">
        <v>250217</v>
      </c>
      <c r="I40" s="76">
        <v>1000868</v>
      </c>
      <c r="J40" s="76">
        <f>I40*L40</f>
        <v>233312339.48000002</v>
      </c>
      <c r="K40" s="17">
        <v>249780</v>
      </c>
      <c r="L40" s="4">
        <v>233.11</v>
      </c>
      <c r="M40" s="4">
        <f>K40*L40</f>
        <v>58226215.800000004</v>
      </c>
      <c r="N40" s="3" t="s">
        <v>34</v>
      </c>
      <c r="O40" s="18">
        <v>45621</v>
      </c>
      <c r="P40" s="20">
        <v>8.5999999999999993E-2</v>
      </c>
      <c r="Q40" s="76">
        <f t="shared" si="0"/>
        <v>74.912975537233677</v>
      </c>
      <c r="R40" s="76">
        <f>I40-K40-K41</f>
        <v>251088</v>
      </c>
      <c r="S40" s="76">
        <f>R40*L40</f>
        <v>58531123.680000007</v>
      </c>
      <c r="T40" s="76">
        <v>2.1659999999999999</v>
      </c>
    </row>
    <row r="41" spans="1:20" ht="45.75" customHeight="1" x14ac:dyDescent="0.25">
      <c r="A41" s="103"/>
      <c r="B41" s="104"/>
      <c r="C41" s="103"/>
      <c r="D41" s="4"/>
      <c r="E41" s="2"/>
      <c r="F41" s="4"/>
      <c r="G41" s="3"/>
      <c r="H41" s="77"/>
      <c r="I41" s="77"/>
      <c r="J41" s="77"/>
      <c r="K41" s="17">
        <v>500000</v>
      </c>
      <c r="L41" s="85">
        <v>233.11</v>
      </c>
      <c r="M41" s="4">
        <f>K41*L41</f>
        <v>116555000</v>
      </c>
      <c r="N41" s="87" t="s">
        <v>126</v>
      </c>
      <c r="O41" s="89" t="s">
        <v>117</v>
      </c>
      <c r="P41" s="20">
        <v>8.5999999999999993E-2</v>
      </c>
      <c r="Q41" s="77" t="e">
        <f t="shared" si="0"/>
        <v>#DIV/0!</v>
      </c>
      <c r="R41" s="77"/>
      <c r="S41" s="77"/>
      <c r="T41" s="77"/>
    </row>
    <row r="42" spans="1:20" ht="45.75" customHeight="1" x14ac:dyDescent="0.25">
      <c r="A42" s="92"/>
      <c r="B42" s="88"/>
      <c r="C42" s="92"/>
      <c r="D42" s="4"/>
      <c r="E42" s="2"/>
      <c r="F42" s="4"/>
      <c r="G42" s="3"/>
      <c r="H42" s="78"/>
      <c r="I42" s="78"/>
      <c r="J42" s="78"/>
      <c r="K42" s="17">
        <v>540000</v>
      </c>
      <c r="L42" s="86"/>
      <c r="M42" s="4">
        <f>K42*L41</f>
        <v>125879400</v>
      </c>
      <c r="N42" s="88"/>
      <c r="O42" s="90"/>
      <c r="P42" s="20">
        <v>0</v>
      </c>
      <c r="Q42" s="78" t="e">
        <f t="shared" si="0"/>
        <v>#DIV/0!</v>
      </c>
      <c r="R42" s="78"/>
      <c r="S42" s="78"/>
      <c r="T42" s="78"/>
    </row>
    <row r="43" spans="1:20" ht="23.25" customHeight="1" x14ac:dyDescent="0.25">
      <c r="A43" s="91">
        <v>14</v>
      </c>
      <c r="B43" s="87" t="s">
        <v>35</v>
      </c>
      <c r="C43" s="91" t="s">
        <v>8</v>
      </c>
      <c r="D43" s="4">
        <v>956521</v>
      </c>
      <c r="E43" s="2">
        <v>33.549999999999997</v>
      </c>
      <c r="F43" s="4">
        <f>D43*E43</f>
        <v>32091279.549999997</v>
      </c>
      <c r="G43" s="3" t="s">
        <v>70</v>
      </c>
      <c r="H43" s="76">
        <v>272165.5</v>
      </c>
      <c r="I43" s="76">
        <v>1086753</v>
      </c>
      <c r="J43" s="76">
        <f>I43*L43</f>
        <v>194278833.81</v>
      </c>
      <c r="K43" s="105">
        <v>272163</v>
      </c>
      <c r="L43" s="99">
        <v>178.77</v>
      </c>
      <c r="M43" s="106">
        <f>K43*L43</f>
        <v>48654579.510000005</v>
      </c>
      <c r="N43" s="94" t="s">
        <v>36</v>
      </c>
      <c r="O43" s="111">
        <v>45383</v>
      </c>
      <c r="P43" s="93">
        <v>1</v>
      </c>
      <c r="Q43" s="76">
        <f t="shared" si="0"/>
        <v>80.482409526359717</v>
      </c>
      <c r="R43" s="76">
        <f>I43-K43-K45</f>
        <v>212108</v>
      </c>
      <c r="S43" s="76">
        <f>R43*L43</f>
        <v>37918547.160000004</v>
      </c>
      <c r="T43" s="76">
        <v>6.4464044943820227</v>
      </c>
    </row>
    <row r="44" spans="1:20" ht="21.75" customHeight="1" x14ac:dyDescent="0.25">
      <c r="A44" s="103"/>
      <c r="B44" s="104"/>
      <c r="C44" s="103"/>
      <c r="D44" s="4">
        <v>23848</v>
      </c>
      <c r="E44" s="2">
        <v>33.549999999999997</v>
      </c>
      <c r="F44" s="4">
        <f>D44*E44</f>
        <v>800100.39999999991</v>
      </c>
      <c r="G44" s="3" t="s">
        <v>71</v>
      </c>
      <c r="H44" s="77"/>
      <c r="I44" s="77"/>
      <c r="J44" s="77"/>
      <c r="K44" s="105"/>
      <c r="L44" s="99"/>
      <c r="M44" s="106"/>
      <c r="N44" s="94"/>
      <c r="O44" s="111"/>
      <c r="P44" s="93"/>
      <c r="Q44" s="77" t="e">
        <f t="shared" si="0"/>
        <v>#DIV/0!</v>
      </c>
      <c r="R44" s="77"/>
      <c r="S44" s="77"/>
      <c r="T44" s="77"/>
    </row>
    <row r="45" spans="1:20" ht="39" customHeight="1" x14ac:dyDescent="0.25">
      <c r="A45" s="92"/>
      <c r="B45" s="88"/>
      <c r="C45" s="92"/>
      <c r="D45" s="4"/>
      <c r="E45" s="2"/>
      <c r="F45" s="4"/>
      <c r="G45" s="3"/>
      <c r="H45" s="78"/>
      <c r="I45" s="78"/>
      <c r="J45" s="78"/>
      <c r="K45" s="17">
        <v>602482</v>
      </c>
      <c r="L45" s="4">
        <v>178.77</v>
      </c>
      <c r="M45" s="66">
        <f>K45*L45</f>
        <v>107705707.14</v>
      </c>
      <c r="N45" s="67" t="s">
        <v>118</v>
      </c>
      <c r="O45" s="68" t="s">
        <v>143</v>
      </c>
      <c r="P45" s="73" t="s">
        <v>159</v>
      </c>
      <c r="Q45" s="78" t="e">
        <f t="shared" si="0"/>
        <v>#DIV/0!</v>
      </c>
      <c r="R45" s="78"/>
      <c r="S45" s="78"/>
      <c r="T45" s="78"/>
    </row>
    <row r="46" spans="1:20" ht="47.25" customHeight="1" x14ac:dyDescent="0.25">
      <c r="A46" s="100">
        <v>15</v>
      </c>
      <c r="B46" s="95" t="s">
        <v>44</v>
      </c>
      <c r="C46" s="100" t="s">
        <v>8</v>
      </c>
      <c r="D46" s="21">
        <v>653770</v>
      </c>
      <c r="E46" s="8">
        <v>491.15</v>
      </c>
      <c r="F46" s="8">
        <f>D46*E46</f>
        <v>321099135.5</v>
      </c>
      <c r="G46" s="95" t="s">
        <v>72</v>
      </c>
      <c r="H46" s="79">
        <v>634696.5</v>
      </c>
      <c r="I46" s="79">
        <v>2538786</v>
      </c>
      <c r="J46" s="79">
        <f>I46*E46</f>
        <v>1246924743.8999999</v>
      </c>
      <c r="K46" s="17">
        <v>1129800</v>
      </c>
      <c r="L46" s="99">
        <v>491.15</v>
      </c>
      <c r="M46" s="4">
        <f>K46*L46</f>
        <v>554901270</v>
      </c>
      <c r="N46" s="95" t="s">
        <v>130</v>
      </c>
      <c r="O46" s="18">
        <v>45596</v>
      </c>
      <c r="P46" s="139">
        <v>0</v>
      </c>
      <c r="Q46" s="79">
        <f t="shared" si="0"/>
        <v>44.501584615639125</v>
      </c>
      <c r="R46" s="79">
        <f>I46-K46</f>
        <v>1408986</v>
      </c>
      <c r="S46" s="79">
        <f>I46*E46</f>
        <v>1246924743.8999999</v>
      </c>
      <c r="T46" s="79">
        <v>2.084111111111111</v>
      </c>
    </row>
    <row r="47" spans="1:20" ht="47.25" customHeight="1" x14ac:dyDescent="0.25">
      <c r="A47" s="100"/>
      <c r="B47" s="95"/>
      <c r="C47" s="100"/>
      <c r="D47" s="12">
        <f>2484074</f>
        <v>2484074</v>
      </c>
      <c r="E47" s="11">
        <v>491.15</v>
      </c>
      <c r="F47" s="12">
        <f>D47*E47-F46</f>
        <v>898953809.5999999</v>
      </c>
      <c r="G47" s="95"/>
      <c r="H47" s="79"/>
      <c r="I47" s="79"/>
      <c r="J47" s="79"/>
      <c r="K47" s="17">
        <v>2000000</v>
      </c>
      <c r="L47" s="99"/>
      <c r="M47" s="4">
        <f>K47*L46</f>
        <v>982300000</v>
      </c>
      <c r="N47" s="95"/>
      <c r="O47" s="18">
        <v>45636</v>
      </c>
      <c r="P47" s="139"/>
      <c r="Q47" s="79" t="e">
        <f t="shared" si="0"/>
        <v>#DIV/0!</v>
      </c>
      <c r="R47" s="79"/>
      <c r="S47" s="79"/>
      <c r="T47" s="79"/>
    </row>
    <row r="48" spans="1:20" ht="47.25" customHeight="1" x14ac:dyDescent="0.25">
      <c r="A48" s="91">
        <v>16</v>
      </c>
      <c r="B48" s="87" t="s">
        <v>94</v>
      </c>
      <c r="C48" s="91" t="s">
        <v>8</v>
      </c>
      <c r="D48" s="12"/>
      <c r="E48" s="11"/>
      <c r="F48" s="12"/>
      <c r="G48" s="3"/>
      <c r="H48" s="76">
        <v>1638668</v>
      </c>
      <c r="I48" s="76">
        <v>6554672</v>
      </c>
      <c r="J48" s="76">
        <f>I48*L48</f>
        <v>1002864816</v>
      </c>
      <c r="K48" s="17">
        <v>7863844</v>
      </c>
      <c r="L48" s="85">
        <v>153</v>
      </c>
      <c r="M48" s="4">
        <f>K48*L48</f>
        <v>1203168132</v>
      </c>
      <c r="N48" s="87" t="s">
        <v>132</v>
      </c>
      <c r="O48" s="18" t="s">
        <v>119</v>
      </c>
      <c r="P48" s="20">
        <v>0</v>
      </c>
      <c r="Q48" s="76">
        <f t="shared" si="0"/>
        <v>100</v>
      </c>
      <c r="R48" s="76"/>
      <c r="S48" s="76"/>
      <c r="T48" s="76">
        <v>2.2222222222222223E-2</v>
      </c>
    </row>
    <row r="49" spans="1:20" ht="47.25" customHeight="1" x14ac:dyDescent="0.25">
      <c r="A49" s="92"/>
      <c r="B49" s="88"/>
      <c r="C49" s="92"/>
      <c r="D49" s="4">
        <v>7863844</v>
      </c>
      <c r="E49" s="2">
        <v>162.12</v>
      </c>
      <c r="F49" s="4">
        <f>D49*E49</f>
        <v>1274886389.28</v>
      </c>
      <c r="G49" s="3" t="s">
        <v>84</v>
      </c>
      <c r="H49" s="78"/>
      <c r="I49" s="78"/>
      <c r="J49" s="78"/>
      <c r="K49" s="17">
        <v>7863844</v>
      </c>
      <c r="L49" s="86"/>
      <c r="M49" s="4">
        <f>K49*L48</f>
        <v>1203168132</v>
      </c>
      <c r="N49" s="88"/>
      <c r="O49" s="18" t="s">
        <v>120</v>
      </c>
      <c r="P49" s="20">
        <v>0</v>
      </c>
      <c r="Q49" s="78"/>
      <c r="R49" s="78"/>
      <c r="S49" s="78"/>
      <c r="T49" s="78"/>
    </row>
    <row r="50" spans="1:20" ht="47.25" customHeight="1" x14ac:dyDescent="0.25">
      <c r="A50" s="91">
        <v>17</v>
      </c>
      <c r="B50" s="87" t="s">
        <v>123</v>
      </c>
      <c r="C50" s="91" t="s">
        <v>8</v>
      </c>
      <c r="D50" s="4"/>
      <c r="E50" s="2"/>
      <c r="F50" s="4"/>
      <c r="G50" s="3"/>
      <c r="H50" s="76">
        <v>4148007.75</v>
      </c>
      <c r="I50" s="76">
        <v>16592031</v>
      </c>
      <c r="J50" s="76">
        <f>I50*L50</f>
        <v>5475370230</v>
      </c>
      <c r="K50" s="17">
        <v>14125704</v>
      </c>
      <c r="L50" s="85">
        <v>330</v>
      </c>
      <c r="M50" s="4">
        <f>K50*L50</f>
        <v>4661482320</v>
      </c>
      <c r="N50" s="87" t="s">
        <v>133</v>
      </c>
      <c r="O50" s="18" t="s">
        <v>124</v>
      </c>
      <c r="P50" s="20">
        <v>0</v>
      </c>
      <c r="Q50" s="76">
        <f t="shared" si="0"/>
        <v>85.135472565112735</v>
      </c>
      <c r="R50" s="76">
        <f>I50-K50</f>
        <v>2466327</v>
      </c>
      <c r="S50" s="76">
        <f>R50*L50</f>
        <v>813887910</v>
      </c>
      <c r="T50" s="76">
        <v>2.2222222222222223E-2</v>
      </c>
    </row>
    <row r="51" spans="1:20" ht="47.25" customHeight="1" x14ac:dyDescent="0.25">
      <c r="A51" s="92"/>
      <c r="B51" s="88"/>
      <c r="C51" s="92"/>
      <c r="D51" s="4">
        <v>9914980</v>
      </c>
      <c r="E51" s="2">
        <v>330</v>
      </c>
      <c r="F51" s="4">
        <f>D51*E51</f>
        <v>3271943400</v>
      </c>
      <c r="G51" s="3" t="s">
        <v>85</v>
      </c>
      <c r="H51" s="78"/>
      <c r="I51" s="78"/>
      <c r="J51" s="78"/>
      <c r="K51" s="17">
        <v>14125704</v>
      </c>
      <c r="L51" s="86"/>
      <c r="M51" s="4">
        <f>K51*L50</f>
        <v>4661482320</v>
      </c>
      <c r="N51" s="88"/>
      <c r="O51" s="18" t="s">
        <v>125</v>
      </c>
      <c r="P51" s="20">
        <v>0</v>
      </c>
      <c r="Q51" s="78"/>
      <c r="R51" s="78"/>
      <c r="S51" s="78"/>
      <c r="T51" s="78"/>
    </row>
    <row r="52" spans="1:20" ht="47.25" customHeight="1" x14ac:dyDescent="0.25">
      <c r="A52" s="91">
        <v>18</v>
      </c>
      <c r="B52" s="87" t="s">
        <v>95</v>
      </c>
      <c r="C52" s="91" t="s">
        <v>8</v>
      </c>
      <c r="D52" s="4"/>
      <c r="E52" s="2"/>
      <c r="F52" s="4"/>
      <c r="G52" s="3"/>
      <c r="H52" s="76">
        <v>16693536</v>
      </c>
      <c r="I52" s="76">
        <v>66774144</v>
      </c>
      <c r="J52" s="76">
        <f>I52*L52</f>
        <v>10216444032</v>
      </c>
      <c r="K52" s="17">
        <v>48671513</v>
      </c>
      <c r="L52" s="85">
        <v>153</v>
      </c>
      <c r="M52" s="4">
        <f>K52*L52</f>
        <v>7446741489</v>
      </c>
      <c r="N52" s="87" t="s">
        <v>136</v>
      </c>
      <c r="O52" s="18" t="s">
        <v>122</v>
      </c>
      <c r="P52" s="20">
        <v>0</v>
      </c>
      <c r="Q52" s="76">
        <f t="shared" si="0"/>
        <v>72.889759545251536</v>
      </c>
      <c r="R52" s="76">
        <f>I52-K52</f>
        <v>18102631</v>
      </c>
      <c r="S52" s="76">
        <f>R52*L52</f>
        <v>2769702543</v>
      </c>
      <c r="T52" s="76">
        <v>2.2222222222222223E-2</v>
      </c>
    </row>
    <row r="53" spans="1:20" ht="47.25" customHeight="1" x14ac:dyDescent="0.25">
      <c r="A53" s="92"/>
      <c r="B53" s="88"/>
      <c r="C53" s="92"/>
      <c r="D53" s="4">
        <v>48671513</v>
      </c>
      <c r="E53" s="2">
        <v>162.12</v>
      </c>
      <c r="F53" s="4">
        <f>D53*E53</f>
        <v>7890625687.5600004</v>
      </c>
      <c r="G53" s="3" t="s">
        <v>86</v>
      </c>
      <c r="H53" s="78"/>
      <c r="I53" s="78"/>
      <c r="J53" s="78"/>
      <c r="K53" s="17">
        <v>48671513</v>
      </c>
      <c r="L53" s="86"/>
      <c r="M53" s="4">
        <f>K53*L52</f>
        <v>7446741489</v>
      </c>
      <c r="N53" s="88"/>
      <c r="O53" s="18" t="s">
        <v>121</v>
      </c>
      <c r="P53" s="20">
        <v>0</v>
      </c>
      <c r="Q53" s="78"/>
      <c r="R53" s="78"/>
      <c r="S53" s="78"/>
      <c r="T53" s="78"/>
    </row>
    <row r="54" spans="1:20" ht="26.25" customHeight="1" x14ac:dyDescent="0.25">
      <c r="A54" s="124" t="s">
        <v>152</v>
      </c>
      <c r="B54" s="118"/>
      <c r="C54" s="119"/>
      <c r="D54" s="8"/>
      <c r="E54" s="26"/>
      <c r="F54" s="31">
        <f>SUM(F6:F53)</f>
        <v>14441141306.110001</v>
      </c>
      <c r="G54" s="27"/>
      <c r="H54" s="28"/>
      <c r="I54" s="28"/>
      <c r="J54" s="31">
        <f>SUM(J6:J53)</f>
        <v>20087642499.735001</v>
      </c>
      <c r="K54" s="21"/>
      <c r="L54" s="8"/>
      <c r="M54" s="31">
        <f>SUM(M4:M53)-M53-M51-M49-M42-M39-M33-M29-M15-M47</f>
        <v>16811271052.34</v>
      </c>
      <c r="N54" s="27"/>
      <c r="O54" s="29"/>
      <c r="P54" s="30"/>
      <c r="Q54" s="28"/>
      <c r="R54" s="28"/>
      <c r="S54" s="31">
        <f>SUM(S6:S53)</f>
        <v>4935192113.0599995</v>
      </c>
      <c r="T54" s="28"/>
    </row>
    <row r="55" spans="1:20" ht="48" customHeight="1" x14ac:dyDescent="0.25">
      <c r="A55" s="45">
        <v>19</v>
      </c>
      <c r="B55" s="3" t="s">
        <v>7</v>
      </c>
      <c r="C55" s="2" t="s">
        <v>8</v>
      </c>
      <c r="D55" s="4">
        <v>130275</v>
      </c>
      <c r="E55" s="2">
        <v>9.01</v>
      </c>
      <c r="F55" s="4">
        <f>D55*E55</f>
        <v>1173777.75</v>
      </c>
      <c r="G55" s="3" t="s">
        <v>50</v>
      </c>
      <c r="H55" s="44" t="s">
        <v>9</v>
      </c>
      <c r="I55" s="19">
        <v>107440</v>
      </c>
      <c r="J55" s="19">
        <f>I55*L55</f>
        <v>4658598.4000000004</v>
      </c>
      <c r="K55" s="17">
        <v>97890</v>
      </c>
      <c r="L55" s="47">
        <v>43.36</v>
      </c>
      <c r="M55" s="66">
        <f>K55*L55</f>
        <v>4244510.4000000004</v>
      </c>
      <c r="N55" s="67" t="s">
        <v>140</v>
      </c>
      <c r="O55" s="68">
        <v>45458</v>
      </c>
      <c r="P55" s="73">
        <v>1</v>
      </c>
      <c r="Q55" s="46">
        <f t="shared" si="0"/>
        <v>100</v>
      </c>
      <c r="R55" s="46"/>
      <c r="S55" s="46"/>
      <c r="T55" s="19">
        <v>6.4339080459770113</v>
      </c>
    </row>
    <row r="56" spans="1:20" ht="48" customHeight="1" x14ac:dyDescent="0.25">
      <c r="A56" s="91">
        <v>20</v>
      </c>
      <c r="B56" s="87" t="s">
        <v>18</v>
      </c>
      <c r="C56" s="91" t="s">
        <v>8</v>
      </c>
      <c r="D56" s="4">
        <v>16823</v>
      </c>
      <c r="E56" s="2">
        <v>162.75</v>
      </c>
      <c r="F56" s="4">
        <f>D56*E56</f>
        <v>2737943.25</v>
      </c>
      <c r="G56" s="3" t="s">
        <v>57</v>
      </c>
      <c r="H56" s="101" t="s">
        <v>9</v>
      </c>
      <c r="I56" s="76">
        <v>12308</v>
      </c>
      <c r="J56" s="76">
        <f>I56*L56</f>
        <v>2003003.9200000002</v>
      </c>
      <c r="K56" s="17">
        <v>3160</v>
      </c>
      <c r="L56" s="4">
        <v>162.74</v>
      </c>
      <c r="M56" s="66">
        <f>K56*L56</f>
        <v>514258.4</v>
      </c>
      <c r="N56" s="67" t="s">
        <v>90</v>
      </c>
      <c r="O56" s="68">
        <v>45383</v>
      </c>
      <c r="P56" s="73">
        <v>1</v>
      </c>
      <c r="Q56" s="76">
        <f t="shared" si="0"/>
        <v>100</v>
      </c>
      <c r="R56" s="76">
        <f>I56-K56-K57</f>
        <v>0</v>
      </c>
      <c r="S56" s="76">
        <f>R56*L56</f>
        <v>0</v>
      </c>
      <c r="T56" s="76">
        <v>5.605675675675676</v>
      </c>
    </row>
    <row r="57" spans="1:20" ht="48" customHeight="1" x14ac:dyDescent="0.25">
      <c r="A57" s="92"/>
      <c r="B57" s="88"/>
      <c r="C57" s="92"/>
      <c r="D57" s="4"/>
      <c r="E57" s="2"/>
      <c r="F57" s="4"/>
      <c r="G57" s="3"/>
      <c r="H57" s="102"/>
      <c r="I57" s="78"/>
      <c r="J57" s="78"/>
      <c r="K57" s="43">
        <v>9148</v>
      </c>
      <c r="L57" s="4">
        <v>162.74</v>
      </c>
      <c r="M57" s="66">
        <f>K57*L57</f>
        <v>1488745.52</v>
      </c>
      <c r="N57" s="67" t="s">
        <v>138</v>
      </c>
      <c r="O57" s="68">
        <v>45413</v>
      </c>
      <c r="P57" s="73">
        <v>1</v>
      </c>
      <c r="Q57" s="78" t="e">
        <f t="shared" si="0"/>
        <v>#DIV/0!</v>
      </c>
      <c r="R57" s="78"/>
      <c r="S57" s="78"/>
      <c r="T57" s="78"/>
    </row>
    <row r="58" spans="1:20" ht="43.5" customHeight="1" x14ac:dyDescent="0.25">
      <c r="A58" s="91">
        <v>21</v>
      </c>
      <c r="B58" s="87" t="s">
        <v>37</v>
      </c>
      <c r="C58" s="91" t="s">
        <v>8</v>
      </c>
      <c r="D58" s="4">
        <v>3435789</v>
      </c>
      <c r="E58" s="2">
        <v>15.02</v>
      </c>
      <c r="F58" s="4">
        <f t="shared" ref="F58" si="3">D58*E58</f>
        <v>51605550.780000001</v>
      </c>
      <c r="G58" s="3" t="s">
        <v>73</v>
      </c>
      <c r="H58" s="76">
        <v>1031467</v>
      </c>
      <c r="I58" s="76">
        <v>4125868</v>
      </c>
      <c r="J58" s="76">
        <f>I58*L58</f>
        <v>61929278.68</v>
      </c>
      <c r="K58" s="125">
        <v>1031400</v>
      </c>
      <c r="L58" s="99">
        <v>15.01</v>
      </c>
      <c r="M58" s="106">
        <f>K58*L58</f>
        <v>15481314</v>
      </c>
      <c r="N58" s="94" t="s">
        <v>38</v>
      </c>
      <c r="O58" s="68">
        <v>45366</v>
      </c>
      <c r="P58" s="73">
        <v>1</v>
      </c>
      <c r="Q58" s="76">
        <f t="shared" si="0"/>
        <v>24.998376099283831</v>
      </c>
      <c r="R58" s="76">
        <f>I58-K58</f>
        <v>3094468</v>
      </c>
      <c r="S58" s="76">
        <f>R58*L58</f>
        <v>46447964.68</v>
      </c>
      <c r="T58" s="76">
        <v>2.4841111111111109</v>
      </c>
    </row>
    <row r="59" spans="1:20" ht="46.5" customHeight="1" x14ac:dyDescent="0.25">
      <c r="A59" s="103"/>
      <c r="B59" s="104"/>
      <c r="C59" s="103"/>
      <c r="D59" s="4">
        <v>41590</v>
      </c>
      <c r="E59" s="2">
        <v>15.02</v>
      </c>
      <c r="F59" s="4">
        <f>D59*E59</f>
        <v>624681.79999999993</v>
      </c>
      <c r="G59" s="3" t="s">
        <v>74</v>
      </c>
      <c r="H59" s="77"/>
      <c r="I59" s="77"/>
      <c r="J59" s="77"/>
      <c r="K59" s="126"/>
      <c r="L59" s="99"/>
      <c r="M59" s="106"/>
      <c r="N59" s="94"/>
      <c r="O59" s="68">
        <v>45412</v>
      </c>
      <c r="P59" s="73">
        <v>1</v>
      </c>
      <c r="Q59" s="77" t="e">
        <f t="shared" si="0"/>
        <v>#DIV/0!</v>
      </c>
      <c r="R59" s="77"/>
      <c r="S59" s="77"/>
      <c r="T59" s="77"/>
    </row>
    <row r="60" spans="1:20" ht="58.5" customHeight="1" x14ac:dyDescent="0.25">
      <c r="A60" s="92"/>
      <c r="B60" s="88"/>
      <c r="C60" s="92"/>
      <c r="D60" s="4"/>
      <c r="E60" s="2"/>
      <c r="F60" s="4"/>
      <c r="G60" s="3"/>
      <c r="H60" s="78"/>
      <c r="I60" s="78"/>
      <c r="J60" s="78"/>
      <c r="K60" s="22">
        <v>3094468</v>
      </c>
      <c r="L60" s="10">
        <v>15.01</v>
      </c>
      <c r="M60" s="10">
        <v>0</v>
      </c>
      <c r="N60" s="23" t="s">
        <v>134</v>
      </c>
      <c r="O60" s="18">
        <v>45641</v>
      </c>
      <c r="P60" s="20">
        <v>0</v>
      </c>
      <c r="Q60" s="78" t="e">
        <f t="shared" si="0"/>
        <v>#DIV/0!</v>
      </c>
      <c r="R60" s="78"/>
      <c r="S60" s="78"/>
      <c r="T60" s="78"/>
    </row>
    <row r="61" spans="1:20" ht="96.75" customHeight="1" x14ac:dyDescent="0.25">
      <c r="A61" s="91">
        <v>22</v>
      </c>
      <c r="B61" s="87" t="s">
        <v>39</v>
      </c>
      <c r="C61" s="91" t="s">
        <v>8</v>
      </c>
      <c r="D61" s="4">
        <v>1920729</v>
      </c>
      <c r="E61" s="2">
        <v>429.5</v>
      </c>
      <c r="F61" s="4">
        <f>D61*E61</f>
        <v>824953105.5</v>
      </c>
      <c r="G61" s="3" t="s">
        <v>75</v>
      </c>
      <c r="H61" s="76">
        <v>423988.5</v>
      </c>
      <c r="I61" s="76">
        <v>1685434</v>
      </c>
      <c r="J61" s="76">
        <f>I61*L61</f>
        <v>723877048.65999997</v>
      </c>
      <c r="K61" s="22">
        <v>0</v>
      </c>
      <c r="L61" s="39">
        <v>429.49</v>
      </c>
      <c r="M61" s="10">
        <f>K61*L61</f>
        <v>0</v>
      </c>
      <c r="N61" s="40" t="s">
        <v>98</v>
      </c>
      <c r="O61" s="38" t="s">
        <v>89</v>
      </c>
      <c r="P61" s="53"/>
      <c r="Q61" s="76">
        <f t="shared" si="0"/>
        <v>23.732759633423797</v>
      </c>
      <c r="R61" s="76">
        <f>I61-K62</f>
        <v>1285434</v>
      </c>
      <c r="S61" s="76">
        <f>R61*L61</f>
        <v>552081048.65999997</v>
      </c>
      <c r="T61" s="76">
        <v>5.0281111111111114</v>
      </c>
    </row>
    <row r="62" spans="1:20" ht="96.75" customHeight="1" x14ac:dyDescent="0.25">
      <c r="A62" s="92"/>
      <c r="B62" s="88"/>
      <c r="C62" s="92"/>
      <c r="D62" s="4"/>
      <c r="E62" s="2"/>
      <c r="F62" s="4"/>
      <c r="G62" s="3"/>
      <c r="H62" s="78"/>
      <c r="I62" s="78"/>
      <c r="J62" s="78"/>
      <c r="K62" s="17">
        <v>400000</v>
      </c>
      <c r="L62" s="42">
        <v>429.49</v>
      </c>
      <c r="M62" s="4">
        <f>K62*L62</f>
        <v>171796000</v>
      </c>
      <c r="N62" s="3" t="s">
        <v>135</v>
      </c>
      <c r="O62" s="18">
        <v>45488</v>
      </c>
      <c r="P62" s="73">
        <v>1</v>
      </c>
      <c r="Q62" s="78" t="e">
        <f t="shared" si="0"/>
        <v>#DIV/0!</v>
      </c>
      <c r="R62" s="78"/>
      <c r="S62" s="78"/>
      <c r="T62" s="78"/>
    </row>
    <row r="63" spans="1:20" ht="60" x14ac:dyDescent="0.25">
      <c r="A63" s="2">
        <v>23</v>
      </c>
      <c r="B63" s="3" t="s">
        <v>40</v>
      </c>
      <c r="C63" s="2" t="s">
        <v>8</v>
      </c>
      <c r="D63" s="10">
        <v>240000</v>
      </c>
      <c r="E63" s="9"/>
      <c r="F63" s="10">
        <f t="shared" ref="F63:F73" si="4">D63*E63</f>
        <v>0</v>
      </c>
      <c r="G63" s="23" t="s">
        <v>76</v>
      </c>
      <c r="H63" s="19">
        <v>131342.25</v>
      </c>
      <c r="I63" s="19">
        <v>533269</v>
      </c>
      <c r="J63" s="19">
        <f>I63*L63</f>
        <v>93855344</v>
      </c>
      <c r="K63" s="17">
        <v>131340</v>
      </c>
      <c r="L63" s="4">
        <v>176</v>
      </c>
      <c r="M63" s="66">
        <f>K63*L63</f>
        <v>23115840</v>
      </c>
      <c r="N63" s="67" t="s">
        <v>41</v>
      </c>
      <c r="O63" s="68">
        <v>45413</v>
      </c>
      <c r="P63" s="73">
        <v>1</v>
      </c>
      <c r="Q63" s="19">
        <f t="shared" si="0"/>
        <v>24.629220899771042</v>
      </c>
      <c r="R63" s="19">
        <f>I63-K63</f>
        <v>401929</v>
      </c>
      <c r="S63" s="19">
        <f>R63*L63</f>
        <v>70739504</v>
      </c>
      <c r="T63" s="19">
        <v>2.4926086956521738</v>
      </c>
    </row>
    <row r="64" spans="1:20" ht="128.25" customHeight="1" x14ac:dyDescent="0.25">
      <c r="A64" s="91">
        <v>24</v>
      </c>
      <c r="B64" s="87" t="s">
        <v>83</v>
      </c>
      <c r="C64" s="91" t="s">
        <v>8</v>
      </c>
      <c r="D64" s="4">
        <v>2727456</v>
      </c>
      <c r="E64" s="2">
        <v>1137.6600000000001</v>
      </c>
      <c r="F64" s="4">
        <f t="shared" si="4"/>
        <v>3102917592.96</v>
      </c>
      <c r="G64" s="3" t="s">
        <v>77</v>
      </c>
      <c r="H64" s="76">
        <v>1405383</v>
      </c>
      <c r="I64" s="76">
        <v>5615532</v>
      </c>
      <c r="J64" s="76">
        <f>I64*L64</f>
        <v>6388566135.1200008</v>
      </c>
      <c r="K64" s="17">
        <v>2727456</v>
      </c>
      <c r="L64" s="4">
        <v>1137.6600000000001</v>
      </c>
      <c r="M64" s="66">
        <f>K64*L64</f>
        <v>3102917592.96</v>
      </c>
      <c r="N64" s="67" t="s">
        <v>42</v>
      </c>
      <c r="O64" s="68">
        <v>45323</v>
      </c>
      <c r="P64" s="73">
        <v>1</v>
      </c>
      <c r="Q64" s="76">
        <f t="shared" si="0"/>
        <v>75.413954724147231</v>
      </c>
      <c r="R64" s="76">
        <f>I64-K64-K65-K66-K67</f>
        <v>1380637.24</v>
      </c>
      <c r="S64" s="76">
        <f>R64*L65</f>
        <v>2069989413.9319999</v>
      </c>
      <c r="T64" s="76">
        <v>2.6347777777777779</v>
      </c>
    </row>
    <row r="65" spans="1:20" ht="46.5" customHeight="1" x14ac:dyDescent="0.25">
      <c r="A65" s="103"/>
      <c r="B65" s="104"/>
      <c r="C65" s="103"/>
      <c r="D65" s="4"/>
      <c r="E65" s="2"/>
      <c r="F65" s="4"/>
      <c r="G65" s="3"/>
      <c r="H65" s="77"/>
      <c r="I65" s="77"/>
      <c r="J65" s="77"/>
      <c r="K65" s="4">
        <v>1050326.76</v>
      </c>
      <c r="L65" s="4">
        <v>1499.3</v>
      </c>
      <c r="M65" s="4">
        <v>1574754911.27</v>
      </c>
      <c r="N65" s="72" t="s">
        <v>156</v>
      </c>
      <c r="O65" s="70">
        <v>45505</v>
      </c>
      <c r="P65" s="20">
        <v>0.20910000000000001</v>
      </c>
      <c r="Q65" s="77" t="e">
        <f t="shared" si="0"/>
        <v>#DIV/0!</v>
      </c>
      <c r="R65" s="77"/>
      <c r="S65" s="77"/>
      <c r="T65" s="77"/>
    </row>
    <row r="66" spans="1:20" ht="41.25" customHeight="1" x14ac:dyDescent="0.25">
      <c r="A66" s="103"/>
      <c r="B66" s="104"/>
      <c r="C66" s="103"/>
      <c r="D66" s="4"/>
      <c r="E66" s="2"/>
      <c r="F66" s="4"/>
      <c r="G66" s="3"/>
      <c r="H66" s="77"/>
      <c r="I66" s="77"/>
      <c r="J66" s="77"/>
      <c r="K66" s="4">
        <v>411206</v>
      </c>
      <c r="L66" s="4">
        <v>1499.3</v>
      </c>
      <c r="M66" s="4">
        <v>616521155.79999995</v>
      </c>
      <c r="N66" s="72" t="s">
        <v>157</v>
      </c>
      <c r="O66" s="70">
        <v>45505</v>
      </c>
      <c r="P66" s="20">
        <v>5.1999999999999998E-3</v>
      </c>
      <c r="Q66" s="77" t="e">
        <f t="shared" si="0"/>
        <v>#DIV/0!</v>
      </c>
      <c r="R66" s="77"/>
      <c r="S66" s="77"/>
      <c r="T66" s="77"/>
    </row>
    <row r="67" spans="1:20" ht="41.25" customHeight="1" x14ac:dyDescent="0.25">
      <c r="A67" s="92"/>
      <c r="B67" s="88"/>
      <c r="C67" s="92"/>
      <c r="D67" s="4"/>
      <c r="E67" s="2"/>
      <c r="F67" s="4"/>
      <c r="G67" s="3"/>
      <c r="H67" s="78"/>
      <c r="I67" s="78"/>
      <c r="J67" s="78"/>
      <c r="K67" s="4">
        <v>45906</v>
      </c>
      <c r="L67" s="4">
        <v>1499.3</v>
      </c>
      <c r="M67" s="4">
        <v>68826865.799999997</v>
      </c>
      <c r="N67" s="75" t="s">
        <v>155</v>
      </c>
      <c r="O67" s="70">
        <v>45505</v>
      </c>
      <c r="P67" s="20">
        <v>0.43</v>
      </c>
      <c r="Q67" s="78" t="e">
        <f t="shared" si="0"/>
        <v>#DIV/0!</v>
      </c>
      <c r="R67" s="78"/>
      <c r="S67" s="78"/>
      <c r="T67" s="78"/>
    </row>
    <row r="68" spans="1:20" ht="30.75" customHeight="1" x14ac:dyDescent="0.25">
      <c r="A68" s="127">
        <v>25</v>
      </c>
      <c r="B68" s="95" t="s">
        <v>43</v>
      </c>
      <c r="C68" s="96" t="s">
        <v>8</v>
      </c>
      <c r="D68" s="4">
        <v>600000</v>
      </c>
      <c r="E68" s="2">
        <v>1495.84</v>
      </c>
      <c r="F68" s="4">
        <f t="shared" si="4"/>
        <v>897504000</v>
      </c>
      <c r="G68" s="3" t="s">
        <v>78</v>
      </c>
      <c r="H68" s="76">
        <v>1029040.75</v>
      </c>
      <c r="I68" s="76">
        <v>4124525</v>
      </c>
      <c r="J68" s="76">
        <f>I68*L68</f>
        <v>6169588230.75</v>
      </c>
      <c r="K68" s="123">
        <v>1029040</v>
      </c>
      <c r="L68" s="135">
        <v>1495.83</v>
      </c>
      <c r="M68" s="136">
        <v>0</v>
      </c>
      <c r="N68" s="137" t="s">
        <v>103</v>
      </c>
      <c r="O68" s="130">
        <v>45427</v>
      </c>
      <c r="P68" s="138" t="s">
        <v>104</v>
      </c>
      <c r="Q68" s="76">
        <f t="shared" si="0"/>
        <v>49.99993938695971</v>
      </c>
      <c r="R68" s="76">
        <f>I68-K74-K75</f>
        <v>2062265</v>
      </c>
      <c r="S68" s="76">
        <f>R68*L68</f>
        <v>3084797854.9499998</v>
      </c>
      <c r="T68" s="76">
        <v>5.2489999999999997</v>
      </c>
    </row>
    <row r="69" spans="1:20" ht="30.75" customHeight="1" x14ac:dyDescent="0.25">
      <c r="A69" s="128"/>
      <c r="B69" s="95"/>
      <c r="C69" s="97"/>
      <c r="D69" s="4">
        <v>400000</v>
      </c>
      <c r="E69" s="2">
        <v>1518.62</v>
      </c>
      <c r="F69" s="4">
        <f t="shared" si="4"/>
        <v>607448000</v>
      </c>
      <c r="G69" s="3" t="s">
        <v>79</v>
      </c>
      <c r="H69" s="77"/>
      <c r="I69" s="77"/>
      <c r="J69" s="77"/>
      <c r="K69" s="123"/>
      <c r="L69" s="135"/>
      <c r="M69" s="136"/>
      <c r="N69" s="137"/>
      <c r="O69" s="131"/>
      <c r="P69" s="138"/>
      <c r="Q69" s="77" t="e">
        <f t="shared" si="0"/>
        <v>#DIV/0!</v>
      </c>
      <c r="R69" s="77"/>
      <c r="S69" s="77"/>
      <c r="T69" s="77"/>
    </row>
    <row r="70" spans="1:20" ht="30.75" customHeight="1" x14ac:dyDescent="0.25">
      <c r="A70" s="128"/>
      <c r="B70" s="95"/>
      <c r="C70" s="97"/>
      <c r="D70" s="4">
        <v>1187085.98</v>
      </c>
      <c r="E70" s="2">
        <v>1406.08</v>
      </c>
      <c r="F70" s="4">
        <f t="shared" si="4"/>
        <v>1669137854.7584</v>
      </c>
      <c r="G70" s="3" t="s">
        <v>80</v>
      </c>
      <c r="H70" s="77"/>
      <c r="I70" s="77"/>
      <c r="J70" s="77"/>
      <c r="K70" s="123"/>
      <c r="L70" s="135"/>
      <c r="M70" s="136"/>
      <c r="N70" s="137"/>
      <c r="O70" s="131"/>
      <c r="P70" s="138"/>
      <c r="Q70" s="77" t="e">
        <f t="shared" si="0"/>
        <v>#DIV/0!</v>
      </c>
      <c r="R70" s="77"/>
      <c r="S70" s="77"/>
      <c r="T70" s="77"/>
    </row>
    <row r="71" spans="1:20" ht="30.75" customHeight="1" x14ac:dyDescent="0.25">
      <c r="A71" s="128"/>
      <c r="B71" s="95"/>
      <c r="C71" s="97"/>
      <c r="D71" s="24">
        <v>15020.482400000001</v>
      </c>
      <c r="E71" s="2">
        <v>1406.08</v>
      </c>
      <c r="F71" s="4">
        <f t="shared" si="4"/>
        <v>21119999.892992001</v>
      </c>
      <c r="G71" s="3" t="s">
        <v>81</v>
      </c>
      <c r="H71" s="77"/>
      <c r="I71" s="77"/>
      <c r="J71" s="77"/>
      <c r="K71" s="123"/>
      <c r="L71" s="135"/>
      <c r="M71" s="136"/>
      <c r="N71" s="137"/>
      <c r="O71" s="131"/>
      <c r="P71" s="138"/>
      <c r="Q71" s="77" t="e">
        <f t="shared" ref="Q71:Q76" si="5">100-R71*100/I71</f>
        <v>#DIV/0!</v>
      </c>
      <c r="R71" s="77"/>
      <c r="S71" s="77"/>
      <c r="T71" s="77"/>
    </row>
    <row r="72" spans="1:20" ht="30.75" customHeight="1" x14ac:dyDescent="0.25">
      <c r="A72" s="128"/>
      <c r="B72" s="95"/>
      <c r="C72" s="97"/>
      <c r="D72" s="25">
        <v>75780.069000000003</v>
      </c>
      <c r="E72" s="2">
        <v>1406.08</v>
      </c>
      <c r="F72" s="4">
        <f t="shared" si="4"/>
        <v>106552839.41952001</v>
      </c>
      <c r="G72" s="3" t="s">
        <v>88</v>
      </c>
      <c r="H72" s="77"/>
      <c r="I72" s="77"/>
      <c r="J72" s="77"/>
      <c r="K72" s="123"/>
      <c r="L72" s="135"/>
      <c r="M72" s="136"/>
      <c r="N72" s="137"/>
      <c r="O72" s="131"/>
      <c r="P72" s="138"/>
      <c r="Q72" s="77" t="e">
        <f t="shared" si="5"/>
        <v>#DIV/0!</v>
      </c>
      <c r="R72" s="77"/>
      <c r="S72" s="77"/>
      <c r="T72" s="77"/>
    </row>
    <row r="73" spans="1:20" ht="30.75" customHeight="1" x14ac:dyDescent="0.25">
      <c r="A73" s="128"/>
      <c r="B73" s="95"/>
      <c r="C73" s="97"/>
      <c r="D73" s="25">
        <v>63861.712</v>
      </c>
      <c r="E73" s="2">
        <v>1543.52</v>
      </c>
      <c r="F73" s="4">
        <f t="shared" si="4"/>
        <v>98571829.706239998</v>
      </c>
      <c r="G73" s="3" t="s">
        <v>82</v>
      </c>
      <c r="H73" s="77"/>
      <c r="I73" s="77"/>
      <c r="J73" s="77"/>
      <c r="K73" s="123"/>
      <c r="L73" s="135"/>
      <c r="M73" s="136"/>
      <c r="N73" s="137"/>
      <c r="O73" s="132"/>
      <c r="P73" s="138"/>
      <c r="Q73" s="77" t="e">
        <f t="shared" si="5"/>
        <v>#DIV/0!</v>
      </c>
      <c r="R73" s="77"/>
      <c r="S73" s="77"/>
      <c r="T73" s="77"/>
    </row>
    <row r="74" spans="1:20" ht="44.25" customHeight="1" x14ac:dyDescent="0.25">
      <c r="A74" s="128"/>
      <c r="B74" s="95"/>
      <c r="C74" s="97"/>
      <c r="D74" s="25"/>
      <c r="E74" s="2"/>
      <c r="F74" s="4"/>
      <c r="G74" s="3"/>
      <c r="H74" s="77"/>
      <c r="I74" s="77"/>
      <c r="J74" s="77"/>
      <c r="K74" s="17">
        <v>872710</v>
      </c>
      <c r="L74" s="4">
        <v>1529.16</v>
      </c>
      <c r="M74" s="4">
        <f>K74*L74</f>
        <v>1334513223.6000001</v>
      </c>
      <c r="N74" s="3" t="s">
        <v>139</v>
      </c>
      <c r="O74" s="41">
        <v>45505</v>
      </c>
      <c r="P74" s="73">
        <v>1</v>
      </c>
      <c r="Q74" s="77" t="e">
        <f t="shared" si="5"/>
        <v>#DIV/0!</v>
      </c>
      <c r="R74" s="77"/>
      <c r="S74" s="77"/>
      <c r="T74" s="77"/>
    </row>
    <row r="75" spans="1:20" ht="44.25" customHeight="1" x14ac:dyDescent="0.25">
      <c r="A75" s="128"/>
      <c r="B75" s="95"/>
      <c r="C75" s="97"/>
      <c r="D75" s="25"/>
      <c r="E75" s="2"/>
      <c r="F75" s="4"/>
      <c r="G75" s="3"/>
      <c r="H75" s="77"/>
      <c r="I75" s="77"/>
      <c r="J75" s="77"/>
      <c r="K75" s="48">
        <v>1189550</v>
      </c>
      <c r="L75" s="49">
        <v>1529.16</v>
      </c>
      <c r="M75" s="49">
        <v>0</v>
      </c>
      <c r="N75" s="50" t="s">
        <v>141</v>
      </c>
      <c r="O75" s="51">
        <v>45444</v>
      </c>
      <c r="P75" s="54">
        <v>0</v>
      </c>
      <c r="Q75" s="77" t="e">
        <f t="shared" si="5"/>
        <v>#DIV/0!</v>
      </c>
      <c r="R75" s="77"/>
      <c r="S75" s="77"/>
      <c r="T75" s="77"/>
    </row>
    <row r="76" spans="1:20" ht="44.25" customHeight="1" x14ac:dyDescent="0.25">
      <c r="A76" s="129"/>
      <c r="B76" s="95"/>
      <c r="C76" s="98"/>
      <c r="D76" s="25"/>
      <c r="E76" s="2"/>
      <c r="F76" s="4"/>
      <c r="G76" s="3"/>
      <c r="H76" s="78"/>
      <c r="I76" s="78"/>
      <c r="J76" s="78"/>
      <c r="K76" s="17">
        <v>1185351</v>
      </c>
      <c r="L76" s="4">
        <v>1597.07</v>
      </c>
      <c r="M76" s="4">
        <f>K76*L76</f>
        <v>1893088521.5699999</v>
      </c>
      <c r="N76" s="57" t="s">
        <v>154</v>
      </c>
      <c r="O76" s="2"/>
      <c r="P76" s="55">
        <v>1</v>
      </c>
      <c r="Q76" s="78" t="e">
        <f t="shared" si="5"/>
        <v>#DIV/0!</v>
      </c>
      <c r="R76" s="78"/>
      <c r="S76" s="78"/>
      <c r="T76" s="78"/>
    </row>
    <row r="77" spans="1:20" ht="26.25" customHeight="1" x14ac:dyDescent="0.25">
      <c r="A77" s="117" t="s">
        <v>96</v>
      </c>
      <c r="B77" s="118"/>
      <c r="C77" s="119"/>
      <c r="D77" s="8"/>
      <c r="E77" s="26"/>
      <c r="F77" s="31">
        <f>SUM(F58:F73)</f>
        <v>7380435454.817152</v>
      </c>
      <c r="G77" s="27"/>
      <c r="H77" s="28"/>
      <c r="I77" s="28"/>
      <c r="J77" s="31">
        <f>SUM(J58:J73)</f>
        <v>13437816037.210001</v>
      </c>
      <c r="K77" s="21"/>
      <c r="L77" s="8"/>
      <c r="M77" s="31">
        <f>SUM(M55:M76)</f>
        <v>8807262939.3200016</v>
      </c>
      <c r="N77" s="27"/>
      <c r="O77" s="29"/>
      <c r="P77" s="30"/>
      <c r="Q77" s="30"/>
      <c r="R77" s="28"/>
      <c r="S77" s="31">
        <f>SUM(S55:S76)</f>
        <v>5824055786.2220001</v>
      </c>
      <c r="T77" s="27"/>
    </row>
    <row r="78" spans="1:20" ht="26.25" customHeight="1" x14ac:dyDescent="0.25">
      <c r="A78" s="120" t="s">
        <v>97</v>
      </c>
      <c r="B78" s="121" t="s">
        <v>87</v>
      </c>
      <c r="C78" s="122"/>
      <c r="D78" s="12"/>
      <c r="E78" s="11"/>
      <c r="F78" s="32">
        <f>F77+F54</f>
        <v>21821576760.927155</v>
      </c>
      <c r="G78" s="33"/>
      <c r="H78" s="34"/>
      <c r="I78" s="34"/>
      <c r="J78" s="32">
        <f>J77+J54</f>
        <v>33525458536.945</v>
      </c>
      <c r="K78" s="35"/>
      <c r="L78" s="12"/>
      <c r="M78" s="32">
        <f>M77+M54</f>
        <v>25618533991.660004</v>
      </c>
      <c r="N78" s="33"/>
      <c r="O78" s="36"/>
      <c r="P78" s="37"/>
      <c r="Q78" s="37"/>
      <c r="R78" s="34"/>
      <c r="S78" s="32">
        <f>S77+S54</f>
        <v>10759247899.282</v>
      </c>
      <c r="T78" s="33"/>
    </row>
    <row r="80" spans="1:20" x14ac:dyDescent="0.25">
      <c r="N80" s="6"/>
    </row>
    <row r="81" spans="14:14" x14ac:dyDescent="0.25">
      <c r="N81" s="6"/>
    </row>
  </sheetData>
  <autoFilter ref="A2:T78" xr:uid="{00000000-0009-0000-0000-000000000000}"/>
  <mergeCells count="324">
    <mergeCell ref="A64:A67"/>
    <mergeCell ref="B64:B67"/>
    <mergeCell ref="C64:C67"/>
    <mergeCell ref="H64:H67"/>
    <mergeCell ref="I64:I67"/>
    <mergeCell ref="J64:J67"/>
    <mergeCell ref="R64:R67"/>
    <mergeCell ref="S64:S67"/>
    <mergeCell ref="T64:T67"/>
    <mergeCell ref="O68:O73"/>
    <mergeCell ref="R1:S1"/>
    <mergeCell ref="R34:R36"/>
    <mergeCell ref="R46:R47"/>
    <mergeCell ref="S34:S36"/>
    <mergeCell ref="M58:M59"/>
    <mergeCell ref="N58:N59"/>
    <mergeCell ref="L68:L73"/>
    <mergeCell ref="M68:M73"/>
    <mergeCell ref="N68:N73"/>
    <mergeCell ref="N46:N47"/>
    <mergeCell ref="L46:L47"/>
    <mergeCell ref="P21:P22"/>
    <mergeCell ref="P68:P73"/>
    <mergeCell ref="P43:P44"/>
    <mergeCell ref="P46:P47"/>
    <mergeCell ref="L26:L27"/>
    <mergeCell ref="M26:M27"/>
    <mergeCell ref="L30:L31"/>
    <mergeCell ref="M30:M31"/>
    <mergeCell ref="L28:L29"/>
    <mergeCell ref="S6:S8"/>
    <mergeCell ref="A77:C77"/>
    <mergeCell ref="A78:C78"/>
    <mergeCell ref="K68:K73"/>
    <mergeCell ref="A54:C54"/>
    <mergeCell ref="J46:J47"/>
    <mergeCell ref="I46:I47"/>
    <mergeCell ref="A61:A62"/>
    <mergeCell ref="H46:H47"/>
    <mergeCell ref="A58:A60"/>
    <mergeCell ref="B58:B60"/>
    <mergeCell ref="C58:C60"/>
    <mergeCell ref="H58:H60"/>
    <mergeCell ref="I58:I60"/>
    <mergeCell ref="J58:J60"/>
    <mergeCell ref="K58:K59"/>
    <mergeCell ref="I68:I76"/>
    <mergeCell ref="J68:J76"/>
    <mergeCell ref="A56:A57"/>
    <mergeCell ref="B56:B57"/>
    <mergeCell ref="C56:C57"/>
    <mergeCell ref="A68:A76"/>
    <mergeCell ref="B61:B62"/>
    <mergeCell ref="A1:A2"/>
    <mergeCell ref="B1:B2"/>
    <mergeCell ref="K18:K19"/>
    <mergeCell ref="L18:L19"/>
    <mergeCell ref="K6:K7"/>
    <mergeCell ref="C1:C2"/>
    <mergeCell ref="H1:H2"/>
    <mergeCell ref="D1:G1"/>
    <mergeCell ref="I1:J1"/>
    <mergeCell ref="A6:A8"/>
    <mergeCell ref="B6:B8"/>
    <mergeCell ref="C6:C8"/>
    <mergeCell ref="H6:H8"/>
    <mergeCell ref="I6:I8"/>
    <mergeCell ref="J6:J8"/>
    <mergeCell ref="A9:A10"/>
    <mergeCell ref="B9:B10"/>
    <mergeCell ref="C9:C10"/>
    <mergeCell ref="H9:H10"/>
    <mergeCell ref="I9:I10"/>
    <mergeCell ref="J9:J10"/>
    <mergeCell ref="H18:H20"/>
    <mergeCell ref="I18:I20"/>
    <mergeCell ref="B11:B12"/>
    <mergeCell ref="T1:T2"/>
    <mergeCell ref="O1:P1"/>
    <mergeCell ref="K1:N1"/>
    <mergeCell ref="O30:O31"/>
    <mergeCell ref="O43:O44"/>
    <mergeCell ref="M6:M7"/>
    <mergeCell ref="N6:N7"/>
    <mergeCell ref="L6:L7"/>
    <mergeCell ref="K21:K22"/>
    <mergeCell ref="L21:L22"/>
    <mergeCell ref="M21:M22"/>
    <mergeCell ref="N21:N22"/>
    <mergeCell ref="O6:O7"/>
    <mergeCell ref="O18:O19"/>
    <mergeCell ref="O21:O22"/>
    <mergeCell ref="P6:P7"/>
    <mergeCell ref="M18:M19"/>
    <mergeCell ref="N18:N19"/>
    <mergeCell ref="N43:N44"/>
    <mergeCell ref="P30:P31"/>
    <mergeCell ref="P34:P36"/>
    <mergeCell ref="K26:K27"/>
    <mergeCell ref="N30:N31"/>
    <mergeCell ref="N28:N29"/>
    <mergeCell ref="P14:P15"/>
    <mergeCell ref="B13:B15"/>
    <mergeCell ref="C13:C15"/>
    <mergeCell ref="T46:T47"/>
    <mergeCell ref="S46:S47"/>
    <mergeCell ref="T18:T20"/>
    <mergeCell ref="T16:T17"/>
    <mergeCell ref="R24:R25"/>
    <mergeCell ref="S24:S25"/>
    <mergeCell ref="T24:T25"/>
    <mergeCell ref="R30:R33"/>
    <mergeCell ref="S30:S33"/>
    <mergeCell ref="R21:R23"/>
    <mergeCell ref="S21:S23"/>
    <mergeCell ref="T21:T23"/>
    <mergeCell ref="S26:S29"/>
    <mergeCell ref="T26:T29"/>
    <mergeCell ref="T30:T33"/>
    <mergeCell ref="T34:T36"/>
    <mergeCell ref="R37:R39"/>
    <mergeCell ref="S37:S39"/>
    <mergeCell ref="I37:I39"/>
    <mergeCell ref="R13:R15"/>
    <mergeCell ref="S13:S15"/>
    <mergeCell ref="A18:A20"/>
    <mergeCell ref="B18:B20"/>
    <mergeCell ref="C18:C20"/>
    <mergeCell ref="J18:J20"/>
    <mergeCell ref="K30:K31"/>
    <mergeCell ref="N32:N33"/>
    <mergeCell ref="O32:O33"/>
    <mergeCell ref="L32:L33"/>
    <mergeCell ref="I30:I33"/>
    <mergeCell ref="J30:J33"/>
    <mergeCell ref="A11:A12"/>
    <mergeCell ref="C11:C12"/>
    <mergeCell ref="H11:H12"/>
    <mergeCell ref="I11:I12"/>
    <mergeCell ref="J11:J12"/>
    <mergeCell ref="A13:A15"/>
    <mergeCell ref="I34:I36"/>
    <mergeCell ref="H34:H36"/>
    <mergeCell ref="A30:A33"/>
    <mergeCell ref="B30:B33"/>
    <mergeCell ref="C30:C33"/>
    <mergeCell ref="H30:H33"/>
    <mergeCell ref="H13:H15"/>
    <mergeCell ref="A21:A23"/>
    <mergeCell ref="B21:B23"/>
    <mergeCell ref="C21:C23"/>
    <mergeCell ref="H21:H23"/>
    <mergeCell ref="C24:C25"/>
    <mergeCell ref="H24:H25"/>
    <mergeCell ref="I13:I15"/>
    <mergeCell ref="J13:J15"/>
    <mergeCell ref="A24:A25"/>
    <mergeCell ref="B24:B25"/>
    <mergeCell ref="A16:A17"/>
    <mergeCell ref="A40:A42"/>
    <mergeCell ref="B40:B42"/>
    <mergeCell ref="C40:C42"/>
    <mergeCell ref="H40:H42"/>
    <mergeCell ref="I40:I42"/>
    <mergeCell ref="J40:J42"/>
    <mergeCell ref="R40:R42"/>
    <mergeCell ref="S40:S42"/>
    <mergeCell ref="T40:T42"/>
    <mergeCell ref="A26:A29"/>
    <mergeCell ref="B26:B29"/>
    <mergeCell ref="C26:C29"/>
    <mergeCell ref="H26:H29"/>
    <mergeCell ref="I26:I29"/>
    <mergeCell ref="J26:J29"/>
    <mergeCell ref="R26:R29"/>
    <mergeCell ref="A37:A39"/>
    <mergeCell ref="B37:B39"/>
    <mergeCell ref="C37:C39"/>
    <mergeCell ref="H37:H39"/>
    <mergeCell ref="K34:K36"/>
    <mergeCell ref="N38:N39"/>
    <mergeCell ref="O38:O39"/>
    <mergeCell ref="K43:K44"/>
    <mergeCell ref="L43:L44"/>
    <mergeCell ref="M43:M44"/>
    <mergeCell ref="S50:S51"/>
    <mergeCell ref="R52:R53"/>
    <mergeCell ref="S52:S53"/>
    <mergeCell ref="J56:J57"/>
    <mergeCell ref="I52:I53"/>
    <mergeCell ref="J52:J53"/>
    <mergeCell ref="T56:T57"/>
    <mergeCell ref="R56:R57"/>
    <mergeCell ref="S56:S57"/>
    <mergeCell ref="N52:N53"/>
    <mergeCell ref="T48:T49"/>
    <mergeCell ref="T50:T51"/>
    <mergeCell ref="T52:T53"/>
    <mergeCell ref="R58:R60"/>
    <mergeCell ref="R48:R49"/>
    <mergeCell ref="S48:S49"/>
    <mergeCell ref="R50:R51"/>
    <mergeCell ref="N48:N49"/>
    <mergeCell ref="R68:R76"/>
    <mergeCell ref="S68:S76"/>
    <mergeCell ref="S58:S60"/>
    <mergeCell ref="T58:T60"/>
    <mergeCell ref="Q58:Q60"/>
    <mergeCell ref="T68:T76"/>
    <mergeCell ref="R61:R62"/>
    <mergeCell ref="S61:S62"/>
    <mergeCell ref="T61:T62"/>
    <mergeCell ref="Q64:Q67"/>
    <mergeCell ref="Q68:Q76"/>
    <mergeCell ref="A34:A36"/>
    <mergeCell ref="B34:B36"/>
    <mergeCell ref="C34:C36"/>
    <mergeCell ref="D34:D35"/>
    <mergeCell ref="E34:E35"/>
    <mergeCell ref="F34:F35"/>
    <mergeCell ref="G34:G35"/>
    <mergeCell ref="A43:A45"/>
    <mergeCell ref="B43:B45"/>
    <mergeCell ref="C43:C45"/>
    <mergeCell ref="A46:A47"/>
    <mergeCell ref="B46:B47"/>
    <mergeCell ref="C46:C47"/>
    <mergeCell ref="B48:B49"/>
    <mergeCell ref="A48:A49"/>
    <mergeCell ref="C48:C49"/>
    <mergeCell ref="C61:C62"/>
    <mergeCell ref="H61:H62"/>
    <mergeCell ref="A50:A51"/>
    <mergeCell ref="A52:A53"/>
    <mergeCell ref="B52:B53"/>
    <mergeCell ref="C52:C53"/>
    <mergeCell ref="H52:H53"/>
    <mergeCell ref="H56:H57"/>
    <mergeCell ref="H48:H49"/>
    <mergeCell ref="B68:B76"/>
    <mergeCell ref="C68:C76"/>
    <mergeCell ref="H68:H76"/>
    <mergeCell ref="J61:J62"/>
    <mergeCell ref="J34:J36"/>
    <mergeCell ref="L34:L36"/>
    <mergeCell ref="M34:M36"/>
    <mergeCell ref="N34:N36"/>
    <mergeCell ref="J37:J39"/>
    <mergeCell ref="L38:L39"/>
    <mergeCell ref="B50:B51"/>
    <mergeCell ref="C50:C51"/>
    <mergeCell ref="H50:H51"/>
    <mergeCell ref="I50:I51"/>
    <mergeCell ref="J50:J51"/>
    <mergeCell ref="L50:L51"/>
    <mergeCell ref="N50:N51"/>
    <mergeCell ref="G46:G47"/>
    <mergeCell ref="L58:L59"/>
    <mergeCell ref="N41:N42"/>
    <mergeCell ref="L41:L42"/>
    <mergeCell ref="L52:L53"/>
    <mergeCell ref="H43:H45"/>
    <mergeCell ref="I43:I45"/>
    <mergeCell ref="H16:H17"/>
    <mergeCell ref="I16:I17"/>
    <mergeCell ref="J16:J17"/>
    <mergeCell ref="P18:P19"/>
    <mergeCell ref="R18:R20"/>
    <mergeCell ref="S18:S20"/>
    <mergeCell ref="T6:T8"/>
    <mergeCell ref="I61:I62"/>
    <mergeCell ref="O28:O29"/>
    <mergeCell ref="N26:N27"/>
    <mergeCell ref="I21:I23"/>
    <mergeCell ref="J21:J23"/>
    <mergeCell ref="I24:I25"/>
    <mergeCell ref="J24:J25"/>
    <mergeCell ref="Q61:Q62"/>
    <mergeCell ref="O41:O42"/>
    <mergeCell ref="T43:T45"/>
    <mergeCell ref="J43:J45"/>
    <mergeCell ref="R43:R45"/>
    <mergeCell ref="S43:S45"/>
    <mergeCell ref="I56:I57"/>
    <mergeCell ref="J48:J49"/>
    <mergeCell ref="L48:L49"/>
    <mergeCell ref="I48:I49"/>
    <mergeCell ref="Q40:Q42"/>
    <mergeCell ref="Q43:Q45"/>
    <mergeCell ref="Q46:Q47"/>
    <mergeCell ref="Q56:Q57"/>
    <mergeCell ref="Q48:Q49"/>
    <mergeCell ref="Q50:Q51"/>
    <mergeCell ref="Q52:Q53"/>
    <mergeCell ref="Q1:Q2"/>
    <mergeCell ref="Q6:Q8"/>
    <mergeCell ref="Q9:Q10"/>
    <mergeCell ref="Q11:Q12"/>
    <mergeCell ref="Q13:Q15"/>
    <mergeCell ref="Q16:Q17"/>
    <mergeCell ref="Q18:Q20"/>
    <mergeCell ref="Q21:Q23"/>
    <mergeCell ref="Q24:Q25"/>
    <mergeCell ref="B3:T3"/>
    <mergeCell ref="L14:L15"/>
    <mergeCell ref="N14:N15"/>
    <mergeCell ref="O14:O15"/>
    <mergeCell ref="R16:R17"/>
    <mergeCell ref="S16:S17"/>
    <mergeCell ref="B16:B17"/>
    <mergeCell ref="C16:C17"/>
    <mergeCell ref="T37:T39"/>
    <mergeCell ref="Q26:Q29"/>
    <mergeCell ref="Q30:Q33"/>
    <mergeCell ref="S9:S10"/>
    <mergeCell ref="T9:T10"/>
    <mergeCell ref="R6:R8"/>
    <mergeCell ref="R9:R10"/>
    <mergeCell ref="R11:R12"/>
    <mergeCell ref="S11:S12"/>
    <mergeCell ref="T11:T12"/>
    <mergeCell ref="T13:T15"/>
    <mergeCell ref="Q34:Q36"/>
    <mergeCell ref="Q37:Q39"/>
  </mergeCells>
  <pageMargins left="0" right="0" top="0" bottom="0" header="0" footer="0"/>
  <pageSetup paperSize="8" scale="61" fitToHeight="0" orientation="landscape" verticalDpi="0" r:id="rId1"/>
  <ignoredErrors>
    <ignoredError sqref="M39 M42 M48:M52 M53 M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ИЛП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Головкина Надежда Сергеевна</dc:creator>
  <cp:lastModifiedBy>Мирошников Антон Вячеславович</cp:lastModifiedBy>
  <cp:lastPrinted>2024-05-07T13:35:33Z</cp:lastPrinted>
  <dcterms:created xsi:type="dcterms:W3CDTF">2024-02-28T07:54:00Z</dcterms:created>
  <dcterms:modified xsi:type="dcterms:W3CDTF">2024-07-12T07:37:13Z</dcterms:modified>
</cp:coreProperties>
</file>